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<sst xmlns="http://schemas.openxmlformats.org/spreadsheetml/2006/main" count="119" uniqueCount="78">
  <si>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</si>
  <si>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</si>
  <si>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</si>
  <si>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</si>
  <si>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</si>
  <si>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</si>
  <si>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</si>
  <si>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</si>
  <si>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</si>
  <si>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</si>
  <si>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</si>
  <si>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</si>
  <si>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</si>
  <si>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</si>
  <si>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</si>
  <si>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</si>
  <si>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</si>
  <si>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</si>
  <si>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</si>
  <si>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</si>
  <si>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</si>
  <si>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</si>
  <si>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</si>
  <si>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</si>
  <si>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</si>
  <si>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</si>
  <si>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</si>
  <si>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</si>
  <si>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</si>
  <si>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</si>
  <si>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</si>
  <si>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</si>
  <si>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</si>
  <si>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</si>
  <si>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</si>
  <si>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</si>
  <si>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</si>
  <si>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</si>
  <si>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</si>
  <si>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</si>
  <si>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3" type="noConversion"/>
  </si>
  <si>
    <t>COST</t>
    <phoneticPr fontId="43" type="noConversion"/>
  </si>
  <si>
    <t>成本</t>
    <phoneticPr fontId="43" type="noConversion"/>
  </si>
  <si>
    <t>销售金额差异</t>
    <phoneticPr fontId="43" type="noConversion"/>
  </si>
  <si>
    <t>销售成本差异</t>
    <phoneticPr fontId="4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</si>
  <si>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</si>
  <si>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</si>
  <si>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</si>
  <si>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</si>
  <si>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</si>
  <si>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</si>
  <si>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</si>
  <si>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</si>
  <si>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</si>
  <si>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</si>
  <si>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</si>
  <si>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</si>
  <si>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</si>
  <si>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</si>
  <si>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</si>
  <si>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</si>
  <si>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</si>
  <si>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</si>
  <si>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</si>
  <si>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</si>
  <si>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</si>
  <si>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</si>
  <si>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3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</si>
  <si>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</si>
  <si>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3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</si>
  <si>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</si>
  <si>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3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</si>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</sst>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8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1">
    <xf numFmtId="0" fontId="0" fillId="0" borderId="0"/>
    <xf numFmtId="0" fontId="58" fillId="0" borderId="0" applyNumberFormat="0" applyFill="0" applyBorder="0" applyAlignment="0" applyProtection="0"/>
    <xf numFmtId="0" fontId="59" fillId="0" borderId="1" applyNumberFormat="0" applyFill="0" applyAlignment="0" applyProtection="0"/>
    <xf numFmtId="0" fontId="60" fillId="0" borderId="2" applyNumberFormat="0" applyFill="0" applyAlignment="0" applyProtection="0"/>
    <xf numFmtId="0" fontId="61" fillId="0" borderId="3" applyNumberFormat="0" applyFill="0" applyAlignment="0" applyProtection="0"/>
    <xf numFmtId="0" fontId="61" fillId="0" borderId="0" applyNumberFormat="0" applyFill="0" applyBorder="0" applyAlignment="0" applyProtection="0"/>
    <xf numFmtId="0" fontId="64" fillId="2" borderId="0" applyNumberFormat="0" applyBorder="0" applyAlignment="0" applyProtection="0"/>
    <xf numFmtId="0" fontId="62" fillId="3" borderId="0" applyNumberFormat="0" applyBorder="0" applyAlignment="0" applyProtection="0"/>
    <xf numFmtId="0" fontId="71" fillId="4" borderId="0" applyNumberFormat="0" applyBorder="0" applyAlignment="0" applyProtection="0"/>
    <xf numFmtId="0" fontId="73" fillId="5" borderId="4" applyNumberFormat="0" applyAlignment="0" applyProtection="0"/>
    <xf numFmtId="0" fontId="72" fillId="6" borderId="5" applyNumberFormat="0" applyAlignment="0" applyProtection="0"/>
    <xf numFmtId="0" fontId="66" fillId="6" borderId="4" applyNumberFormat="0" applyAlignment="0" applyProtection="0"/>
    <xf numFmtId="0" fontId="70" fillId="0" borderId="6" applyNumberFormat="0" applyFill="0" applyAlignment="0" applyProtection="0"/>
    <xf numFmtId="0" fontId="67" fillId="7" borderId="7" applyNumberFormat="0" applyAlignment="0" applyProtection="0"/>
    <xf numFmtId="0" fontId="69" fillId="0" borderId="0" applyNumberFormat="0" applyFill="0" applyBorder="0" applyAlignment="0" applyProtection="0"/>
    <xf numFmtId="0" fontId="39" fillId="8" borderId="8" applyNumberFormat="0" applyFont="0" applyAlignment="0" applyProtection="0">
      <alignment vertical="center"/>
    </xf>
    <xf numFmtId="0" fontId="68" fillId="0" borderId="0" applyNumberFormat="0" applyFill="0" applyBorder="0" applyAlignment="0" applyProtection="0"/>
    <xf numFmtId="0" fontId="65" fillId="0" borderId="9" applyNumberFormat="0" applyFill="0" applyAlignment="0" applyProtection="0"/>
    <xf numFmtId="0" fontId="56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6" fillId="28" borderId="0" applyNumberFormat="0" applyBorder="0" applyAlignment="0" applyProtection="0"/>
    <xf numFmtId="0" fontId="56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6" fillId="32" borderId="0" applyNumberFormat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4" fillId="0" borderId="0"/>
    <xf numFmtId="43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1" applyNumberFormat="0" applyFill="0" applyAlignment="0" applyProtection="0"/>
    <xf numFmtId="0" fontId="60" fillId="0" borderId="2" applyNumberFormat="0" applyFill="0" applyAlignment="0" applyProtection="0"/>
    <xf numFmtId="0" fontId="61" fillId="0" borderId="3" applyNumberFormat="0" applyFill="0" applyAlignment="0" applyProtection="0"/>
    <xf numFmtId="0" fontId="61" fillId="0" borderId="0" applyNumberFormat="0" applyFill="0" applyBorder="0" applyAlignment="0" applyProtection="0"/>
    <xf numFmtId="0" fontId="64" fillId="2" borderId="0" applyNumberFormat="0" applyBorder="0" applyAlignment="0" applyProtection="0"/>
    <xf numFmtId="0" fontId="62" fillId="3" borderId="0" applyNumberFormat="0" applyBorder="0" applyAlignment="0" applyProtection="0"/>
    <xf numFmtId="0" fontId="71" fillId="4" borderId="0" applyNumberFormat="0" applyBorder="0" applyAlignment="0" applyProtection="0"/>
    <xf numFmtId="0" fontId="73" fillId="5" borderId="4" applyNumberFormat="0" applyAlignment="0" applyProtection="0"/>
    <xf numFmtId="0" fontId="72" fillId="6" borderId="5" applyNumberFormat="0" applyAlignment="0" applyProtection="0"/>
    <xf numFmtId="0" fontId="66" fillId="6" borderId="4" applyNumberFormat="0" applyAlignment="0" applyProtection="0"/>
    <xf numFmtId="0" fontId="70" fillId="0" borderId="6" applyNumberFormat="0" applyFill="0" applyAlignment="0" applyProtection="0"/>
    <xf numFmtId="0" fontId="67" fillId="7" borderId="7" applyNumberFormat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5" fillId="0" borderId="9" applyNumberFormat="0" applyFill="0" applyAlignment="0" applyProtection="0"/>
    <xf numFmtId="0" fontId="56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6" fillId="28" borderId="0" applyNumberFormat="0" applyBorder="0" applyAlignment="0" applyProtection="0"/>
    <xf numFmtId="0" fontId="56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6" fillId="32" borderId="0" applyNumberFormat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57" fillId="38" borderId="21">
      <alignment vertical="center"/>
    </xf>
    <xf numFmtId="0" fontId="76" fillId="0" borderId="0"/>
    <xf numFmtId="180" fontId="78" fillId="0" borderId="0" applyFont="0" applyFill="0" applyBorder="0" applyAlignment="0" applyProtection="0"/>
    <xf numFmtId="181" fontId="78" fillId="0" borderId="0" applyFont="0" applyFill="0" applyBorder="0" applyAlignment="0" applyProtection="0"/>
    <xf numFmtId="178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2" fillId="0" borderId="2" applyNumberFormat="0" applyFill="0" applyAlignment="0" applyProtection="0">
      <alignment vertical="center"/>
    </xf>
    <xf numFmtId="0" fontId="83" fillId="0" borderId="3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5" fillId="3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7" fillId="5" borderId="4" applyNumberFormat="0" applyAlignment="0" applyProtection="0">
      <alignment vertical="center"/>
    </xf>
    <xf numFmtId="0" fontId="88" fillId="6" borderId="5" applyNumberFormat="0" applyAlignment="0" applyProtection="0">
      <alignment vertical="center"/>
    </xf>
    <xf numFmtId="0" fontId="89" fillId="6" borderId="4" applyNumberFormat="0" applyAlignment="0" applyProtection="0">
      <alignment vertical="center"/>
    </xf>
    <xf numFmtId="0" fontId="90" fillId="0" borderId="6" applyNumberFormat="0" applyFill="0" applyAlignment="0" applyProtection="0">
      <alignment vertical="center"/>
    </xf>
    <xf numFmtId="0" fontId="91" fillId="7" borderId="7" applyNumberForma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9" applyNumberFormat="0" applyFill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5" fillId="20" borderId="0" applyNumberFormat="0" applyBorder="0" applyAlignment="0" applyProtection="0">
      <alignment vertical="center"/>
    </xf>
    <xf numFmtId="0" fontId="9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5" fillId="24" borderId="0" applyNumberFormat="0" applyBorder="0" applyAlignment="0" applyProtection="0">
      <alignment vertical="center"/>
    </xf>
    <xf numFmtId="0" fontId="9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5" fillId="32" borderId="0" applyNumberFormat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5" fillId="16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5" fillId="20" borderId="0" applyNumberFormat="0" applyBorder="0" applyAlignment="0" applyProtection="0">
      <alignment vertical="center"/>
    </xf>
    <xf numFmtId="0" fontId="95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5" fillId="24" borderId="0" applyNumberFormat="0" applyBorder="0" applyAlignment="0" applyProtection="0">
      <alignment vertical="center"/>
    </xf>
    <xf numFmtId="0" fontId="95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5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0" fillId="0" borderId="0" xfId="0" applyFont="1"/>
    <xf numFmtId="177" fontId="40" fillId="0" borderId="0" xfId="0" applyNumberFormat="1" applyFont="1"/>
    <xf numFmtId="0" fontId="0" fillId="0" borderId="0" xfId="0" applyAlignment="1"/>
    <xf numFmtId="0" fontId="40" fillId="0" borderId="0" xfId="0" applyNumberFormat="1" applyFont="1"/>
    <xf numFmtId="0" fontId="41" fillId="0" borderId="18" xfId="0" applyFont="1" applyBorder="1" applyAlignment="1">
      <alignment wrapText="1"/>
    </xf>
    <xf numFmtId="0" fontId="41" fillId="0" borderId="18" xfId="0" applyNumberFormat="1" applyFont="1" applyBorder="1" applyAlignment="1">
      <alignment wrapText="1"/>
    </xf>
    <xf numFmtId="0" fontId="40" fillId="0" borderId="18" xfId="0" applyFont="1" applyBorder="1" applyAlignment="1">
      <alignment wrapText="1"/>
    </xf>
    <xf numFmtId="0" fontId="40" fillId="0" borderId="18" xfId="0" applyFont="1" applyBorder="1" applyAlignment="1">
      <alignment horizontal="right" vertical="center" wrapText="1"/>
    </xf>
    <xf numFmtId="49" fontId="41" fillId="36" borderId="18" xfId="0" applyNumberFormat="1" applyFont="1" applyFill="1" applyBorder="1" applyAlignment="1">
      <alignment vertical="center" wrapText="1"/>
    </xf>
    <xf numFmtId="49" fontId="44" fillId="37" borderId="18" xfId="0" applyNumberFormat="1" applyFont="1" applyFill="1" applyBorder="1" applyAlignment="1">
      <alignment horizontal="center" vertical="center" wrapText="1"/>
    </xf>
    <xf numFmtId="0" fontId="41" fillId="33" borderId="18" xfId="0" applyFont="1" applyFill="1" applyBorder="1" applyAlignment="1">
      <alignment vertical="center" wrapText="1"/>
    </xf>
    <xf numFmtId="0" fontId="41" fillId="33" borderId="18" xfId="0" applyNumberFormat="1" applyFont="1" applyFill="1" applyBorder="1" applyAlignment="1">
      <alignment vertical="center" wrapText="1"/>
    </xf>
    <xf numFmtId="0" fontId="41" fillId="36" borderId="18" xfId="0" applyFont="1" applyFill="1" applyBorder="1" applyAlignment="1">
      <alignment vertical="center" wrapText="1"/>
    </xf>
    <xf numFmtId="0" fontId="41" fillId="37" borderId="18" xfId="0" applyFont="1" applyFill="1" applyBorder="1" applyAlignment="1">
      <alignment vertical="center" wrapText="1"/>
    </xf>
    <xf numFmtId="4" fontId="41" fillId="36" borderId="18" xfId="0" applyNumberFormat="1" applyFont="1" applyFill="1" applyBorder="1" applyAlignment="1">
      <alignment horizontal="right" vertical="top" wrapText="1"/>
    </xf>
    <xf numFmtId="4" fontId="41" fillId="37" borderId="18" xfId="0" applyNumberFormat="1" applyFont="1" applyFill="1" applyBorder="1" applyAlignment="1">
      <alignment horizontal="right" vertical="top" wrapText="1"/>
    </xf>
    <xf numFmtId="177" fontId="40" fillId="36" borderId="18" xfId="0" applyNumberFormat="1" applyFont="1" applyFill="1" applyBorder="1" applyAlignment="1">
      <alignment horizontal="center" vertical="center"/>
    </xf>
    <xf numFmtId="177" fontId="40" fillId="37" borderId="18" xfId="0" applyNumberFormat="1" applyFont="1" applyFill="1" applyBorder="1" applyAlignment="1">
      <alignment horizontal="center" vertical="center"/>
    </xf>
    <xf numFmtId="177" fontId="45" fillId="0" borderId="18" xfId="0" applyNumberFormat="1" applyFont="1" applyBorder="1"/>
    <xf numFmtId="177" fontId="40" fillId="36" borderId="18" xfId="0" applyNumberFormat="1" applyFont="1" applyFill="1" applyBorder="1"/>
    <xf numFmtId="177" fontId="40" fillId="37" borderId="18" xfId="0" applyNumberFormat="1" applyFont="1" applyFill="1" applyBorder="1"/>
    <xf numFmtId="177" fontId="40" fillId="0" borderId="18" xfId="0" applyNumberFormat="1" applyFont="1" applyBorder="1"/>
    <xf numFmtId="49" fontId="41" fillId="0" borderId="18" xfId="0" applyNumberFormat="1" applyFont="1" applyFill="1" applyBorder="1" applyAlignment="1">
      <alignment vertical="center" wrapText="1"/>
    </xf>
    <xf numFmtId="0" fontId="41" fillId="0" borderId="18" xfId="0" applyFont="1" applyFill="1" applyBorder="1" applyAlignment="1">
      <alignment vertical="center" wrapText="1"/>
    </xf>
    <xf numFmtId="4" fontId="41" fillId="0" borderId="18" xfId="0" applyNumberFormat="1" applyFont="1" applyFill="1" applyBorder="1" applyAlignment="1">
      <alignment horizontal="right" vertical="top" wrapText="1"/>
    </xf>
    <xf numFmtId="0" fontId="40" fillId="0" borderId="0" xfId="0" applyFont="1" applyFill="1"/>
    <xf numFmtId="176" fontId="4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1" fillId="0" borderId="0" xfId="0" applyNumberFormat="1" applyFont="1" applyAlignment="1"/>
    <xf numFmtId="1" fontId="51" fillId="0" borderId="0" xfId="0" applyNumberFormat="1" applyFont="1" applyAlignment="1"/>
    <xf numFmtId="0" fontId="40" fillId="0" borderId="0" xfId="0" applyFont="1"/>
    <xf numFmtId="1" fontId="75" fillId="0" borderId="0" xfId="0" applyNumberFormat="1" applyFont="1" applyAlignment="1"/>
    <xf numFmtId="0" fontId="75" fillId="0" borderId="0" xfId="0" applyNumberFormat="1" applyFont="1" applyAlignment="1"/>
    <xf numFmtId="0" fontId="40" fillId="0" borderId="0" xfId="0" applyFont="1"/>
    <xf numFmtId="0" fontId="40" fillId="0" borderId="0" xfId="0" applyFont="1"/>
    <xf numFmtId="0" fontId="76" fillId="0" borderId="0" xfId="110"/>
    <xf numFmtId="0" fontId="77" fillId="0" borderId="0" xfId="110" applyNumberFormat="1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0" fillId="0" borderId="0" xfId="0" applyFont="1" applyAlignment="1">
      <alignment vertical="center"/>
    </xf>
    <xf numFmtId="49" fontId="41" fillId="33" borderId="18" xfId="0" applyNumberFormat="1" applyFont="1" applyFill="1" applyBorder="1" applyAlignment="1">
      <alignment horizontal="left" vertical="top" wrapText="1"/>
    </xf>
    <xf numFmtId="49" fontId="41" fillId="33" borderId="22" xfId="0" applyNumberFormat="1" applyFont="1" applyFill="1" applyBorder="1" applyAlignment="1">
      <alignment horizontal="left" vertical="top" wrapText="1"/>
    </xf>
    <xf numFmtId="49" fontId="41" fillId="33" borderId="23" xfId="0" applyNumberFormat="1" applyFont="1" applyFill="1" applyBorder="1" applyAlignment="1">
      <alignment horizontal="left" vertical="top" wrapText="1"/>
    </xf>
    <xf numFmtId="0" fontId="41" fillId="33" borderId="18" xfId="0" applyFont="1" applyFill="1" applyBorder="1" applyAlignment="1">
      <alignment vertical="center" wrapText="1"/>
    </xf>
    <xf numFmtId="49" fontId="42" fillId="33" borderId="18" xfId="0" applyNumberFormat="1" applyFont="1" applyFill="1" applyBorder="1" applyAlignment="1">
      <alignment horizontal="left" vertical="top" wrapText="1"/>
    </xf>
    <xf numFmtId="14" fontId="41" fillId="33" borderId="18" xfId="0" applyNumberFormat="1" applyFont="1" applyFill="1" applyBorder="1" applyAlignment="1">
      <alignment vertical="center" wrapText="1"/>
    </xf>
    <xf numFmtId="49" fontId="41" fillId="33" borderId="13" xfId="0" applyNumberFormat="1" applyFont="1" applyFill="1" applyBorder="1" applyAlignment="1">
      <alignment horizontal="left" vertical="top" wrapText="1"/>
    </xf>
    <xf numFmtId="49" fontId="41" fillId="33" borderId="15" xfId="0" applyNumberFormat="1" applyFont="1" applyFill="1" applyBorder="1" applyAlignment="1">
      <alignment horizontal="left" vertical="top" wrapText="1"/>
    </xf>
    <xf numFmtId="0" fontId="40" fillId="0" borderId="19" xfId="467" applyFont="1" applyBorder="1" applyAlignment="1">
      <alignment wrapText="1"/>
    </xf>
    <xf numFmtId="49" fontId="41" fillId="33" borderId="15" xfId="467" applyNumberFormat="1" applyFont="1" applyFill="1" applyBorder="1" applyAlignment="1">
      <alignment horizontal="left" vertical="top" wrapText="1"/>
    </xf>
    <xf numFmtId="0" fontId="40" fillId="0" borderId="0" xfId="467" applyFont="1" applyAlignment="1">
      <alignment wrapText="1"/>
    </xf>
    <xf numFmtId="14" fontId="41" fillId="33" borderId="12" xfId="467" applyNumberFormat="1" applyFont="1" applyFill="1" applyBorder="1" applyAlignment="1">
      <alignment vertical="center" wrapText="1"/>
    </xf>
    <xf numFmtId="14" fontId="41" fillId="33" borderId="16" xfId="467" applyNumberFormat="1" applyFont="1" applyFill="1" applyBorder="1" applyAlignment="1">
      <alignment vertical="center" wrapText="1"/>
    </xf>
    <xf numFmtId="14" fontId="41" fillId="33" borderId="17" xfId="467" applyNumberFormat="1" applyFont="1" applyFill="1" applyBorder="1" applyAlignment="1">
      <alignment vertical="center" wrapText="1"/>
    </xf>
    <xf numFmtId="49" fontId="42" fillId="33" borderId="15" xfId="467" applyNumberFormat="1" applyFont="1" applyFill="1" applyBorder="1" applyAlignment="1">
      <alignment horizontal="left" vertical="top" wrapText="1"/>
    </xf>
    <xf numFmtId="49" fontId="42" fillId="33" borderId="14" xfId="467" applyNumberFormat="1" applyFont="1" applyFill="1" applyBorder="1" applyAlignment="1">
      <alignment horizontal="left" vertical="top" wrapText="1"/>
    </xf>
    <xf numFmtId="49" fontId="42" fillId="33" borderId="13" xfId="467" applyNumberFormat="1" applyFont="1" applyFill="1" applyBorder="1" applyAlignment="1">
      <alignment horizontal="left" vertical="top" wrapText="1"/>
    </xf>
    <xf numFmtId="0" fontId="41" fillId="33" borderId="15" xfId="467" applyFont="1" applyFill="1" applyBorder="1" applyAlignment="1">
      <alignment vertical="center" wrapText="1"/>
    </xf>
    <xf numFmtId="0" fontId="41" fillId="33" borderId="13" xfId="467" applyFont="1" applyFill="1" applyBorder="1" applyAlignment="1">
      <alignment vertical="center" wrapText="1"/>
    </xf>
    <xf numFmtId="0" fontId="40" fillId="0" borderId="0" xfId="467" applyFont="1" applyAlignment="1">
      <alignment horizontal="right" vertical="center" wrapText="1"/>
    </xf>
    <xf numFmtId="49" fontId="41" fillId="33" borderId="13" xfId="467" applyNumberFormat="1" applyFont="1" applyFill="1" applyBorder="1" applyAlignment="1">
      <alignment horizontal="left" vertical="top" wrapText="1"/>
    </xf>
    <xf numFmtId="0" fontId="1" fillId="0" borderId="0" xfId="467">
      <alignment vertical="center"/>
    </xf>
    <xf numFmtId="0" fontId="46" fillId="0" borderId="0" xfId="467" applyFont="1" applyAlignment="1">
      <alignment horizontal="left" wrapText="1"/>
    </xf>
    <xf numFmtId="0" fontId="52" fillId="0" borderId="19" xfId="467" applyFont="1" applyBorder="1" applyAlignment="1">
      <alignment horizontal="left" vertical="center" wrapText="1"/>
    </xf>
    <xf numFmtId="0" fontId="41" fillId="0" borderId="10" xfId="467" applyFont="1" applyBorder="1" applyAlignment="1">
      <alignment wrapText="1"/>
    </xf>
    <xf numFmtId="0" fontId="40" fillId="0" borderId="11" xfId="467" applyFont="1" applyBorder="1" applyAlignment="1">
      <alignment wrapText="1"/>
    </xf>
    <xf numFmtId="0" fontId="40" fillId="0" borderId="11" xfId="467" applyFont="1" applyBorder="1" applyAlignment="1">
      <alignment horizontal="right" vertical="center" wrapText="1"/>
    </xf>
    <xf numFmtId="49" fontId="41" fillId="33" borderId="10" xfId="467" applyNumberFormat="1" applyFont="1" applyFill="1" applyBorder="1" applyAlignment="1">
      <alignment vertical="center" wrapText="1"/>
    </xf>
    <xf numFmtId="49" fontId="41" fillId="33" borderId="12" xfId="467" applyNumberFormat="1" applyFont="1" applyFill="1" applyBorder="1" applyAlignment="1">
      <alignment vertical="center" wrapText="1"/>
    </xf>
    <xf numFmtId="0" fontId="41" fillId="33" borderId="10" xfId="467" applyFont="1" applyFill="1" applyBorder="1" applyAlignment="1">
      <alignment vertical="center" wrapText="1"/>
    </xf>
    <xf numFmtId="0" fontId="41" fillId="33" borderId="12" xfId="467" applyFont="1" applyFill="1" applyBorder="1" applyAlignment="1">
      <alignment vertical="center" wrapText="1"/>
    </xf>
    <xf numFmtId="4" fontId="42" fillId="34" borderId="10" xfId="467" applyNumberFormat="1" applyFont="1" applyFill="1" applyBorder="1" applyAlignment="1">
      <alignment horizontal="right" vertical="top" wrapText="1"/>
    </xf>
    <xf numFmtId="176" fontId="42" fillId="34" borderId="10" xfId="467" applyNumberFormat="1" applyFont="1" applyFill="1" applyBorder="1" applyAlignment="1">
      <alignment horizontal="right" vertical="top" wrapText="1"/>
    </xf>
    <xf numFmtId="176" fontId="42" fillId="34" borderId="12" xfId="467" applyNumberFormat="1" applyFont="1" applyFill="1" applyBorder="1" applyAlignment="1">
      <alignment horizontal="right" vertical="top" wrapText="1"/>
    </xf>
    <xf numFmtId="4" fontId="41" fillId="35" borderId="10" xfId="467" applyNumberFormat="1" applyFont="1" applyFill="1" applyBorder="1" applyAlignment="1">
      <alignment horizontal="right" vertical="top" wrapText="1"/>
    </xf>
    <xf numFmtId="176" fontId="41" fillId="35" borderId="10" xfId="467" applyNumberFormat="1" applyFont="1" applyFill="1" applyBorder="1" applyAlignment="1">
      <alignment horizontal="right" vertical="top" wrapText="1"/>
    </xf>
    <xf numFmtId="176" fontId="41" fillId="35" borderId="12" xfId="467" applyNumberFormat="1" applyFont="1" applyFill="1" applyBorder="1" applyAlignment="1">
      <alignment horizontal="right" vertical="top" wrapText="1"/>
    </xf>
    <xf numFmtId="0" fontId="41" fillId="35" borderId="10" xfId="467" applyFont="1" applyFill="1" applyBorder="1" applyAlignment="1">
      <alignment horizontal="right" vertical="top" wrapText="1"/>
    </xf>
    <xf numFmtId="0" fontId="41" fillId="35" borderId="12" xfId="467" applyFont="1" applyFill="1" applyBorder="1" applyAlignment="1">
      <alignment horizontal="right" vertical="top" wrapText="1"/>
    </xf>
    <xf numFmtId="4" fontId="41" fillId="35" borderId="13" xfId="467" applyNumberFormat="1" applyFont="1" applyFill="1" applyBorder="1" applyAlignment="1">
      <alignment horizontal="right" vertical="top" wrapText="1"/>
    </xf>
    <xf numFmtId="0" fontId="41" fillId="35" borderId="13" xfId="467" applyFont="1" applyFill="1" applyBorder="1" applyAlignment="1">
      <alignment horizontal="right" vertical="top" wrapText="1"/>
    </xf>
    <xf numFmtId="176" fontId="41" fillId="35" borderId="13" xfId="467" applyNumberFormat="1" applyFont="1" applyFill="1" applyBorder="1" applyAlignment="1">
      <alignment horizontal="right" vertical="top" wrapText="1"/>
    </xf>
    <xf numFmtId="176" fontId="41" fillId="35" borderId="20" xfId="467" applyNumberFormat="1" applyFont="1" applyFill="1" applyBorder="1" applyAlignment="1">
      <alignment horizontal="right" vertical="top" wrapText="1"/>
    </xf>
  </cellXfs>
  <cellStyles count="481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16624442.642799998</v>
      </c>
      <c r="F3" s="25">
        <f>RA!I7</f>
        <v>1333259.3044</v>
      </c>
      <c r="G3" s="16">
        <f>SUM(G4:G41)</f>
        <v>15291438.620099997</v>
      </c>
      <c r="H3" s="27">
        <f>RA!J7</f>
        <v>8.0169999559796601</v>
      </c>
      <c r="I3" s="20">
        <f>SUM(I4:I41)</f>
        <v>16624453.035222089</v>
      </c>
      <c r="J3" s="21">
        <f>SUM(J4:J41)</f>
        <v>15291438.554817827</v>
      </c>
      <c r="K3" s="22">
        <f>E3-I3</f>
        <v>-10.392422091215849</v>
      </c>
      <c r="L3" s="22">
        <f>G3-J3</f>
        <v>6.5282169729471207E-2</v>
      </c>
    </row>
    <row r="4" spans="1:13" x14ac:dyDescent="0.2">
      <c r="A4" s="47">
        <f>RA!A8</f>
        <v>42517</v>
      </c>
      <c r="B4" s="12">
        <v>12</v>
      </c>
      <c r="C4" s="42" t="s">
        <v>6</v>
      </c>
      <c r="D4" s="42"/>
      <c r="E4" s="15">
        <f>VLOOKUP(C4,RA!B8:D35,3,0)</f>
        <v>474007.5294</v>
      </c>
      <c r="F4" s="25">
        <f>VLOOKUP(C4,RA!B8:I38,8,0)</f>
        <v>116225.91</v>
      </c>
      <c r="G4" s="16">
        <f t="shared" ref="G4:G41" si="0">E4-F4</f>
        <v>357781.61939999997</v>
      </c>
      <c r="H4" s="27">
        <f>RA!J8</f>
        <v>24.5198446841381</v>
      </c>
      <c r="I4" s="20">
        <f>VLOOKUP(B4,RMS!B:D,3,FALSE)</f>
        <v>474008.20782649599</v>
      </c>
      <c r="J4" s="21">
        <f>VLOOKUP(B4,RMS!B:E,4,FALSE)</f>
        <v>357781.62909316202</v>
      </c>
      <c r="K4" s="22">
        <f t="shared" ref="K4:K41" si="1">E4-I4</f>
        <v>-0.67842649598605931</v>
      </c>
      <c r="L4" s="22">
        <f t="shared" ref="L4:L41" si="2">G4-J4</f>
        <v>-9.6931620500981808E-3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VLOOKUP(C5,RA!B8:D36,3,0)</f>
        <v>68665.257199999993</v>
      </c>
      <c r="F5" s="25">
        <f>VLOOKUP(C5,RA!B9:I39,8,0)</f>
        <v>15008.3578</v>
      </c>
      <c r="G5" s="16">
        <f t="shared" si="0"/>
        <v>53656.899399999995</v>
      </c>
      <c r="H5" s="27">
        <f>RA!J9</f>
        <v>21.857280394778702</v>
      </c>
      <c r="I5" s="20">
        <f>VLOOKUP(B5,RMS!B:D,3,FALSE)</f>
        <v>68665.288587179501</v>
      </c>
      <c r="J5" s="21">
        <f>VLOOKUP(B5,RMS!B:E,4,FALSE)</f>
        <v>53656.909189743601</v>
      </c>
      <c r="K5" s="22">
        <f t="shared" si="1"/>
        <v>-3.1387179507873952E-2</v>
      </c>
      <c r="L5" s="22">
        <f t="shared" si="2"/>
        <v>-9.7897436062339693E-3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VLOOKUP(C6,RA!B10:D37,3,0)</f>
        <v>126780.4044</v>
      </c>
      <c r="F6" s="25">
        <f>VLOOKUP(C6,RA!B10:I40,8,0)</f>
        <v>31791.639500000001</v>
      </c>
      <c r="G6" s="16">
        <f t="shared" si="0"/>
        <v>94988.764899999995</v>
      </c>
      <c r="H6" s="27">
        <f>RA!J10</f>
        <v>25.076146152441201</v>
      </c>
      <c r="I6" s="20">
        <f>VLOOKUP(B6,RMS!B:D,3,FALSE)</f>
        <v>126782.459712503</v>
      </c>
      <c r="J6" s="21">
        <f>VLOOKUP(B6,RMS!B:E,4,FALSE)</f>
        <v>94988.765370747293</v>
      </c>
      <c r="K6" s="22">
        <f>E6-I6</f>
        <v>-2.0553125029982766</v>
      </c>
      <c r="L6" s="22">
        <f t="shared" si="2"/>
        <v>-4.707472980953753E-4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VLOOKUP(C7,RA!B10:D38,3,0)</f>
        <v>43840.056799999998</v>
      </c>
      <c r="F7" s="25">
        <f>VLOOKUP(C7,RA!B11:I41,8,0)</f>
        <v>10022.057000000001</v>
      </c>
      <c r="G7" s="16">
        <f t="shared" si="0"/>
        <v>33817.999799999998</v>
      </c>
      <c r="H7" s="27">
        <f>RA!J11</f>
        <v>22.860501859568799</v>
      </c>
      <c r="I7" s="20">
        <f>VLOOKUP(B7,RMS!B:D,3,FALSE)</f>
        <v>43840.075037538802</v>
      </c>
      <c r="J7" s="21">
        <f>VLOOKUP(B7,RMS!B:E,4,FALSE)</f>
        <v>33817.999181484003</v>
      </c>
      <c r="K7" s="22">
        <f t="shared" si="1"/>
        <v>-1.8237538803077769E-2</v>
      </c>
      <c r="L7" s="22">
        <f t="shared" si="2"/>
        <v>6.1851599457440898E-4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VLOOKUP(C8,RA!B12:D38,3,0)</f>
        <v>104788.57580000001</v>
      </c>
      <c r="F8" s="25">
        <f>VLOOKUP(C8,RA!B12:I42,8,0)</f>
        <v>16728.401000000002</v>
      </c>
      <c r="G8" s="16">
        <f t="shared" si="0"/>
        <v>88060.174800000008</v>
      </c>
      <c r="H8" s="27">
        <f>RA!J12</f>
        <v>15.963954918070399</v>
      </c>
      <c r="I8" s="20">
        <f>VLOOKUP(B8,RMS!B:D,3,FALSE)</f>
        <v>104788.594288034</v>
      </c>
      <c r="J8" s="21">
        <f>VLOOKUP(B8,RMS!B:E,4,FALSE)</f>
        <v>88060.174175213702</v>
      </c>
      <c r="K8" s="22">
        <f t="shared" si="1"/>
        <v>-1.848803399479948E-2</v>
      </c>
      <c r="L8" s="22">
        <f t="shared" si="2"/>
        <v>6.2478630570694804E-4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VLOOKUP(C9,RA!B12:D39,3,0)</f>
        <v>178946.88080000001</v>
      </c>
      <c r="F9" s="25">
        <f>VLOOKUP(C9,RA!B13:I43,8,0)</f>
        <v>54477.231800000001</v>
      </c>
      <c r="G9" s="16">
        <f t="shared" si="0"/>
        <v>124469.649</v>
      </c>
      <c r="H9" s="27">
        <f>RA!J13</f>
        <v>30.443241903102201</v>
      </c>
      <c r="I9" s="20">
        <f>VLOOKUP(B9,RMS!B:D,3,FALSE)</f>
        <v>178947.06267948699</v>
      </c>
      <c r="J9" s="21">
        <f>VLOOKUP(B9,RMS!B:E,4,FALSE)</f>
        <v>124469.64801965799</v>
      </c>
      <c r="K9" s="22">
        <f t="shared" si="1"/>
        <v>-0.18187948697595857</v>
      </c>
      <c r="L9" s="22">
        <f t="shared" si="2"/>
        <v>9.8034201073460281E-4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VLOOKUP(C10,RA!B14:D40,3,0)</f>
        <v>82689.049100000004</v>
      </c>
      <c r="F10" s="25">
        <f>VLOOKUP(C10,RA!B14:I43,8,0)</f>
        <v>18292.2166</v>
      </c>
      <c r="G10" s="16">
        <f t="shared" si="0"/>
        <v>64396.832500000004</v>
      </c>
      <c r="H10" s="27">
        <f>RA!J14</f>
        <v>22.121691806950501</v>
      </c>
      <c r="I10" s="20">
        <f>VLOOKUP(B10,RMS!B:D,3,FALSE)</f>
        <v>82689.0715196581</v>
      </c>
      <c r="J10" s="21">
        <f>VLOOKUP(B10,RMS!B:E,4,FALSE)</f>
        <v>64396.834023076903</v>
      </c>
      <c r="K10" s="22">
        <f t="shared" si="1"/>
        <v>-2.2419658096623607E-2</v>
      </c>
      <c r="L10" s="22">
        <f t="shared" si="2"/>
        <v>-1.5230768985929899E-3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VLOOKUP(C11,RA!B14:D41,3,0)</f>
        <v>81128.374400000001</v>
      </c>
      <c r="F11" s="25">
        <f>VLOOKUP(C11,RA!B15:I44,8,0)</f>
        <v>16441.7336</v>
      </c>
      <c r="G11" s="16">
        <f t="shared" si="0"/>
        <v>64686.640800000001</v>
      </c>
      <c r="H11" s="27">
        <f>RA!J15</f>
        <v>20.266317082769</v>
      </c>
      <c r="I11" s="20">
        <f>VLOOKUP(B11,RMS!B:D,3,FALSE)</f>
        <v>81128.530690598302</v>
      </c>
      <c r="J11" s="21">
        <f>VLOOKUP(B11,RMS!B:E,4,FALSE)</f>
        <v>64686.641317948699</v>
      </c>
      <c r="K11" s="22">
        <f t="shared" si="1"/>
        <v>-0.15629059830098413</v>
      </c>
      <c r="L11" s="22">
        <f t="shared" si="2"/>
        <v>-5.1794869796140119E-4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VLOOKUP(C12,RA!B16:D42,3,0)</f>
        <v>840111.24780000001</v>
      </c>
      <c r="F12" s="25">
        <f>VLOOKUP(C12,RA!B16:I45,8,0)</f>
        <v>-33262.543100000003</v>
      </c>
      <c r="G12" s="16">
        <f t="shared" si="0"/>
        <v>873373.79090000002</v>
      </c>
      <c r="H12" s="27">
        <f>RA!J16</f>
        <v>-3.9593021980249201</v>
      </c>
      <c r="I12" s="20">
        <f>VLOOKUP(B12,RMS!B:D,3,FALSE)</f>
        <v>840110.63653675199</v>
      </c>
      <c r="J12" s="21">
        <f>VLOOKUP(B12,RMS!B:E,4,FALSE)</f>
        <v>873373.79086666706</v>
      </c>
      <c r="K12" s="22">
        <f t="shared" si="1"/>
        <v>0.61126324802171439</v>
      </c>
      <c r="L12" s="22">
        <f t="shared" si="2"/>
        <v>3.3332966268062592E-5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VLOOKUP(C13,RA!B16:D43,3,0)</f>
        <v>437056.13949999999</v>
      </c>
      <c r="F13" s="25">
        <f>VLOOKUP(C13,RA!B17:I46,8,0)</f>
        <v>56731.522900000004</v>
      </c>
      <c r="G13" s="16">
        <f t="shared" si="0"/>
        <v>380324.61660000001</v>
      </c>
      <c r="H13" s="27">
        <f>RA!J17</f>
        <v>12.980374320997299</v>
      </c>
      <c r="I13" s="20">
        <f>VLOOKUP(B13,RMS!B:D,3,FALSE)</f>
        <v>437056.11926752102</v>
      </c>
      <c r="J13" s="21">
        <f>VLOOKUP(B13,RMS!B:E,4,FALSE)</f>
        <v>380324.61597179499</v>
      </c>
      <c r="K13" s="22">
        <f t="shared" si="1"/>
        <v>2.0232478971593082E-2</v>
      </c>
      <c r="L13" s="22">
        <f t="shared" si="2"/>
        <v>6.2820501625537872E-4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VLOOKUP(C14,RA!B18:D43,3,0)</f>
        <v>1524642.6458999999</v>
      </c>
      <c r="F14" s="25">
        <f>VLOOKUP(C14,RA!B18:I47,8,0)</f>
        <v>233656.80170000001</v>
      </c>
      <c r="G14" s="16">
        <f t="shared" si="0"/>
        <v>1290985.8441999999</v>
      </c>
      <c r="H14" s="27">
        <f>RA!J18</f>
        <v>15.325348686024199</v>
      </c>
      <c r="I14" s="20">
        <f>VLOOKUP(B14,RMS!B:D,3,FALSE)</f>
        <v>1524642.9148333301</v>
      </c>
      <c r="J14" s="21">
        <f>VLOOKUP(B14,RMS!B:E,4,FALSE)</f>
        <v>1290985.83067094</v>
      </c>
      <c r="K14" s="22">
        <f t="shared" si="1"/>
        <v>-0.26893333019688725</v>
      </c>
      <c r="L14" s="22">
        <f t="shared" si="2"/>
        <v>1.3529059942811728E-2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VLOOKUP(C15,RA!B18:D44,3,0)</f>
        <v>439729.64659999998</v>
      </c>
      <c r="F15" s="25">
        <f>VLOOKUP(C15,RA!B19:I48,8,0)</f>
        <v>35270.813300000002</v>
      </c>
      <c r="G15" s="16">
        <f t="shared" si="0"/>
        <v>404458.8333</v>
      </c>
      <c r="H15" s="27">
        <f>RA!J19</f>
        <v>8.0210223651543107</v>
      </c>
      <c r="I15" s="20">
        <f>VLOOKUP(B15,RMS!B:D,3,FALSE)</f>
        <v>439729.63539145299</v>
      </c>
      <c r="J15" s="21">
        <f>VLOOKUP(B15,RMS!B:E,4,FALSE)</f>
        <v>404458.83124444401</v>
      </c>
      <c r="K15" s="22">
        <f t="shared" si="1"/>
        <v>1.1208546988200396E-2</v>
      </c>
      <c r="L15" s="22">
        <f t="shared" si="2"/>
        <v>2.0555559895001352E-3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VLOOKUP(C16,RA!B20:D45,3,0)</f>
        <v>1031880.5362</v>
      </c>
      <c r="F16" s="25">
        <f>VLOOKUP(C16,RA!B20:I49,8,0)</f>
        <v>85528.356700000004</v>
      </c>
      <c r="G16" s="16">
        <f t="shared" si="0"/>
        <v>946352.17949999997</v>
      </c>
      <c r="H16" s="27">
        <f>RA!J20</f>
        <v>8.2885909462898208</v>
      </c>
      <c r="I16" s="20">
        <f>VLOOKUP(B16,RMS!B:D,3,FALSE)</f>
        <v>1031880.5331999999</v>
      </c>
      <c r="J16" s="21">
        <f>VLOOKUP(B16,RMS!B:E,4,FALSE)</f>
        <v>946352.17949999997</v>
      </c>
      <c r="K16" s="22">
        <f t="shared" si="1"/>
        <v>3.0000000260770321E-3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VLOOKUP(C17,RA!B20:D46,3,0)</f>
        <v>350608.04930000001</v>
      </c>
      <c r="F17" s="25">
        <f>VLOOKUP(C17,RA!B21:I50,8,0)</f>
        <v>31817.3927</v>
      </c>
      <c r="G17" s="16">
        <f t="shared" si="0"/>
        <v>318790.65659999999</v>
      </c>
      <c r="H17" s="27">
        <f>RA!J21</f>
        <v>9.0749179214580007</v>
      </c>
      <c r="I17" s="20">
        <f>VLOOKUP(B17,RMS!B:D,3,FALSE)</f>
        <v>350608.71917795902</v>
      </c>
      <c r="J17" s="21">
        <f>VLOOKUP(B17,RMS!B:E,4,FALSE)</f>
        <v>318790.65653346898</v>
      </c>
      <c r="K17" s="22">
        <f t="shared" si="1"/>
        <v>-0.66987795900786296</v>
      </c>
      <c r="L17" s="22">
        <f t="shared" si="2"/>
        <v>6.6531007178127766E-5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VLOOKUP(C18,RA!B22:D47,3,0)</f>
        <v>1234700.7604</v>
      </c>
      <c r="F18" s="25">
        <f>VLOOKUP(C18,RA!B22:I51,8,0)</f>
        <v>85521.769499999995</v>
      </c>
      <c r="G18" s="16">
        <f t="shared" si="0"/>
        <v>1149178.9909000001</v>
      </c>
      <c r="H18" s="27">
        <f>RA!J22</f>
        <v>6.9265179258733003</v>
      </c>
      <c r="I18" s="20">
        <f>VLOOKUP(B18,RMS!B:D,3,FALSE)</f>
        <v>1234701.75259402</v>
      </c>
      <c r="J18" s="21">
        <f>VLOOKUP(B18,RMS!B:E,4,FALSE)</f>
        <v>1149178.98912991</v>
      </c>
      <c r="K18" s="22">
        <f t="shared" si="1"/>
        <v>-0.99219401995651424</v>
      </c>
      <c r="L18" s="22">
        <f t="shared" si="2"/>
        <v>1.7700900789350271E-3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VLOOKUP(C19,RA!B22:D48,3,0)</f>
        <v>2170289.8637999999</v>
      </c>
      <c r="F19" s="25">
        <f>VLOOKUP(C19,RA!B23:I52,8,0)</f>
        <v>198550.52549999999</v>
      </c>
      <c r="G19" s="16">
        <f t="shared" si="0"/>
        <v>1971739.3382999999</v>
      </c>
      <c r="H19" s="27">
        <f>RA!J23</f>
        <v>9.1485717558646407</v>
      </c>
      <c r="I19" s="20">
        <f>VLOOKUP(B19,RMS!B:D,3,FALSE)</f>
        <v>2170291.1612546998</v>
      </c>
      <c r="J19" s="21">
        <f>VLOOKUP(B19,RMS!B:E,4,FALSE)</f>
        <v>1971739.3604333301</v>
      </c>
      <c r="K19" s="22">
        <f t="shared" si="1"/>
        <v>-1.2974546998739243</v>
      </c>
      <c r="L19" s="22">
        <f t="shared" si="2"/>
        <v>-2.2133330116048455E-2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VLOOKUP(C20,RA!B24:D49,3,0)</f>
        <v>252840.94630000001</v>
      </c>
      <c r="F20" s="25">
        <f>VLOOKUP(C20,RA!B24:I53,8,0)</f>
        <v>36451.9473</v>
      </c>
      <c r="G20" s="16">
        <f t="shared" si="0"/>
        <v>216388.99900000001</v>
      </c>
      <c r="H20" s="27">
        <f>RA!J24</f>
        <v>14.4169478217144</v>
      </c>
      <c r="I20" s="20">
        <f>VLOOKUP(B20,RMS!B:D,3,FALSE)</f>
        <v>252841.04195312801</v>
      </c>
      <c r="J20" s="21">
        <f>VLOOKUP(B20,RMS!B:E,4,FALSE)</f>
        <v>216388.976440439</v>
      </c>
      <c r="K20" s="22">
        <f t="shared" si="1"/>
        <v>-9.5653127995319664E-2</v>
      </c>
      <c r="L20" s="22">
        <f t="shared" si="2"/>
        <v>2.2559561009984463E-2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VLOOKUP(C21,RA!B24:D50,3,0)</f>
        <v>259734.22289999999</v>
      </c>
      <c r="F21" s="25">
        <f>VLOOKUP(C21,RA!B25:I54,8,0)</f>
        <v>20302.528699999999</v>
      </c>
      <c r="G21" s="16">
        <f t="shared" si="0"/>
        <v>239431.6942</v>
      </c>
      <c r="H21" s="27">
        <f>RA!J25</f>
        <v>7.8166552229109403</v>
      </c>
      <c r="I21" s="20">
        <f>VLOOKUP(B21,RMS!B:D,3,FALSE)</f>
        <v>259734.202889418</v>
      </c>
      <c r="J21" s="21">
        <f>VLOOKUP(B21,RMS!B:E,4,FALSE)</f>
        <v>239431.69918943301</v>
      </c>
      <c r="K21" s="22">
        <f t="shared" si="1"/>
        <v>2.0010581996757537E-2</v>
      </c>
      <c r="L21" s="22">
        <f t="shared" si="2"/>
        <v>-4.9894330149982125E-3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VLOOKUP(C22,RA!B26:D51,3,0)</f>
        <v>638032.37919999997</v>
      </c>
      <c r="F22" s="25">
        <f>VLOOKUP(C22,RA!B26:I55,8,0)</f>
        <v>130814.3658</v>
      </c>
      <c r="G22" s="16">
        <f t="shared" si="0"/>
        <v>507218.01339999994</v>
      </c>
      <c r="H22" s="27">
        <f>RA!J26</f>
        <v>20.502778552402301</v>
      </c>
      <c r="I22" s="20">
        <f>VLOOKUP(B22,RMS!B:D,3,FALSE)</f>
        <v>638032.42839168001</v>
      </c>
      <c r="J22" s="21">
        <f>VLOOKUP(B22,RMS!B:E,4,FALSE)</f>
        <v>507218.01226234098</v>
      </c>
      <c r="K22" s="22">
        <f t="shared" si="1"/>
        <v>-4.919168003834784E-2</v>
      </c>
      <c r="L22" s="22">
        <f t="shared" si="2"/>
        <v>1.137658953666687E-3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VLOOKUP(C23,RA!B26:D52,3,0)</f>
        <v>232528.97719999999</v>
      </c>
      <c r="F23" s="25">
        <f>VLOOKUP(C23,RA!B27:I56,8,0)</f>
        <v>57442.176399999997</v>
      </c>
      <c r="G23" s="16">
        <f t="shared" si="0"/>
        <v>175086.8008</v>
      </c>
      <c r="H23" s="27">
        <f>RA!J27</f>
        <v>24.703233589073701</v>
      </c>
      <c r="I23" s="20">
        <f>VLOOKUP(B23,RMS!B:D,3,FALSE)</f>
        <v>232528.775117162</v>
      </c>
      <c r="J23" s="21">
        <f>VLOOKUP(B23,RMS!B:E,4,FALSE)</f>
        <v>175086.79844237099</v>
      </c>
      <c r="K23" s="22">
        <f t="shared" si="1"/>
        <v>0.20208283799001947</v>
      </c>
      <c r="L23" s="22">
        <f t="shared" si="2"/>
        <v>2.3576290113851428E-3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VLOOKUP(C24,RA!B28:D53,3,0)</f>
        <v>959564.65980000002</v>
      </c>
      <c r="F24" s="25">
        <f>VLOOKUP(C24,RA!B28:I57,8,0)</f>
        <v>15177.0533</v>
      </c>
      <c r="G24" s="16">
        <f t="shared" si="0"/>
        <v>944387.60649999999</v>
      </c>
      <c r="H24" s="27">
        <f>RA!J28</f>
        <v>1.5816603024087299</v>
      </c>
      <c r="I24" s="20">
        <f>VLOOKUP(B24,RMS!B:D,3,FALSE)</f>
        <v>959564.659826549</v>
      </c>
      <c r="J24" s="21">
        <f>VLOOKUP(B24,RMS!B:E,4,FALSE)</f>
        <v>944387.61747522105</v>
      </c>
      <c r="K24" s="22">
        <f t="shared" si="1"/>
        <v>-2.6548979803919792E-5</v>
      </c>
      <c r="L24" s="22">
        <f t="shared" si="2"/>
        <v>-1.0975221055559814E-2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VLOOKUP(C25,RA!B28:D54,3,0)</f>
        <v>714854.95050000004</v>
      </c>
      <c r="F25" s="25">
        <f>VLOOKUP(C25,RA!B29:I58,8,0)</f>
        <v>120294.4644</v>
      </c>
      <c r="G25" s="16">
        <f t="shared" si="0"/>
        <v>594560.4861000001</v>
      </c>
      <c r="H25" s="27">
        <f>RA!J29</f>
        <v>16.827814414079501</v>
      </c>
      <c r="I25" s="20">
        <f>VLOOKUP(B25,RMS!B:D,3,FALSE)</f>
        <v>714859.89168495603</v>
      </c>
      <c r="J25" s="21">
        <f>VLOOKUP(B25,RMS!B:E,4,FALSE)</f>
        <v>594560.46242274099</v>
      </c>
      <c r="K25" s="22">
        <f t="shared" si="1"/>
        <v>-4.9411849559983239</v>
      </c>
      <c r="L25" s="22">
        <f t="shared" si="2"/>
        <v>2.36772591015324E-2</v>
      </c>
      <c r="M25" s="32"/>
    </row>
    <row r="26" spans="1:13" x14ac:dyDescent="0.2">
      <c r="A26" s="47"/>
      <c r="B26" s="12">
        <v>37</v>
      </c>
      <c r="C26" s="42" t="s">
        <v>67</v>
      </c>
      <c r="D26" s="42"/>
      <c r="E26" s="15">
        <f>VLOOKUP(C26,RA!B30:D55,3,0)</f>
        <v>1241780.8707999999</v>
      </c>
      <c r="F26" s="25">
        <f>VLOOKUP(C26,RA!B30:I59,8,0)</f>
        <v>94721.013099999996</v>
      </c>
      <c r="G26" s="16">
        <f t="shared" si="0"/>
        <v>1147059.8576999998</v>
      </c>
      <c r="H26" s="27">
        <f>RA!J30</f>
        <v>7.6278363862198404</v>
      </c>
      <c r="I26" s="20">
        <f>VLOOKUP(B26,RMS!B:D,3,FALSE)</f>
        <v>1241780.8513345099</v>
      </c>
      <c r="J26" s="21">
        <f>VLOOKUP(B26,RMS!B:E,4,FALSE)</f>
        <v>1147059.8519584399</v>
      </c>
      <c r="K26" s="22">
        <f t="shared" si="1"/>
        <v>1.9465490011498332E-2</v>
      </c>
      <c r="L26" s="22">
        <f t="shared" si="2"/>
        <v>5.7415599003434181E-3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VLOOKUP(C27,RA!B30:D56,3,0)</f>
        <v>829373.25679999997</v>
      </c>
      <c r="F27" s="25">
        <f>VLOOKUP(C27,RA!B31:I60,8,0)</f>
        <v>49474.418799999999</v>
      </c>
      <c r="G27" s="16">
        <f t="shared" si="0"/>
        <v>779898.83799999999</v>
      </c>
      <c r="H27" s="27">
        <f>RA!J31</f>
        <v>5.96527780397561</v>
      </c>
      <c r="I27" s="20">
        <f>VLOOKUP(B27,RMS!B:D,3,FALSE)</f>
        <v>829373.08591592906</v>
      </c>
      <c r="J27" s="21">
        <f>VLOOKUP(B27,RMS!B:E,4,FALSE)</f>
        <v>779898.80577610596</v>
      </c>
      <c r="K27" s="22">
        <f t="shared" si="1"/>
        <v>0.17088407091796398</v>
      </c>
      <c r="L27" s="22">
        <f t="shared" si="2"/>
        <v>3.2223894027993083E-2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VLOOKUP(C28,RA!B32:D57,3,0)</f>
        <v>130664.27009999999</v>
      </c>
      <c r="F28" s="25">
        <f>VLOOKUP(C28,RA!B32:I61,8,0)</f>
        <v>33260.1417</v>
      </c>
      <c r="G28" s="16">
        <f t="shared" si="0"/>
        <v>97404.128399999987</v>
      </c>
      <c r="H28" s="27">
        <f>RA!J32</f>
        <v>25.454656942211798</v>
      </c>
      <c r="I28" s="20">
        <f>VLOOKUP(B28,RMS!B:D,3,FALSE)</f>
        <v>130664.255131072</v>
      </c>
      <c r="J28" s="21">
        <f>VLOOKUP(B28,RMS!B:E,4,FALSE)</f>
        <v>97404.112790673797</v>
      </c>
      <c r="K28" s="22">
        <f t="shared" si="1"/>
        <v>1.4968927993322723E-2</v>
      </c>
      <c r="L28" s="22">
        <f t="shared" si="2"/>
        <v>1.5609326190315187E-2</v>
      </c>
      <c r="M28" s="32"/>
    </row>
    <row r="29" spans="1:13" x14ac:dyDescent="0.2">
      <c r="A29" s="47"/>
      <c r="B29" s="12">
        <v>40</v>
      </c>
      <c r="C29" s="42" t="s">
        <v>69</v>
      </c>
      <c r="D29" s="42"/>
      <c r="E29" s="15">
        <f>VLOOKUP(C29,RA!B32:D58,3,0)</f>
        <v>7.9486999999999997</v>
      </c>
      <c r="F29" s="25">
        <f>VLOOKUP(C29,RA!B33:I62,8,0)</f>
        <v>-0.58979999999999999</v>
      </c>
      <c r="G29" s="16">
        <f t="shared" si="0"/>
        <v>8.5384999999999991</v>
      </c>
      <c r="H29" s="27">
        <f>RA!J33</f>
        <v>-7.4200812711512603</v>
      </c>
      <c r="I29" s="20">
        <f>VLOOKUP(B29,RMS!B:D,3,FALSE)</f>
        <v>7.9486999999999997</v>
      </c>
      <c r="J29" s="21">
        <f>VLOOKUP(B29,RMS!B:E,4,FALSE)</f>
        <v>8.5385000000000009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VLOOKUP(C30,RA!B34:D60,3,0)</f>
        <v>170941.84080000001</v>
      </c>
      <c r="F30" s="25">
        <f>VLOOKUP(C30,RA!B34:I64,8,0)</f>
        <v>14889.139300000001</v>
      </c>
      <c r="G30" s="16">
        <f t="shared" si="0"/>
        <v>156052.7015</v>
      </c>
      <c r="H30" s="27">
        <f>RA!J34</f>
        <v>8.7100614046973597</v>
      </c>
      <c r="I30" s="20">
        <f>VLOOKUP(B30,RMS!B:D,3,FALSE)</f>
        <v>170941.84020000001</v>
      </c>
      <c r="J30" s="21">
        <f>VLOOKUP(B30,RMS!B:E,4,FALSE)</f>
        <v>156052.70689999999</v>
      </c>
      <c r="K30" s="22">
        <f t="shared" si="1"/>
        <v>5.9999999939464033E-4</v>
      </c>
      <c r="L30" s="22">
        <f t="shared" si="2"/>
        <v>-5.3999999945517629E-3</v>
      </c>
      <c r="M30" s="32"/>
    </row>
    <row r="31" spans="1:13" s="35" customFormat="1" ht="12" thickBot="1" x14ac:dyDescent="0.25">
      <c r="A31" s="47"/>
      <c r="B31" s="12">
        <v>70</v>
      </c>
      <c r="C31" s="48" t="s">
        <v>64</v>
      </c>
      <c r="D31" s="49"/>
      <c r="E31" s="15">
        <f>VLOOKUP(C31,RA!B34:D61,3,0)</f>
        <v>89705.53</v>
      </c>
      <c r="F31" s="25">
        <f>VLOOKUP(C31,RA!B34:I65,8,0)</f>
        <v>-255.35</v>
      </c>
      <c r="G31" s="16">
        <f t="shared" si="0"/>
        <v>89960.88</v>
      </c>
      <c r="H31" s="27">
        <f>RA!J34</f>
        <v>8.7100614046973597</v>
      </c>
      <c r="I31" s="20">
        <f>VLOOKUP(B31,RMS!B:D,3,FALSE)</f>
        <v>89705.53</v>
      </c>
      <c r="J31" s="21">
        <f>VLOOKUP(B31,RMS!B:E,4,FALSE)</f>
        <v>89960.88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VLOOKUP(C32,RA!B34:D61,3,0)</f>
        <v>467908.63</v>
      </c>
      <c r="F32" s="25">
        <f>VLOOKUP(C32,RA!B34:I65,8,0)</f>
        <v>-76900.84</v>
      </c>
      <c r="G32" s="16">
        <f t="shared" si="0"/>
        <v>544809.47</v>
      </c>
      <c r="H32" s="27">
        <f>RA!J34</f>
        <v>8.7100614046973597</v>
      </c>
      <c r="I32" s="20">
        <f>VLOOKUP(B32,RMS!B:D,3,FALSE)</f>
        <v>467908.63</v>
      </c>
      <c r="J32" s="21">
        <f>VLOOKUP(B32,RMS!B:E,4,FALSE)</f>
        <v>544809.47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VLOOKUP(C33,RA!B34:D62,3,0)</f>
        <v>183482.1</v>
      </c>
      <c r="F33" s="25">
        <f>VLOOKUP(C33,RA!B34:I66,8,0)</f>
        <v>-13087.2</v>
      </c>
      <c r="G33" s="16">
        <f t="shared" si="0"/>
        <v>196569.30000000002</v>
      </c>
      <c r="H33" s="27">
        <f>RA!J35</f>
        <v>4.2838610252110003</v>
      </c>
      <c r="I33" s="20">
        <f>VLOOKUP(B33,RMS!B:D,3,FALSE)</f>
        <v>183482.1</v>
      </c>
      <c r="J33" s="21">
        <f>VLOOKUP(B33,RMS!B:E,4,FALSE)</f>
        <v>196569.3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VLOOKUP(C34,RA!B34:D63,3,0)</f>
        <v>428183.98</v>
      </c>
      <c r="F34" s="25">
        <f>VLOOKUP(C34,RA!B34:I67,8,0)</f>
        <v>-97162.99</v>
      </c>
      <c r="G34" s="16">
        <f t="shared" si="0"/>
        <v>525346.97</v>
      </c>
      <c r="H34" s="27">
        <f>RA!J34</f>
        <v>8.7100614046973597</v>
      </c>
      <c r="I34" s="20">
        <f>VLOOKUP(B34,RMS!B:D,3,FALSE)</f>
        <v>428183.98</v>
      </c>
      <c r="J34" s="21">
        <f>VLOOKUP(B34,RMS!B:E,4,FALSE)</f>
        <v>525346.97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65</v>
      </c>
      <c r="D35" s="42"/>
      <c r="E35" s="15">
        <f>VLOOKUP(C35,RA!B35:D64,3,0)</f>
        <v>0.43</v>
      </c>
      <c r="F35" s="25">
        <f>VLOOKUP(C35,RA!B35:I68,8,0)</f>
        <v>0.43</v>
      </c>
      <c r="G35" s="16">
        <f t="shared" si="0"/>
        <v>0</v>
      </c>
      <c r="H35" s="27">
        <f>RA!J35</f>
        <v>4.2838610252110003</v>
      </c>
      <c r="I35" s="20">
        <f>VLOOKUP(B35,RMS!B:D,3,FALSE)</f>
        <v>0.43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VLOOKUP(C36,RA!B8:D64,3,0)</f>
        <v>73038.4614</v>
      </c>
      <c r="F36" s="25">
        <f>VLOOKUP(C36,RA!B8:I68,8,0)</f>
        <v>3308.5421000000001</v>
      </c>
      <c r="G36" s="16">
        <f t="shared" si="0"/>
        <v>69729.919299999994</v>
      </c>
      <c r="H36" s="27">
        <f>RA!J35</f>
        <v>4.2838610252110003</v>
      </c>
      <c r="I36" s="20">
        <f>VLOOKUP(B36,RMS!B:D,3,FALSE)</f>
        <v>73038.461538461503</v>
      </c>
      <c r="J36" s="21">
        <f>VLOOKUP(B36,RMS!B:E,4,FALSE)</f>
        <v>69729.918803418797</v>
      </c>
      <c r="K36" s="22">
        <f t="shared" si="1"/>
        <v>-1.3846150250174105E-4</v>
      </c>
      <c r="L36" s="22">
        <f t="shared" si="2"/>
        <v>4.9658119678497314E-4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VLOOKUP(C37,RA!B8:D65,3,0)</f>
        <v>329239.78009999997</v>
      </c>
      <c r="F37" s="25">
        <f>VLOOKUP(C37,RA!B8:I69,8,0)</f>
        <v>6273.9215000000004</v>
      </c>
      <c r="G37" s="16">
        <f t="shared" si="0"/>
        <v>322965.85859999998</v>
      </c>
      <c r="H37" s="27">
        <f>RA!J36</f>
        <v>-0.28465357709831302</v>
      </c>
      <c r="I37" s="20">
        <f>VLOOKUP(B37,RMS!B:D,3,FALSE)</f>
        <v>329239.76921965799</v>
      </c>
      <c r="J37" s="21">
        <f>VLOOKUP(B37,RMS!B:E,4,FALSE)</f>
        <v>322965.85167948698</v>
      </c>
      <c r="K37" s="22">
        <f t="shared" si="1"/>
        <v>1.0880341986194253E-2</v>
      </c>
      <c r="L37" s="22">
        <f t="shared" si="2"/>
        <v>6.9205129984766245E-3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VLOOKUP(C38,RA!B9:D66,3,0)</f>
        <v>269366.82</v>
      </c>
      <c r="F38" s="25">
        <f>VLOOKUP(C38,RA!B9:I70,8,0)</f>
        <v>-49071.8</v>
      </c>
      <c r="G38" s="16">
        <f t="shared" si="0"/>
        <v>318438.62</v>
      </c>
      <c r="H38" s="27">
        <f>RA!J37</f>
        <v>-16.435012109094899</v>
      </c>
      <c r="I38" s="20">
        <f>VLOOKUP(B38,RMS!B:D,3,FALSE)</f>
        <v>269366.82</v>
      </c>
      <c r="J38" s="21">
        <f>VLOOKUP(B38,RMS!B:E,4,FALSE)</f>
        <v>318438.62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VLOOKUP(C39,RA!B10:D67,3,0)</f>
        <v>89376.12</v>
      </c>
      <c r="F39" s="25">
        <f>VLOOKUP(C39,RA!B10:I71,8,0)</f>
        <v>8277.25</v>
      </c>
      <c r="G39" s="16">
        <f t="shared" si="0"/>
        <v>81098.87</v>
      </c>
      <c r="H39" s="27">
        <f>RA!J38</f>
        <v>-7.1326848777074199</v>
      </c>
      <c r="I39" s="20">
        <f>VLOOKUP(B39,RMS!B:D,3,FALSE)</f>
        <v>89376.12</v>
      </c>
      <c r="J39" s="21">
        <f>VLOOKUP(B39,RMS!B:E,4,FALSE)</f>
        <v>81098.87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71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-22.691878850768799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VLOOKUP(C41,RA!B8:D68,3,0)</f>
        <v>73951.450800000006</v>
      </c>
      <c r="F41" s="25">
        <f>VLOOKUP(C41,RA!B8:I72,8,0)</f>
        <v>5993.2136</v>
      </c>
      <c r="G41" s="16">
        <f t="shared" si="0"/>
        <v>67958.237200000003</v>
      </c>
      <c r="H41" s="27">
        <f>RA!J39</f>
        <v>-22.691878850768799</v>
      </c>
      <c r="I41" s="20">
        <f>VLOOKUP(B41,RMS!B:D,3,FALSE)</f>
        <v>73951.450722335707</v>
      </c>
      <c r="J41" s="21">
        <f>VLOOKUP(B41,RMS!B:E,4,FALSE)</f>
        <v>67958.237455563096</v>
      </c>
      <c r="K41" s="22">
        <f t="shared" si="1"/>
        <v>7.7664299169555306E-5</v>
      </c>
      <c r="L41" s="22">
        <f t="shared" si="2"/>
        <v>-2.5556309265084565E-4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74</v>
      </c>
      <c r="F5" s="69" t="s">
        <v>75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76</v>
      </c>
      <c r="Q5" s="69" t="s">
        <v>77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16630401.7927</v>
      </c>
      <c r="E7" s="73">
        <v>16822211.104499999</v>
      </c>
      <c r="F7" s="74">
        <v>98.859785371801195</v>
      </c>
      <c r="G7" s="73">
        <v>13262017.4673</v>
      </c>
      <c r="H7" s="74">
        <v>25.398732385215101</v>
      </c>
      <c r="I7" s="73">
        <v>1333259.3044</v>
      </c>
      <c r="J7" s="74">
        <v>8.0169999559796601</v>
      </c>
      <c r="K7" s="73">
        <v>1747300.9268</v>
      </c>
      <c r="L7" s="74">
        <v>13.1752271561118</v>
      </c>
      <c r="M7" s="74">
        <v>-0.236960683789182</v>
      </c>
      <c r="N7" s="73">
        <v>517667966.61330003</v>
      </c>
      <c r="O7" s="73">
        <v>3373042640.0784001</v>
      </c>
      <c r="P7" s="73">
        <v>911120</v>
      </c>
      <c r="Q7" s="73">
        <v>789609</v>
      </c>
      <c r="R7" s="74">
        <v>15.3887557006063</v>
      </c>
      <c r="S7" s="73">
        <v>18.252701941237198</v>
      </c>
      <c r="T7" s="73">
        <v>16.6605955351319</v>
      </c>
      <c r="U7" s="75">
        <v>8.7225793267804903</v>
      </c>
      <c r="V7" s="63"/>
      <c r="W7" s="63"/>
    </row>
    <row r="8" spans="1:23" ht="12" customHeight="1" thickBot="1" x14ac:dyDescent="0.25">
      <c r="A8" s="53">
        <v>42517</v>
      </c>
      <c r="B8" s="62" t="s">
        <v>6</v>
      </c>
      <c r="C8" s="51"/>
      <c r="D8" s="76">
        <v>474007.5294</v>
      </c>
      <c r="E8" s="76">
        <v>553377.18160000001</v>
      </c>
      <c r="F8" s="77">
        <v>85.657223528712294</v>
      </c>
      <c r="G8" s="76">
        <v>420421.3786</v>
      </c>
      <c r="H8" s="77">
        <v>12.7458196770206</v>
      </c>
      <c r="I8" s="76">
        <v>116225.91</v>
      </c>
      <c r="J8" s="77">
        <v>24.5198446841381</v>
      </c>
      <c r="K8" s="76">
        <v>118406.63710000001</v>
      </c>
      <c r="L8" s="77">
        <v>28.1638002078518</v>
      </c>
      <c r="M8" s="77">
        <v>-1.8417270800100999E-2</v>
      </c>
      <c r="N8" s="76">
        <v>16081044.1383</v>
      </c>
      <c r="O8" s="76">
        <v>123297287.29790001</v>
      </c>
      <c r="P8" s="76">
        <v>22931</v>
      </c>
      <c r="Q8" s="76">
        <v>19015</v>
      </c>
      <c r="R8" s="77">
        <v>20.5942676834078</v>
      </c>
      <c r="S8" s="76">
        <v>20.671036125768602</v>
      </c>
      <c r="T8" s="76">
        <v>22.430679032342901</v>
      </c>
      <c r="U8" s="78">
        <v>-8.5126013803473501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68665.257199999993</v>
      </c>
      <c r="E9" s="76">
        <v>86472.984500000006</v>
      </c>
      <c r="F9" s="77">
        <v>79.406600335391502</v>
      </c>
      <c r="G9" s="76">
        <v>59394.835899999998</v>
      </c>
      <c r="H9" s="77">
        <v>15.608126800128099</v>
      </c>
      <c r="I9" s="76">
        <v>15008.3578</v>
      </c>
      <c r="J9" s="77">
        <v>21.857280394778702</v>
      </c>
      <c r="K9" s="76">
        <v>13997.563599999999</v>
      </c>
      <c r="L9" s="77">
        <v>23.566970744000301</v>
      </c>
      <c r="M9" s="77">
        <v>7.2212152692058995E-2</v>
      </c>
      <c r="N9" s="76">
        <v>1879137.2228000001</v>
      </c>
      <c r="O9" s="76">
        <v>16823541.991300002</v>
      </c>
      <c r="P9" s="76">
        <v>3856</v>
      </c>
      <c r="Q9" s="76">
        <v>2894</v>
      </c>
      <c r="R9" s="77">
        <v>33.2411886662059</v>
      </c>
      <c r="S9" s="76">
        <v>17.807379979253099</v>
      </c>
      <c r="T9" s="76">
        <v>17.338166516931601</v>
      </c>
      <c r="U9" s="78">
        <v>2.6349382271181798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126780.4044</v>
      </c>
      <c r="E10" s="76">
        <v>144066.11249999999</v>
      </c>
      <c r="F10" s="77">
        <v>88.001544707468994</v>
      </c>
      <c r="G10" s="76">
        <v>116852.1529</v>
      </c>
      <c r="H10" s="77">
        <v>8.4964215494569597</v>
      </c>
      <c r="I10" s="76">
        <v>31791.639500000001</v>
      </c>
      <c r="J10" s="77">
        <v>25.076146152441201</v>
      </c>
      <c r="K10" s="76">
        <v>34475.756600000001</v>
      </c>
      <c r="L10" s="77">
        <v>29.503741047461698</v>
      </c>
      <c r="M10" s="77">
        <v>-7.7855205068944E-2</v>
      </c>
      <c r="N10" s="76">
        <v>3376168.0033</v>
      </c>
      <c r="O10" s="76">
        <v>28850681.434</v>
      </c>
      <c r="P10" s="76">
        <v>91813</v>
      </c>
      <c r="Q10" s="76">
        <v>80060</v>
      </c>
      <c r="R10" s="77">
        <v>14.680239820134901</v>
      </c>
      <c r="S10" s="76">
        <v>1.3808546110027999</v>
      </c>
      <c r="T10" s="76">
        <v>1.0818441781164101</v>
      </c>
      <c r="U10" s="78">
        <v>21.654012703715399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43840.056799999998</v>
      </c>
      <c r="E11" s="76">
        <v>77507.482099999994</v>
      </c>
      <c r="F11" s="77">
        <v>56.562354513642497</v>
      </c>
      <c r="G11" s="76">
        <v>60397.6129</v>
      </c>
      <c r="H11" s="77">
        <v>-27.4142558041396</v>
      </c>
      <c r="I11" s="76">
        <v>10022.057000000001</v>
      </c>
      <c r="J11" s="77">
        <v>22.860501859568799</v>
      </c>
      <c r="K11" s="76">
        <v>14557.0278</v>
      </c>
      <c r="L11" s="77">
        <v>24.101991951407101</v>
      </c>
      <c r="M11" s="77">
        <v>-0.31153136906147799</v>
      </c>
      <c r="N11" s="76">
        <v>1428011.2231000001</v>
      </c>
      <c r="O11" s="76">
        <v>9943707.9965000004</v>
      </c>
      <c r="P11" s="76">
        <v>2100</v>
      </c>
      <c r="Q11" s="76">
        <v>1923</v>
      </c>
      <c r="R11" s="77">
        <v>9.2043681747269801</v>
      </c>
      <c r="S11" s="76">
        <v>20.876217523809501</v>
      </c>
      <c r="T11" s="76">
        <v>21.080225325013</v>
      </c>
      <c r="U11" s="78">
        <v>-0.97722588381157305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104788.57580000001</v>
      </c>
      <c r="E12" s="76">
        <v>238147.19750000001</v>
      </c>
      <c r="F12" s="77">
        <v>44.001599388966099</v>
      </c>
      <c r="G12" s="76">
        <v>151575.64610000001</v>
      </c>
      <c r="H12" s="77">
        <v>-30.867142251290701</v>
      </c>
      <c r="I12" s="76">
        <v>16728.401000000002</v>
      </c>
      <c r="J12" s="77">
        <v>15.963954918070399</v>
      </c>
      <c r="K12" s="76">
        <v>28335.707900000001</v>
      </c>
      <c r="L12" s="77">
        <v>18.694103326668898</v>
      </c>
      <c r="M12" s="77">
        <v>-0.40963532448045897</v>
      </c>
      <c r="N12" s="76">
        <v>5466291.7525000004</v>
      </c>
      <c r="O12" s="76">
        <v>33109717.386100002</v>
      </c>
      <c r="P12" s="76">
        <v>1320</v>
      </c>
      <c r="Q12" s="76">
        <v>1096</v>
      </c>
      <c r="R12" s="77">
        <v>20.437956204379599</v>
      </c>
      <c r="S12" s="76">
        <v>79.385284696969705</v>
      </c>
      <c r="T12" s="76">
        <v>81.080534945255494</v>
      </c>
      <c r="U12" s="78">
        <v>-2.1354716491310501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178946.88080000001</v>
      </c>
      <c r="E13" s="76">
        <v>335564.08740000002</v>
      </c>
      <c r="F13" s="77">
        <v>53.327184737349803</v>
      </c>
      <c r="G13" s="76">
        <v>221344.00200000001</v>
      </c>
      <c r="H13" s="77">
        <v>-19.154402566553401</v>
      </c>
      <c r="I13" s="76">
        <v>54477.231800000001</v>
      </c>
      <c r="J13" s="77">
        <v>30.443241903102201</v>
      </c>
      <c r="K13" s="76">
        <v>69172.045100000003</v>
      </c>
      <c r="L13" s="77">
        <v>31.2509236640621</v>
      </c>
      <c r="M13" s="77">
        <v>-0.21243861271928799</v>
      </c>
      <c r="N13" s="76">
        <v>6321428.0129000004</v>
      </c>
      <c r="O13" s="76">
        <v>52336150.837099999</v>
      </c>
      <c r="P13" s="76">
        <v>9157</v>
      </c>
      <c r="Q13" s="76">
        <v>8116</v>
      </c>
      <c r="R13" s="77">
        <v>12.8265155248891</v>
      </c>
      <c r="S13" s="76">
        <v>19.5420859233373</v>
      </c>
      <c r="T13" s="76">
        <v>21.977398681616599</v>
      </c>
      <c r="U13" s="78">
        <v>-12.461887476254301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82689.049100000004</v>
      </c>
      <c r="E14" s="76">
        <v>175633.46359999999</v>
      </c>
      <c r="F14" s="77">
        <v>47.080463714091401</v>
      </c>
      <c r="G14" s="76">
        <v>137268.7268</v>
      </c>
      <c r="H14" s="77">
        <v>-39.761188853687202</v>
      </c>
      <c r="I14" s="76">
        <v>18292.2166</v>
      </c>
      <c r="J14" s="77">
        <v>22.121691806950501</v>
      </c>
      <c r="K14" s="76">
        <v>29863.739699999998</v>
      </c>
      <c r="L14" s="77">
        <v>21.7556761807162</v>
      </c>
      <c r="M14" s="77">
        <v>-0.38747736272292799</v>
      </c>
      <c r="N14" s="76">
        <v>3668348.2329000002</v>
      </c>
      <c r="O14" s="76">
        <v>24101981.635200001</v>
      </c>
      <c r="P14" s="76">
        <v>1858</v>
      </c>
      <c r="Q14" s="76">
        <v>2109</v>
      </c>
      <c r="R14" s="77">
        <v>-11.9013750592698</v>
      </c>
      <c r="S14" s="76">
        <v>44.504332131323999</v>
      </c>
      <c r="T14" s="76">
        <v>39.878817259364602</v>
      </c>
      <c r="U14" s="78">
        <v>10.3934036316068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81128.374400000001</v>
      </c>
      <c r="E15" s="76">
        <v>126030.8922</v>
      </c>
      <c r="F15" s="77">
        <v>64.371816293465898</v>
      </c>
      <c r="G15" s="76">
        <v>88310.417300000001</v>
      </c>
      <c r="H15" s="77">
        <v>-8.1327244503916507</v>
      </c>
      <c r="I15" s="76">
        <v>16441.7336</v>
      </c>
      <c r="J15" s="77">
        <v>20.266317082769</v>
      </c>
      <c r="K15" s="76">
        <v>24685.236499999999</v>
      </c>
      <c r="L15" s="77">
        <v>27.952802460599401</v>
      </c>
      <c r="M15" s="77">
        <v>-0.33394465959441</v>
      </c>
      <c r="N15" s="76">
        <v>3489785.8845000002</v>
      </c>
      <c r="O15" s="76">
        <v>20102910.281599998</v>
      </c>
      <c r="P15" s="76">
        <v>3725</v>
      </c>
      <c r="Q15" s="76">
        <v>3084</v>
      </c>
      <c r="R15" s="77">
        <v>20.7846952010376</v>
      </c>
      <c r="S15" s="76">
        <v>21.779429369127499</v>
      </c>
      <c r="T15" s="76">
        <v>22.506663456549902</v>
      </c>
      <c r="U15" s="78">
        <v>-3.33908696640728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840111.24780000001</v>
      </c>
      <c r="E16" s="76">
        <v>1041392.4758</v>
      </c>
      <c r="F16" s="77">
        <v>80.6719145108692</v>
      </c>
      <c r="G16" s="76">
        <v>651074.50120000006</v>
      </c>
      <c r="H16" s="77">
        <v>29.0345799523073</v>
      </c>
      <c r="I16" s="76">
        <v>-33262.543100000003</v>
      </c>
      <c r="J16" s="77">
        <v>-3.9593021980249201</v>
      </c>
      <c r="K16" s="76">
        <v>50519.066700000003</v>
      </c>
      <c r="L16" s="77">
        <v>7.7593373119186699</v>
      </c>
      <c r="M16" s="77">
        <v>-1.6584156294399599</v>
      </c>
      <c r="N16" s="76">
        <v>29342214.634799998</v>
      </c>
      <c r="O16" s="76">
        <v>167968631.5059</v>
      </c>
      <c r="P16" s="76">
        <v>39638</v>
      </c>
      <c r="Q16" s="76">
        <v>30881</v>
      </c>
      <c r="R16" s="77">
        <v>28.357242317282498</v>
      </c>
      <c r="S16" s="76">
        <v>21.194592254906901</v>
      </c>
      <c r="T16" s="76">
        <v>21.082209944626101</v>
      </c>
      <c r="U16" s="78">
        <v>0.53024049214602298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437056.13949999999</v>
      </c>
      <c r="E17" s="76">
        <v>554282.85679999995</v>
      </c>
      <c r="F17" s="77">
        <v>78.850740941768194</v>
      </c>
      <c r="G17" s="76">
        <v>426562.00260000001</v>
      </c>
      <c r="H17" s="77">
        <v>2.4601668306214899</v>
      </c>
      <c r="I17" s="76">
        <v>56731.522900000004</v>
      </c>
      <c r="J17" s="77">
        <v>12.980374320997299</v>
      </c>
      <c r="K17" s="76">
        <v>40363.855100000001</v>
      </c>
      <c r="L17" s="77">
        <v>9.46259977540719</v>
      </c>
      <c r="M17" s="77">
        <v>0.40550308585366002</v>
      </c>
      <c r="N17" s="76">
        <v>21538942.133400001</v>
      </c>
      <c r="O17" s="76">
        <v>195795243.502</v>
      </c>
      <c r="P17" s="76">
        <v>9940</v>
      </c>
      <c r="Q17" s="76">
        <v>9179</v>
      </c>
      <c r="R17" s="77">
        <v>8.29066347096634</v>
      </c>
      <c r="S17" s="76">
        <v>43.969430533199201</v>
      </c>
      <c r="T17" s="76">
        <v>46.284492373896903</v>
      </c>
      <c r="U17" s="78">
        <v>-5.2651622107085503</v>
      </c>
    </row>
    <row r="18" spans="1:21" ht="12" customHeight="1" thickBot="1" x14ac:dyDescent="0.25">
      <c r="A18" s="54"/>
      <c r="B18" s="62" t="s">
        <v>16</v>
      </c>
      <c r="C18" s="51"/>
      <c r="D18" s="76">
        <v>1524642.6458999999</v>
      </c>
      <c r="E18" s="76">
        <v>1644987.1336000001</v>
      </c>
      <c r="F18" s="77">
        <v>92.684168450811498</v>
      </c>
      <c r="G18" s="76">
        <v>1163419.4532999999</v>
      </c>
      <c r="H18" s="77">
        <v>31.048405764180998</v>
      </c>
      <c r="I18" s="76">
        <v>233656.80170000001</v>
      </c>
      <c r="J18" s="77">
        <v>15.325348686024199</v>
      </c>
      <c r="K18" s="76">
        <v>187858.11259999999</v>
      </c>
      <c r="L18" s="77">
        <v>16.1470664829565</v>
      </c>
      <c r="M18" s="77">
        <v>0.24379404469754101</v>
      </c>
      <c r="N18" s="76">
        <v>42615751.596699998</v>
      </c>
      <c r="O18" s="76">
        <v>371913769.18360001</v>
      </c>
      <c r="P18" s="76">
        <v>72019</v>
      </c>
      <c r="Q18" s="76">
        <v>59166</v>
      </c>
      <c r="R18" s="77">
        <v>21.723625054930199</v>
      </c>
      <c r="S18" s="76">
        <v>21.170005774865</v>
      </c>
      <c r="T18" s="76">
        <v>21.107680688233099</v>
      </c>
      <c r="U18" s="78">
        <v>0.29440278521728303</v>
      </c>
    </row>
    <row r="19" spans="1:21" ht="12" customHeight="1" thickBot="1" x14ac:dyDescent="0.25">
      <c r="A19" s="54"/>
      <c r="B19" s="62" t="s">
        <v>17</v>
      </c>
      <c r="C19" s="51"/>
      <c r="D19" s="76">
        <v>439729.64659999998</v>
      </c>
      <c r="E19" s="76">
        <v>560760.03119999997</v>
      </c>
      <c r="F19" s="77">
        <v>78.416724112629694</v>
      </c>
      <c r="G19" s="76">
        <v>506438.6764</v>
      </c>
      <c r="H19" s="77">
        <v>-13.1721831109343</v>
      </c>
      <c r="I19" s="76">
        <v>35270.813300000002</v>
      </c>
      <c r="J19" s="77">
        <v>8.0210223651543107</v>
      </c>
      <c r="K19" s="76">
        <v>47074.629200000003</v>
      </c>
      <c r="L19" s="77">
        <v>9.2952279108357594</v>
      </c>
      <c r="M19" s="77">
        <v>-0.25074686939860202</v>
      </c>
      <c r="N19" s="76">
        <v>14650412.8695</v>
      </c>
      <c r="O19" s="76">
        <v>108403164.22679999</v>
      </c>
      <c r="P19" s="76">
        <v>9599</v>
      </c>
      <c r="Q19" s="76">
        <v>8085</v>
      </c>
      <c r="R19" s="77">
        <v>18.726035868893</v>
      </c>
      <c r="S19" s="76">
        <v>45.8099433899365</v>
      </c>
      <c r="T19" s="76">
        <v>47.071768769325899</v>
      </c>
      <c r="U19" s="78">
        <v>-2.7544792375068701</v>
      </c>
    </row>
    <row r="20" spans="1:21" ht="12" thickBot="1" x14ac:dyDescent="0.25">
      <c r="A20" s="54"/>
      <c r="B20" s="62" t="s">
        <v>18</v>
      </c>
      <c r="C20" s="51"/>
      <c r="D20" s="76">
        <v>1031880.5362</v>
      </c>
      <c r="E20" s="76">
        <v>950373.10589999997</v>
      </c>
      <c r="F20" s="77">
        <v>108.576361198985</v>
      </c>
      <c r="G20" s="76">
        <v>741720.73750000005</v>
      </c>
      <c r="H20" s="77">
        <v>39.119817477126901</v>
      </c>
      <c r="I20" s="76">
        <v>85528.356700000004</v>
      </c>
      <c r="J20" s="77">
        <v>8.2885909462898208</v>
      </c>
      <c r="K20" s="76">
        <v>77698.5625</v>
      </c>
      <c r="L20" s="77">
        <v>10.475446966992701</v>
      </c>
      <c r="M20" s="77">
        <v>0.100771416459603</v>
      </c>
      <c r="N20" s="76">
        <v>34207326.128600001</v>
      </c>
      <c r="O20" s="76">
        <v>191567545.98159999</v>
      </c>
      <c r="P20" s="76">
        <v>42566</v>
      </c>
      <c r="Q20" s="76">
        <v>37957</v>
      </c>
      <c r="R20" s="77">
        <v>12.1426877782754</v>
      </c>
      <c r="S20" s="76">
        <v>24.241895790067201</v>
      </c>
      <c r="T20" s="76">
        <v>24.659246676502399</v>
      </c>
      <c r="U20" s="78">
        <v>-1.72160993533425</v>
      </c>
    </row>
    <row r="21" spans="1:21" ht="12" customHeight="1" thickBot="1" x14ac:dyDescent="0.25">
      <c r="A21" s="54"/>
      <c r="B21" s="62" t="s">
        <v>19</v>
      </c>
      <c r="C21" s="51"/>
      <c r="D21" s="76">
        <v>350608.04930000001</v>
      </c>
      <c r="E21" s="76">
        <v>366301.41039999999</v>
      </c>
      <c r="F21" s="77">
        <v>95.7157246315642</v>
      </c>
      <c r="G21" s="76">
        <v>244018.92360000001</v>
      </c>
      <c r="H21" s="77">
        <v>43.680680222458001</v>
      </c>
      <c r="I21" s="76">
        <v>31817.3927</v>
      </c>
      <c r="J21" s="77">
        <v>9.0749179214580007</v>
      </c>
      <c r="K21" s="76">
        <v>36292.951500000003</v>
      </c>
      <c r="L21" s="77">
        <v>14.873006963792699</v>
      </c>
      <c r="M21" s="77">
        <v>-0.123317575865937</v>
      </c>
      <c r="N21" s="76">
        <v>8750977.7464000005</v>
      </c>
      <c r="O21" s="76">
        <v>66038162.638700001</v>
      </c>
      <c r="P21" s="76">
        <v>31989</v>
      </c>
      <c r="Q21" s="76">
        <v>27981</v>
      </c>
      <c r="R21" s="77">
        <v>14.3240055752117</v>
      </c>
      <c r="S21" s="76">
        <v>10.9602691331395</v>
      </c>
      <c r="T21" s="76">
        <v>11.1435126514421</v>
      </c>
      <c r="U21" s="78">
        <v>-1.6718888567113399</v>
      </c>
    </row>
    <row r="22" spans="1:21" ht="12" customHeight="1" thickBot="1" x14ac:dyDescent="0.25">
      <c r="A22" s="54"/>
      <c r="B22" s="62" t="s">
        <v>20</v>
      </c>
      <c r="C22" s="51"/>
      <c r="D22" s="76">
        <v>1234700.7604</v>
      </c>
      <c r="E22" s="76">
        <v>1306989.3203</v>
      </c>
      <c r="F22" s="77">
        <v>94.469077996489901</v>
      </c>
      <c r="G22" s="76">
        <v>1058632.8236</v>
      </c>
      <c r="H22" s="77">
        <v>16.631634016529102</v>
      </c>
      <c r="I22" s="76">
        <v>85521.769499999995</v>
      </c>
      <c r="J22" s="77">
        <v>6.9265179258733003</v>
      </c>
      <c r="K22" s="76">
        <v>137414.72289999999</v>
      </c>
      <c r="L22" s="77">
        <v>12.980395075292099</v>
      </c>
      <c r="M22" s="77">
        <v>-0.37763750713789102</v>
      </c>
      <c r="N22" s="76">
        <v>33848249.748300001</v>
      </c>
      <c r="O22" s="76">
        <v>212723001.3779</v>
      </c>
      <c r="P22" s="76">
        <v>72502</v>
      </c>
      <c r="Q22" s="76">
        <v>60119</v>
      </c>
      <c r="R22" s="77">
        <v>20.597481661371599</v>
      </c>
      <c r="S22" s="76">
        <v>17.029885525916502</v>
      </c>
      <c r="T22" s="76">
        <v>16.980473580731601</v>
      </c>
      <c r="U22" s="78">
        <v>0.290148428242682</v>
      </c>
    </row>
    <row r="23" spans="1:21" ht="12" thickBot="1" x14ac:dyDescent="0.25">
      <c r="A23" s="54"/>
      <c r="B23" s="62" t="s">
        <v>21</v>
      </c>
      <c r="C23" s="51"/>
      <c r="D23" s="76">
        <v>2170289.8637999999</v>
      </c>
      <c r="E23" s="76">
        <v>2571858.3298999998</v>
      </c>
      <c r="F23" s="77">
        <v>84.386058072039503</v>
      </c>
      <c r="G23" s="76">
        <v>2052394.4521999999</v>
      </c>
      <c r="H23" s="77">
        <v>5.7442862152363503</v>
      </c>
      <c r="I23" s="76">
        <v>198550.52549999999</v>
      </c>
      <c r="J23" s="77">
        <v>9.1485717558646407</v>
      </c>
      <c r="K23" s="76">
        <v>318306.41460000002</v>
      </c>
      <c r="L23" s="77">
        <v>15.5090272368843</v>
      </c>
      <c r="M23" s="77">
        <v>-0.37622832468045397</v>
      </c>
      <c r="N23" s="76">
        <v>80228486.880799994</v>
      </c>
      <c r="O23" s="76">
        <v>482185907.33899999</v>
      </c>
      <c r="P23" s="76">
        <v>71222</v>
      </c>
      <c r="Q23" s="76">
        <v>60588</v>
      </c>
      <c r="R23" s="77">
        <v>17.551330296428301</v>
      </c>
      <c r="S23" s="76">
        <v>30.472183648310899</v>
      </c>
      <c r="T23" s="76">
        <v>31.527538306265299</v>
      </c>
      <c r="U23" s="78">
        <v>-3.4633378104258399</v>
      </c>
    </row>
    <row r="24" spans="1:21" ht="12" thickBot="1" x14ac:dyDescent="0.25">
      <c r="A24" s="54"/>
      <c r="B24" s="62" t="s">
        <v>22</v>
      </c>
      <c r="C24" s="51"/>
      <c r="D24" s="76">
        <v>252840.94630000001</v>
      </c>
      <c r="E24" s="76">
        <v>217625.09650000001</v>
      </c>
      <c r="F24" s="77">
        <v>116.18188819505001</v>
      </c>
      <c r="G24" s="76">
        <v>181835.26269999999</v>
      </c>
      <c r="H24" s="77">
        <v>39.049457484573999</v>
      </c>
      <c r="I24" s="76">
        <v>36451.9473</v>
      </c>
      <c r="J24" s="77">
        <v>14.4169478217144</v>
      </c>
      <c r="K24" s="76">
        <v>33048.6342</v>
      </c>
      <c r="L24" s="77">
        <v>18.175041358465801</v>
      </c>
      <c r="M24" s="77">
        <v>0.102978933392654</v>
      </c>
      <c r="N24" s="76">
        <v>6444797.3688000003</v>
      </c>
      <c r="O24" s="76">
        <v>45994109.001400001</v>
      </c>
      <c r="P24" s="76">
        <v>24718</v>
      </c>
      <c r="Q24" s="76">
        <v>21964</v>
      </c>
      <c r="R24" s="77">
        <v>12.538699690402501</v>
      </c>
      <c r="S24" s="76">
        <v>10.229021211262999</v>
      </c>
      <c r="T24" s="76">
        <v>9.7688577262793697</v>
      </c>
      <c r="U24" s="78">
        <v>4.4986072027791</v>
      </c>
    </row>
    <row r="25" spans="1:21" ht="12" thickBot="1" x14ac:dyDescent="0.25">
      <c r="A25" s="54"/>
      <c r="B25" s="62" t="s">
        <v>23</v>
      </c>
      <c r="C25" s="51"/>
      <c r="D25" s="76">
        <v>259734.22289999999</v>
      </c>
      <c r="E25" s="76">
        <v>274995.34970000002</v>
      </c>
      <c r="F25" s="77">
        <v>94.450405500802503</v>
      </c>
      <c r="G25" s="76">
        <v>191489.55160000001</v>
      </c>
      <c r="H25" s="77">
        <v>35.638848558461</v>
      </c>
      <c r="I25" s="76">
        <v>20302.528699999999</v>
      </c>
      <c r="J25" s="77">
        <v>7.8166552229109403</v>
      </c>
      <c r="K25" s="76">
        <v>15477.023499999999</v>
      </c>
      <c r="L25" s="77">
        <v>8.0824375902920007</v>
      </c>
      <c r="M25" s="77">
        <v>0.31178509226919499</v>
      </c>
      <c r="N25" s="76">
        <v>6875166.1160000004</v>
      </c>
      <c r="O25" s="76">
        <v>58916222.602600001</v>
      </c>
      <c r="P25" s="76">
        <v>17693</v>
      </c>
      <c r="Q25" s="76">
        <v>15468</v>
      </c>
      <c r="R25" s="77">
        <v>14.384535815877999</v>
      </c>
      <c r="S25" s="76">
        <v>14.6800555530436</v>
      </c>
      <c r="T25" s="76">
        <v>14.0081470131885</v>
      </c>
      <c r="U25" s="78">
        <v>4.57701632958572</v>
      </c>
    </row>
    <row r="26" spans="1:21" ht="12" thickBot="1" x14ac:dyDescent="0.25">
      <c r="A26" s="54"/>
      <c r="B26" s="62" t="s">
        <v>24</v>
      </c>
      <c r="C26" s="51"/>
      <c r="D26" s="76">
        <v>638032.37919999997</v>
      </c>
      <c r="E26" s="76">
        <v>537042.75139999995</v>
      </c>
      <c r="F26" s="77">
        <v>118.804765083736</v>
      </c>
      <c r="G26" s="76">
        <v>461492.1312</v>
      </c>
      <c r="H26" s="77">
        <v>38.254227117794898</v>
      </c>
      <c r="I26" s="76">
        <v>130814.3658</v>
      </c>
      <c r="J26" s="77">
        <v>20.502778552402301</v>
      </c>
      <c r="K26" s="76">
        <v>106156.1286</v>
      </c>
      <c r="L26" s="77">
        <v>23.002803606632799</v>
      </c>
      <c r="M26" s="77">
        <v>0.23228274735708501</v>
      </c>
      <c r="N26" s="76">
        <v>15861753.0579</v>
      </c>
      <c r="O26" s="76">
        <v>109060531.1507</v>
      </c>
      <c r="P26" s="76">
        <v>44129</v>
      </c>
      <c r="Q26" s="76">
        <v>37555</v>
      </c>
      <c r="R26" s="77">
        <v>17.504992677406499</v>
      </c>
      <c r="S26" s="76">
        <v>14.4583466473294</v>
      </c>
      <c r="T26" s="76">
        <v>13.857560364798299</v>
      </c>
      <c r="U26" s="78">
        <v>4.1552903467153604</v>
      </c>
    </row>
    <row r="27" spans="1:21" ht="12" thickBot="1" x14ac:dyDescent="0.25">
      <c r="A27" s="54"/>
      <c r="B27" s="62" t="s">
        <v>25</v>
      </c>
      <c r="C27" s="51"/>
      <c r="D27" s="76">
        <v>232528.97719999999</v>
      </c>
      <c r="E27" s="76">
        <v>276745.03110000002</v>
      </c>
      <c r="F27" s="77">
        <v>84.022819226690004</v>
      </c>
      <c r="G27" s="76">
        <v>188084.97959999999</v>
      </c>
      <c r="H27" s="77">
        <v>23.6297431589269</v>
      </c>
      <c r="I27" s="76">
        <v>57442.176399999997</v>
      </c>
      <c r="J27" s="77">
        <v>24.703233589073701</v>
      </c>
      <c r="K27" s="76">
        <v>53464.900699999998</v>
      </c>
      <c r="L27" s="77">
        <v>28.4259279043461</v>
      </c>
      <c r="M27" s="77">
        <v>7.4390406564431993E-2</v>
      </c>
      <c r="N27" s="76">
        <v>5700081.5088</v>
      </c>
      <c r="O27" s="76">
        <v>37548005.357900001</v>
      </c>
      <c r="P27" s="76">
        <v>29472</v>
      </c>
      <c r="Q27" s="76">
        <v>25707</v>
      </c>
      <c r="R27" s="77">
        <v>14.6458163146225</v>
      </c>
      <c r="S27" s="76">
        <v>7.8898268593919703</v>
      </c>
      <c r="T27" s="76">
        <v>7.7625554790524003</v>
      </c>
      <c r="U27" s="78">
        <v>1.61310739269347</v>
      </c>
    </row>
    <row r="28" spans="1:21" ht="12" thickBot="1" x14ac:dyDescent="0.25">
      <c r="A28" s="54"/>
      <c r="B28" s="62" t="s">
        <v>26</v>
      </c>
      <c r="C28" s="51"/>
      <c r="D28" s="76">
        <v>959564.65980000002</v>
      </c>
      <c r="E28" s="76">
        <v>767761.05489999999</v>
      </c>
      <c r="F28" s="77">
        <v>124.982200344218</v>
      </c>
      <c r="G28" s="76">
        <v>684826.40240000002</v>
      </c>
      <c r="H28" s="77">
        <v>40.117941778700299</v>
      </c>
      <c r="I28" s="76">
        <v>15177.0533</v>
      </c>
      <c r="J28" s="77">
        <v>1.5816603024087299</v>
      </c>
      <c r="K28" s="76">
        <v>24679.233199999999</v>
      </c>
      <c r="L28" s="77">
        <v>3.60372104718958</v>
      </c>
      <c r="M28" s="77">
        <v>-0.38502735571217001</v>
      </c>
      <c r="N28" s="76">
        <v>24688568.5735</v>
      </c>
      <c r="O28" s="76">
        <v>157721965.0458</v>
      </c>
      <c r="P28" s="76">
        <v>40600</v>
      </c>
      <c r="Q28" s="76">
        <v>36832</v>
      </c>
      <c r="R28" s="77">
        <v>10.2302345786273</v>
      </c>
      <c r="S28" s="76">
        <v>23.634597532019701</v>
      </c>
      <c r="T28" s="76">
        <v>22.016123438857498</v>
      </c>
      <c r="U28" s="78">
        <v>6.8479020680149496</v>
      </c>
    </row>
    <row r="29" spans="1:21" ht="12" thickBot="1" x14ac:dyDescent="0.25">
      <c r="A29" s="54"/>
      <c r="B29" s="62" t="s">
        <v>27</v>
      </c>
      <c r="C29" s="51"/>
      <c r="D29" s="76">
        <v>714854.95050000004</v>
      </c>
      <c r="E29" s="76">
        <v>758864.44869999995</v>
      </c>
      <c r="F29" s="77">
        <v>94.200611416783104</v>
      </c>
      <c r="G29" s="76">
        <v>565630.42469999997</v>
      </c>
      <c r="H29" s="77">
        <v>26.381983585686001</v>
      </c>
      <c r="I29" s="76">
        <v>120294.4644</v>
      </c>
      <c r="J29" s="77">
        <v>16.827814414079501</v>
      </c>
      <c r="K29" s="76">
        <v>92951.302500000005</v>
      </c>
      <c r="L29" s="77">
        <v>16.433221842566098</v>
      </c>
      <c r="M29" s="77">
        <v>0.29416652768259999</v>
      </c>
      <c r="N29" s="76">
        <v>20774989.010200001</v>
      </c>
      <c r="O29" s="76">
        <v>119213926.1348</v>
      </c>
      <c r="P29" s="76">
        <v>113166</v>
      </c>
      <c r="Q29" s="76">
        <v>105875</v>
      </c>
      <c r="R29" s="77">
        <v>6.88642266824084</v>
      </c>
      <c r="S29" s="76">
        <v>6.3168703541699802</v>
      </c>
      <c r="T29" s="76">
        <v>6.4424730521841802</v>
      </c>
      <c r="U29" s="78">
        <v>-1.9883690969102199</v>
      </c>
    </row>
    <row r="30" spans="1:21" ht="12" thickBot="1" x14ac:dyDescent="0.25">
      <c r="A30" s="54"/>
      <c r="B30" s="62" t="s">
        <v>28</v>
      </c>
      <c r="C30" s="51"/>
      <c r="D30" s="76">
        <v>1241780.8707999999</v>
      </c>
      <c r="E30" s="76">
        <v>1302281.9546000001</v>
      </c>
      <c r="F30" s="77">
        <v>95.354225435874795</v>
      </c>
      <c r="G30" s="76">
        <v>959199.24560000002</v>
      </c>
      <c r="H30" s="77">
        <v>29.46015924181</v>
      </c>
      <c r="I30" s="76">
        <v>94721.013099999996</v>
      </c>
      <c r="J30" s="77">
        <v>7.6278363862198404</v>
      </c>
      <c r="K30" s="76">
        <v>138400.4455</v>
      </c>
      <c r="L30" s="77">
        <v>14.4287483684818</v>
      </c>
      <c r="M30" s="77">
        <v>-0.31560181935975101</v>
      </c>
      <c r="N30" s="76">
        <v>35399891.372400001</v>
      </c>
      <c r="O30" s="76">
        <v>177628815.97130001</v>
      </c>
      <c r="P30" s="76">
        <v>79783</v>
      </c>
      <c r="Q30" s="76">
        <v>70855</v>
      </c>
      <c r="R30" s="77">
        <v>12.600381059911101</v>
      </c>
      <c r="S30" s="76">
        <v>15.5644795357407</v>
      </c>
      <c r="T30" s="76">
        <v>14.917402310352101</v>
      </c>
      <c r="U30" s="78">
        <v>4.1573971291663696</v>
      </c>
    </row>
    <row r="31" spans="1:21" ht="12" thickBot="1" x14ac:dyDescent="0.25">
      <c r="A31" s="54"/>
      <c r="B31" s="62" t="s">
        <v>29</v>
      </c>
      <c r="C31" s="51"/>
      <c r="D31" s="76">
        <v>829373.25679999997</v>
      </c>
      <c r="E31" s="76">
        <v>861666.42599999998</v>
      </c>
      <c r="F31" s="77">
        <v>96.252242372966705</v>
      </c>
      <c r="G31" s="76">
        <v>613567.43680000002</v>
      </c>
      <c r="H31" s="77">
        <v>35.172306588745002</v>
      </c>
      <c r="I31" s="76">
        <v>49474.418799999999</v>
      </c>
      <c r="J31" s="77">
        <v>5.96527780397561</v>
      </c>
      <c r="K31" s="76">
        <v>36532.590499999998</v>
      </c>
      <c r="L31" s="77">
        <v>5.9541279912982503</v>
      </c>
      <c r="M31" s="77">
        <v>0.35425432806359602</v>
      </c>
      <c r="N31" s="76">
        <v>36770071.166599996</v>
      </c>
      <c r="O31" s="76">
        <v>196736673.83360001</v>
      </c>
      <c r="P31" s="76">
        <v>35273</v>
      </c>
      <c r="Q31" s="76">
        <v>30490</v>
      </c>
      <c r="R31" s="77">
        <v>15.687110528042</v>
      </c>
      <c r="S31" s="76">
        <v>23.512977540895299</v>
      </c>
      <c r="T31" s="76">
        <v>22.414620964250599</v>
      </c>
      <c r="U31" s="78">
        <v>4.6712781260237799</v>
      </c>
    </row>
    <row r="32" spans="1:21" ht="12" thickBot="1" x14ac:dyDescent="0.25">
      <c r="A32" s="54"/>
      <c r="B32" s="62" t="s">
        <v>30</v>
      </c>
      <c r="C32" s="51"/>
      <c r="D32" s="76">
        <v>130664.27009999999</v>
      </c>
      <c r="E32" s="76">
        <v>108703.917</v>
      </c>
      <c r="F32" s="77">
        <v>120.201988765501</v>
      </c>
      <c r="G32" s="76">
        <v>100842.1341</v>
      </c>
      <c r="H32" s="77">
        <v>29.573090916964301</v>
      </c>
      <c r="I32" s="76">
        <v>33260.1417</v>
      </c>
      <c r="J32" s="77">
        <v>25.454656942211798</v>
      </c>
      <c r="K32" s="76">
        <v>30385.588500000002</v>
      </c>
      <c r="L32" s="77">
        <v>30.131838017101199</v>
      </c>
      <c r="M32" s="77">
        <v>9.4602518559085996E-2</v>
      </c>
      <c r="N32" s="76">
        <v>2948788.3338000001</v>
      </c>
      <c r="O32" s="76">
        <v>18351180.000799999</v>
      </c>
      <c r="P32" s="76">
        <v>24674</v>
      </c>
      <c r="Q32" s="76">
        <v>20270</v>
      </c>
      <c r="R32" s="77">
        <v>21.726689689195901</v>
      </c>
      <c r="S32" s="76">
        <v>5.2956257639620699</v>
      </c>
      <c r="T32" s="76">
        <v>5.39281486926492</v>
      </c>
      <c r="U32" s="78">
        <v>-1.8352714038868101</v>
      </c>
    </row>
    <row r="33" spans="1:21" ht="12" thickBot="1" x14ac:dyDescent="0.25">
      <c r="A33" s="54"/>
      <c r="B33" s="62" t="s">
        <v>70</v>
      </c>
      <c r="C33" s="51"/>
      <c r="D33" s="76">
        <v>7.9486999999999997</v>
      </c>
      <c r="E33" s="79"/>
      <c r="F33" s="79"/>
      <c r="G33" s="76">
        <v>5.4701000000000004</v>
      </c>
      <c r="H33" s="77">
        <v>45.3117858905687</v>
      </c>
      <c r="I33" s="76">
        <v>-0.58979999999999999</v>
      </c>
      <c r="J33" s="77">
        <v>-7.4200812711512603</v>
      </c>
      <c r="K33" s="76">
        <v>-0.13519999999999999</v>
      </c>
      <c r="L33" s="77">
        <v>-2.4716184347635299</v>
      </c>
      <c r="M33" s="77">
        <v>3.3624260355029598</v>
      </c>
      <c r="N33" s="76">
        <v>12.6496</v>
      </c>
      <c r="O33" s="76">
        <v>313.77789999999999</v>
      </c>
      <c r="P33" s="76">
        <v>1</v>
      </c>
      <c r="Q33" s="79"/>
      <c r="R33" s="79"/>
      <c r="S33" s="76">
        <v>7.9486999999999997</v>
      </c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170941.84080000001</v>
      </c>
      <c r="E34" s="76">
        <v>137915.9736</v>
      </c>
      <c r="F34" s="77">
        <v>123.946368457497</v>
      </c>
      <c r="G34" s="76">
        <v>116827.3735</v>
      </c>
      <c r="H34" s="77">
        <v>46.3200238769384</v>
      </c>
      <c r="I34" s="76">
        <v>14889.139300000001</v>
      </c>
      <c r="J34" s="77">
        <v>8.7100614046973597</v>
      </c>
      <c r="K34" s="76">
        <v>15424.878000000001</v>
      </c>
      <c r="L34" s="77">
        <v>13.203136848745499</v>
      </c>
      <c r="M34" s="77">
        <v>-3.4732119113032998E-2</v>
      </c>
      <c r="N34" s="76">
        <v>4043498.1638000002</v>
      </c>
      <c r="O34" s="76">
        <v>30863494.8904</v>
      </c>
      <c r="P34" s="76">
        <v>11890</v>
      </c>
      <c r="Q34" s="76">
        <v>9834</v>
      </c>
      <c r="R34" s="77">
        <v>20.907057148667899</v>
      </c>
      <c r="S34" s="76">
        <v>14.3769420353238</v>
      </c>
      <c r="T34" s="76">
        <v>14.218373764490501</v>
      </c>
      <c r="U34" s="78">
        <v>1.1029346188060201</v>
      </c>
    </row>
    <row r="35" spans="1:21" ht="12" customHeight="1" thickBot="1" x14ac:dyDescent="0.25">
      <c r="A35" s="54"/>
      <c r="B35" s="62" t="s">
        <v>73</v>
      </c>
      <c r="C35" s="51"/>
      <c r="D35" s="76">
        <v>5959.1499000000003</v>
      </c>
      <c r="E35" s="79"/>
      <c r="F35" s="79"/>
      <c r="G35" s="79"/>
      <c r="H35" s="79"/>
      <c r="I35" s="76">
        <v>255.2817</v>
      </c>
      <c r="J35" s="77">
        <v>4.2838610252110003</v>
      </c>
      <c r="K35" s="79"/>
      <c r="L35" s="79"/>
      <c r="M35" s="79"/>
      <c r="N35" s="76">
        <v>187078.5099</v>
      </c>
      <c r="O35" s="76">
        <v>189992.95420000001</v>
      </c>
      <c r="P35" s="76">
        <v>1004</v>
      </c>
      <c r="Q35" s="76">
        <v>1120</v>
      </c>
      <c r="R35" s="77">
        <v>-10.3571428571429</v>
      </c>
      <c r="S35" s="76">
        <v>5.9354082669322699</v>
      </c>
      <c r="T35" s="76">
        <v>6.2649427678571401</v>
      </c>
      <c r="U35" s="78">
        <v>-5.5520106807276397</v>
      </c>
    </row>
    <row r="36" spans="1:21" ht="12" customHeight="1" thickBot="1" x14ac:dyDescent="0.25">
      <c r="A36" s="54"/>
      <c r="B36" s="62" t="s">
        <v>64</v>
      </c>
      <c r="C36" s="51"/>
      <c r="D36" s="76">
        <v>89705.53</v>
      </c>
      <c r="E36" s="79"/>
      <c r="F36" s="79"/>
      <c r="G36" s="76">
        <v>123653.89</v>
      </c>
      <c r="H36" s="77">
        <v>-27.454340498305399</v>
      </c>
      <c r="I36" s="76">
        <v>-255.35</v>
      </c>
      <c r="J36" s="77">
        <v>-0.28465357709831302</v>
      </c>
      <c r="K36" s="76">
        <v>4953.88</v>
      </c>
      <c r="L36" s="77">
        <v>4.0062467909420398</v>
      </c>
      <c r="M36" s="77">
        <v>-1.0515454552795001</v>
      </c>
      <c r="N36" s="76">
        <v>5271819.82</v>
      </c>
      <c r="O36" s="76">
        <v>25166420.5</v>
      </c>
      <c r="P36" s="76">
        <v>73</v>
      </c>
      <c r="Q36" s="76">
        <v>50</v>
      </c>
      <c r="R36" s="77">
        <v>46</v>
      </c>
      <c r="S36" s="76">
        <v>1228.8428767123301</v>
      </c>
      <c r="T36" s="76">
        <v>1010.8214</v>
      </c>
      <c r="U36" s="78">
        <v>17.742014121091501</v>
      </c>
    </row>
    <row r="37" spans="1:21" ht="12" thickBot="1" x14ac:dyDescent="0.25">
      <c r="A37" s="54"/>
      <c r="B37" s="62" t="s">
        <v>35</v>
      </c>
      <c r="C37" s="51"/>
      <c r="D37" s="76">
        <v>467908.63</v>
      </c>
      <c r="E37" s="79"/>
      <c r="F37" s="79"/>
      <c r="G37" s="76">
        <v>115111.14</v>
      </c>
      <c r="H37" s="77">
        <v>306.48422906766501</v>
      </c>
      <c r="I37" s="76">
        <v>-76900.84</v>
      </c>
      <c r="J37" s="77">
        <v>-16.435012109094899</v>
      </c>
      <c r="K37" s="76">
        <v>-16643.63</v>
      </c>
      <c r="L37" s="77">
        <v>-14.458748301858501</v>
      </c>
      <c r="M37" s="77">
        <v>3.6204367677003102</v>
      </c>
      <c r="N37" s="76">
        <v>9306863.1999999993</v>
      </c>
      <c r="O37" s="76">
        <v>68564328.859999999</v>
      </c>
      <c r="P37" s="76">
        <v>212</v>
      </c>
      <c r="Q37" s="76">
        <v>50</v>
      </c>
      <c r="R37" s="77">
        <v>324</v>
      </c>
      <c r="S37" s="76">
        <v>2207.1161792452799</v>
      </c>
      <c r="T37" s="76">
        <v>2113.4198000000001</v>
      </c>
      <c r="U37" s="78">
        <v>4.2451947082061903</v>
      </c>
    </row>
    <row r="38" spans="1:21" ht="12" thickBot="1" x14ac:dyDescent="0.25">
      <c r="A38" s="54"/>
      <c r="B38" s="62" t="s">
        <v>36</v>
      </c>
      <c r="C38" s="51"/>
      <c r="D38" s="76">
        <v>183482.1</v>
      </c>
      <c r="E38" s="79"/>
      <c r="F38" s="79"/>
      <c r="G38" s="76">
        <v>183996.08</v>
      </c>
      <c r="H38" s="77">
        <v>-0.27934290774020998</v>
      </c>
      <c r="I38" s="76">
        <v>-13087.2</v>
      </c>
      <c r="J38" s="77">
        <v>-7.1326848777074199</v>
      </c>
      <c r="K38" s="76">
        <v>-19392.87</v>
      </c>
      <c r="L38" s="77">
        <v>-10.539827805027199</v>
      </c>
      <c r="M38" s="77">
        <v>-0.325154038571908</v>
      </c>
      <c r="N38" s="76">
        <v>9968318.5800000001</v>
      </c>
      <c r="O38" s="76">
        <v>40583791.549999997</v>
      </c>
      <c r="P38" s="76">
        <v>75</v>
      </c>
      <c r="Q38" s="76">
        <v>8</v>
      </c>
      <c r="R38" s="77">
        <v>837.5</v>
      </c>
      <c r="S38" s="76">
        <v>2446.4279999999999</v>
      </c>
      <c r="T38" s="76">
        <v>1823.835</v>
      </c>
      <c r="U38" s="78">
        <v>25.449062878613201</v>
      </c>
    </row>
    <row r="39" spans="1:21" ht="12" thickBot="1" x14ac:dyDescent="0.25">
      <c r="A39" s="54"/>
      <c r="B39" s="62" t="s">
        <v>37</v>
      </c>
      <c r="C39" s="51"/>
      <c r="D39" s="76">
        <v>428183.98</v>
      </c>
      <c r="E39" s="79"/>
      <c r="F39" s="79"/>
      <c r="G39" s="76">
        <v>118878.73</v>
      </c>
      <c r="H39" s="77">
        <v>260.18552688104899</v>
      </c>
      <c r="I39" s="76">
        <v>-97162.99</v>
      </c>
      <c r="J39" s="77">
        <v>-22.691878850768799</v>
      </c>
      <c r="K39" s="76">
        <v>-27177.06</v>
      </c>
      <c r="L39" s="77">
        <v>-22.861162800107302</v>
      </c>
      <c r="M39" s="77">
        <v>2.5751839970916701</v>
      </c>
      <c r="N39" s="76">
        <v>7636017.4400000004</v>
      </c>
      <c r="O39" s="76">
        <v>42000058.810000002</v>
      </c>
      <c r="P39" s="76">
        <v>199</v>
      </c>
      <c r="Q39" s="76">
        <v>43</v>
      </c>
      <c r="R39" s="77">
        <v>362.79069767441899</v>
      </c>
      <c r="S39" s="76">
        <v>2151.67829145729</v>
      </c>
      <c r="T39" s="76">
        <v>1337.35046511628</v>
      </c>
      <c r="U39" s="78">
        <v>37.846170107032101</v>
      </c>
    </row>
    <row r="40" spans="1:21" ht="12" thickBot="1" x14ac:dyDescent="0.25">
      <c r="A40" s="54"/>
      <c r="B40" s="62" t="s">
        <v>66</v>
      </c>
      <c r="C40" s="51"/>
      <c r="D40" s="76">
        <v>0.43</v>
      </c>
      <c r="E40" s="79"/>
      <c r="F40" s="79"/>
      <c r="G40" s="76">
        <v>29.41</v>
      </c>
      <c r="H40" s="77">
        <v>-98.537912274736499</v>
      </c>
      <c r="I40" s="76">
        <v>0.43</v>
      </c>
      <c r="J40" s="77">
        <v>100</v>
      </c>
      <c r="K40" s="76">
        <v>29.41</v>
      </c>
      <c r="L40" s="77">
        <v>100</v>
      </c>
      <c r="M40" s="77">
        <v>-0.98537912274736505</v>
      </c>
      <c r="N40" s="76">
        <v>4.53</v>
      </c>
      <c r="O40" s="76">
        <v>1248.98</v>
      </c>
      <c r="P40" s="76">
        <v>1</v>
      </c>
      <c r="Q40" s="79"/>
      <c r="R40" s="79"/>
      <c r="S40" s="76">
        <v>0.43</v>
      </c>
      <c r="T40" s="79"/>
      <c r="U40" s="80"/>
    </row>
    <row r="41" spans="1:21" ht="12" customHeight="1" thickBot="1" x14ac:dyDescent="0.25">
      <c r="A41" s="54"/>
      <c r="B41" s="62" t="s">
        <v>32</v>
      </c>
      <c r="C41" s="51"/>
      <c r="D41" s="76">
        <v>73038.4614</v>
      </c>
      <c r="E41" s="79"/>
      <c r="F41" s="79"/>
      <c r="G41" s="76">
        <v>82241.452699999994</v>
      </c>
      <c r="H41" s="77">
        <v>-11.1902100435539</v>
      </c>
      <c r="I41" s="76">
        <v>3308.5421000000001</v>
      </c>
      <c r="J41" s="77">
        <v>4.5298628100618803</v>
      </c>
      <c r="K41" s="76">
        <v>4643.2578000000003</v>
      </c>
      <c r="L41" s="77">
        <v>5.6458849492088303</v>
      </c>
      <c r="M41" s="77">
        <v>-0.28745242187500297</v>
      </c>
      <c r="N41" s="76">
        <v>1408834.0057000001</v>
      </c>
      <c r="O41" s="76">
        <v>12869589.301899999</v>
      </c>
      <c r="P41" s="76">
        <v>92</v>
      </c>
      <c r="Q41" s="76">
        <v>79</v>
      </c>
      <c r="R41" s="77">
        <v>16.455696202531598</v>
      </c>
      <c r="S41" s="76">
        <v>793.89631956521703</v>
      </c>
      <c r="T41" s="76">
        <v>406.05863924050601</v>
      </c>
      <c r="U41" s="78">
        <v>48.852434602179898</v>
      </c>
    </row>
    <row r="42" spans="1:21" ht="12" thickBot="1" x14ac:dyDescent="0.25">
      <c r="A42" s="54"/>
      <c r="B42" s="62" t="s">
        <v>33</v>
      </c>
      <c r="C42" s="51"/>
      <c r="D42" s="76">
        <v>329239.78009999997</v>
      </c>
      <c r="E42" s="76">
        <v>844865.03570000001</v>
      </c>
      <c r="F42" s="77">
        <v>38.969511837735503</v>
      </c>
      <c r="G42" s="76">
        <v>347014.88160000002</v>
      </c>
      <c r="H42" s="77">
        <v>-5.1222879601138303</v>
      </c>
      <c r="I42" s="76">
        <v>6273.9215000000004</v>
      </c>
      <c r="J42" s="77">
        <v>1.9055782074980201</v>
      </c>
      <c r="K42" s="76">
        <v>21399.031999999999</v>
      </c>
      <c r="L42" s="77">
        <v>6.16660354775978</v>
      </c>
      <c r="M42" s="77">
        <v>-0.70681283620679702</v>
      </c>
      <c r="N42" s="76">
        <v>9497558.5844000001</v>
      </c>
      <c r="O42" s="76">
        <v>75689932.331599995</v>
      </c>
      <c r="P42" s="76">
        <v>1595</v>
      </c>
      <c r="Q42" s="76">
        <v>1085</v>
      </c>
      <c r="R42" s="77">
        <v>47.004608294930897</v>
      </c>
      <c r="S42" s="76">
        <v>206.41992482758599</v>
      </c>
      <c r="T42" s="76">
        <v>197.15877603686599</v>
      </c>
      <c r="U42" s="78">
        <v>4.4865575832639601</v>
      </c>
    </row>
    <row r="43" spans="1:21" ht="12" thickBot="1" x14ac:dyDescent="0.25">
      <c r="A43" s="54"/>
      <c r="B43" s="62" t="s">
        <v>38</v>
      </c>
      <c r="C43" s="51"/>
      <c r="D43" s="76">
        <v>269366.82</v>
      </c>
      <c r="E43" s="79"/>
      <c r="F43" s="79"/>
      <c r="G43" s="76">
        <v>74993.19</v>
      </c>
      <c r="H43" s="77">
        <v>259.18837430438703</v>
      </c>
      <c r="I43" s="76">
        <v>-49071.8</v>
      </c>
      <c r="J43" s="77">
        <v>-18.217462714969901</v>
      </c>
      <c r="K43" s="76">
        <v>-3718.8</v>
      </c>
      <c r="L43" s="77">
        <v>-4.9588502636039404</v>
      </c>
      <c r="M43" s="77">
        <v>12.1956007314187</v>
      </c>
      <c r="N43" s="76">
        <v>4977904.97</v>
      </c>
      <c r="O43" s="76">
        <v>33031570.280000001</v>
      </c>
      <c r="P43" s="76">
        <v>152</v>
      </c>
      <c r="Q43" s="76">
        <v>36</v>
      </c>
      <c r="R43" s="77">
        <v>322.222222222222</v>
      </c>
      <c r="S43" s="76">
        <v>1772.1501315789501</v>
      </c>
      <c r="T43" s="76">
        <v>1221.3447222222201</v>
      </c>
      <c r="U43" s="78">
        <v>31.0811933786879</v>
      </c>
    </row>
    <row r="44" spans="1:21" ht="12" thickBot="1" x14ac:dyDescent="0.25">
      <c r="A44" s="54"/>
      <c r="B44" s="62" t="s">
        <v>39</v>
      </c>
      <c r="C44" s="51"/>
      <c r="D44" s="76">
        <v>89376.12</v>
      </c>
      <c r="E44" s="79"/>
      <c r="F44" s="79"/>
      <c r="G44" s="76">
        <v>43675.26</v>
      </c>
      <c r="H44" s="77">
        <v>104.637865922264</v>
      </c>
      <c r="I44" s="76">
        <v>8277.25</v>
      </c>
      <c r="J44" s="77">
        <v>9.2611426855406105</v>
      </c>
      <c r="K44" s="76">
        <v>6174.19</v>
      </c>
      <c r="L44" s="77">
        <v>14.136584418730401</v>
      </c>
      <c r="M44" s="77">
        <v>0.34062119889410603</v>
      </c>
      <c r="N44" s="76">
        <v>2505424.89</v>
      </c>
      <c r="O44" s="76">
        <v>13221796.35</v>
      </c>
      <c r="P44" s="76">
        <v>67</v>
      </c>
      <c r="Q44" s="76">
        <v>25</v>
      </c>
      <c r="R44" s="77">
        <v>168</v>
      </c>
      <c r="S44" s="76">
        <v>1333.9719402985099</v>
      </c>
      <c r="T44" s="76">
        <v>1082.4967999999999</v>
      </c>
      <c r="U44" s="78">
        <v>18.8516064470017</v>
      </c>
    </row>
    <row r="45" spans="1:21" ht="12" thickBot="1" x14ac:dyDescent="0.25">
      <c r="A45" s="54"/>
      <c r="B45" s="62" t="s">
        <v>72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6">
        <v>-25.640999999999998</v>
      </c>
      <c r="O45" s="76">
        <v>-720.76909999999998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73951.450800000006</v>
      </c>
      <c r="E46" s="82"/>
      <c r="F46" s="82"/>
      <c r="G46" s="81">
        <v>8796.6777999999995</v>
      </c>
      <c r="H46" s="83">
        <v>740.67476928619601</v>
      </c>
      <c r="I46" s="81">
        <v>5993.2136</v>
      </c>
      <c r="J46" s="83">
        <v>8.1042542575784093</v>
      </c>
      <c r="K46" s="81">
        <v>1490.8976</v>
      </c>
      <c r="L46" s="83">
        <v>16.948416594273802</v>
      </c>
      <c r="M46" s="83">
        <v>3.0198693726517498</v>
      </c>
      <c r="N46" s="81">
        <v>507974.19410000002</v>
      </c>
      <c r="O46" s="81">
        <v>4527988.5473999996</v>
      </c>
      <c r="P46" s="81">
        <v>16</v>
      </c>
      <c r="Q46" s="81">
        <v>10</v>
      </c>
      <c r="R46" s="83">
        <v>60</v>
      </c>
      <c r="S46" s="81">
        <v>4621.9656750000004</v>
      </c>
      <c r="T46" s="81">
        <v>6051.6979199999996</v>
      </c>
      <c r="U46" s="84">
        <v>-30.9334241215454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</mergeCells>
  <phoneticPr fontId="4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4"/>
  <sheetViews>
    <sheetView topLeftCell="A25" workbookViewId="0">
      <selection activeCell="C33" sqref="C33:H33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60109</v>
      </c>
      <c r="D2" s="37">
        <v>474008.20782649599</v>
      </c>
      <c r="E2" s="37">
        <v>357781.62909316202</v>
      </c>
      <c r="F2" s="37">
        <v>116226.57873333299</v>
      </c>
      <c r="G2" s="37">
        <v>357781.62909316202</v>
      </c>
      <c r="H2" s="37">
        <v>0.245199506705328</v>
      </c>
    </row>
    <row r="3" spans="1:8" x14ac:dyDescent="0.2">
      <c r="A3" s="37">
        <v>2</v>
      </c>
      <c r="B3" s="37">
        <v>13</v>
      </c>
      <c r="C3" s="37">
        <v>6546.6419999999998</v>
      </c>
      <c r="D3" s="37">
        <v>68665.288587179501</v>
      </c>
      <c r="E3" s="37">
        <v>53656.909189743601</v>
      </c>
      <c r="F3" s="37">
        <v>15008.3793974359</v>
      </c>
      <c r="G3" s="37">
        <v>53656.909189743601</v>
      </c>
      <c r="H3" s="37">
        <v>0.21857301856935801</v>
      </c>
    </row>
    <row r="4" spans="1:8" x14ac:dyDescent="0.2">
      <c r="A4" s="37">
        <v>3</v>
      </c>
      <c r="B4" s="37">
        <v>14</v>
      </c>
      <c r="C4" s="37">
        <v>105759</v>
      </c>
      <c r="D4" s="37">
        <v>126782.459712503</v>
      </c>
      <c r="E4" s="37">
        <v>94988.765370747293</v>
      </c>
      <c r="F4" s="37">
        <v>31793.694341755599</v>
      </c>
      <c r="G4" s="37">
        <v>94988.765370747293</v>
      </c>
      <c r="H4" s="37">
        <v>0.25077360396581899</v>
      </c>
    </row>
    <row r="5" spans="1:8" x14ac:dyDescent="0.2">
      <c r="A5" s="37">
        <v>4</v>
      </c>
      <c r="B5" s="37">
        <v>15</v>
      </c>
      <c r="C5" s="37">
        <v>2734</v>
      </c>
      <c r="D5" s="37">
        <v>43840.075037538802</v>
      </c>
      <c r="E5" s="37">
        <v>33817.999181484003</v>
      </c>
      <c r="F5" s="37">
        <v>10022.0758560548</v>
      </c>
      <c r="G5" s="37">
        <v>33817.999181484003</v>
      </c>
      <c r="H5" s="37">
        <v>0.22860535360565001</v>
      </c>
    </row>
    <row r="6" spans="1:8" x14ac:dyDescent="0.2">
      <c r="A6" s="37">
        <v>5</v>
      </c>
      <c r="B6" s="37">
        <v>16</v>
      </c>
      <c r="C6" s="37">
        <v>5246</v>
      </c>
      <c r="D6" s="37">
        <v>104788.594288034</v>
      </c>
      <c r="E6" s="37">
        <v>88060.174175213702</v>
      </c>
      <c r="F6" s="37">
        <v>16728.420112820499</v>
      </c>
      <c r="G6" s="37">
        <v>88060.174175213702</v>
      </c>
      <c r="H6" s="37">
        <v>0.15963970340931199</v>
      </c>
    </row>
    <row r="7" spans="1:8" x14ac:dyDescent="0.2">
      <c r="A7" s="37">
        <v>6</v>
      </c>
      <c r="B7" s="37">
        <v>17</v>
      </c>
      <c r="C7" s="37">
        <v>18132</v>
      </c>
      <c r="D7" s="37">
        <v>178947.06267948699</v>
      </c>
      <c r="E7" s="37">
        <v>124469.64801965799</v>
      </c>
      <c r="F7" s="37">
        <v>54477.414659829097</v>
      </c>
      <c r="G7" s="37">
        <v>124469.64801965799</v>
      </c>
      <c r="H7" s="37">
        <v>0.30443313147533302</v>
      </c>
    </row>
    <row r="8" spans="1:8" x14ac:dyDescent="0.2">
      <c r="A8" s="37">
        <v>7</v>
      </c>
      <c r="B8" s="37">
        <v>18</v>
      </c>
      <c r="C8" s="37">
        <v>34909</v>
      </c>
      <c r="D8" s="37">
        <v>82689.0715196581</v>
      </c>
      <c r="E8" s="37">
        <v>64396.834023076903</v>
      </c>
      <c r="F8" s="37">
        <v>18292.237496581201</v>
      </c>
      <c r="G8" s="37">
        <v>64396.834023076903</v>
      </c>
      <c r="H8" s="37">
        <v>0.221217110803239</v>
      </c>
    </row>
    <row r="9" spans="1:8" x14ac:dyDescent="0.2">
      <c r="A9" s="37">
        <v>8</v>
      </c>
      <c r="B9" s="37">
        <v>19</v>
      </c>
      <c r="C9" s="37">
        <v>13842</v>
      </c>
      <c r="D9" s="37">
        <v>81128.530690598302</v>
      </c>
      <c r="E9" s="37">
        <v>64686.641317948699</v>
      </c>
      <c r="F9" s="37">
        <v>16441.889372649599</v>
      </c>
      <c r="G9" s="37">
        <v>64686.641317948699</v>
      </c>
      <c r="H9" s="37">
        <v>0.20266470047823701</v>
      </c>
    </row>
    <row r="10" spans="1:8" x14ac:dyDescent="0.2">
      <c r="A10" s="37">
        <v>9</v>
      </c>
      <c r="B10" s="37">
        <v>21</v>
      </c>
      <c r="C10" s="37">
        <v>206020</v>
      </c>
      <c r="D10" s="37">
        <v>840110.63653675199</v>
      </c>
      <c r="E10" s="37">
        <v>873373.79086666706</v>
      </c>
      <c r="F10" s="37">
        <v>-33263.154329914498</v>
      </c>
      <c r="G10" s="37">
        <v>873373.79086666706</v>
      </c>
      <c r="H10" s="37">
        <v>-3.9593778346906298E-2</v>
      </c>
    </row>
    <row r="11" spans="1:8" x14ac:dyDescent="0.2">
      <c r="A11" s="37">
        <v>10</v>
      </c>
      <c r="B11" s="37">
        <v>22</v>
      </c>
      <c r="C11" s="37">
        <v>28652.880000000001</v>
      </c>
      <c r="D11" s="37">
        <v>437056.11926752102</v>
      </c>
      <c r="E11" s="37">
        <v>380324.61597179499</v>
      </c>
      <c r="F11" s="37">
        <v>56731.503295726499</v>
      </c>
      <c r="G11" s="37">
        <v>380324.61597179499</v>
      </c>
      <c r="H11" s="37">
        <v>0.12980370436365199</v>
      </c>
    </row>
    <row r="12" spans="1:8" x14ac:dyDescent="0.2">
      <c r="A12" s="37">
        <v>11</v>
      </c>
      <c r="B12" s="37">
        <v>23</v>
      </c>
      <c r="C12" s="37">
        <v>165583.34299999999</v>
      </c>
      <c r="D12" s="37">
        <v>1524642.9148333301</v>
      </c>
      <c r="E12" s="37">
        <v>1290985.83067094</v>
      </c>
      <c r="F12" s="37">
        <v>233657.084162393</v>
      </c>
      <c r="G12" s="37">
        <v>1290985.83067094</v>
      </c>
      <c r="H12" s="37">
        <v>0.153253645092323</v>
      </c>
    </row>
    <row r="13" spans="1:8" x14ac:dyDescent="0.2">
      <c r="A13" s="37">
        <v>12</v>
      </c>
      <c r="B13" s="37">
        <v>24</v>
      </c>
      <c r="C13" s="37">
        <v>15312</v>
      </c>
      <c r="D13" s="37">
        <v>439729.63539145299</v>
      </c>
      <c r="E13" s="37">
        <v>404458.83124444401</v>
      </c>
      <c r="F13" s="37">
        <v>35270.804147008501</v>
      </c>
      <c r="G13" s="37">
        <v>404458.83124444401</v>
      </c>
      <c r="H13" s="37">
        <v>8.0210204881028799E-2</v>
      </c>
    </row>
    <row r="14" spans="1:8" x14ac:dyDescent="0.2">
      <c r="A14" s="37">
        <v>13</v>
      </c>
      <c r="B14" s="37">
        <v>25</v>
      </c>
      <c r="C14" s="37">
        <v>87232</v>
      </c>
      <c r="D14" s="37">
        <v>1031880.5331999999</v>
      </c>
      <c r="E14" s="37">
        <v>946352.17949999997</v>
      </c>
      <c r="F14" s="37">
        <v>85528.353700000007</v>
      </c>
      <c r="G14" s="37">
        <v>946352.17949999997</v>
      </c>
      <c r="H14" s="37">
        <v>8.2885906796560202E-2</v>
      </c>
    </row>
    <row r="15" spans="1:8" x14ac:dyDescent="0.2">
      <c r="A15" s="37">
        <v>14</v>
      </c>
      <c r="B15" s="37">
        <v>26</v>
      </c>
      <c r="C15" s="37">
        <v>72443</v>
      </c>
      <c r="D15" s="37">
        <v>350608.71917795902</v>
      </c>
      <c r="E15" s="37">
        <v>318790.65653346898</v>
      </c>
      <c r="F15" s="37">
        <v>31818.062644489801</v>
      </c>
      <c r="G15" s="37">
        <v>318790.65653346898</v>
      </c>
      <c r="H15" s="37">
        <v>9.0750916631767695E-2</v>
      </c>
    </row>
    <row r="16" spans="1:8" x14ac:dyDescent="0.2">
      <c r="A16" s="37">
        <v>15</v>
      </c>
      <c r="B16" s="37">
        <v>27</v>
      </c>
      <c r="C16" s="37">
        <v>156207.43400000001</v>
      </c>
      <c r="D16" s="37">
        <v>1234701.75259402</v>
      </c>
      <c r="E16" s="37">
        <v>1149178.98912991</v>
      </c>
      <c r="F16" s="37">
        <v>85522.763464102594</v>
      </c>
      <c r="G16" s="37">
        <v>1149178.98912991</v>
      </c>
      <c r="H16" s="37">
        <v>6.9265928621568398E-2</v>
      </c>
    </row>
    <row r="17" spans="1:8" x14ac:dyDescent="0.2">
      <c r="A17" s="37">
        <v>16</v>
      </c>
      <c r="B17" s="37">
        <v>29</v>
      </c>
      <c r="C17" s="37">
        <v>160764</v>
      </c>
      <c r="D17" s="37">
        <v>2170291.1612546998</v>
      </c>
      <c r="E17" s="37">
        <v>1971739.3604333301</v>
      </c>
      <c r="F17" s="37">
        <v>198551.800821368</v>
      </c>
      <c r="G17" s="37">
        <v>1971739.3604333301</v>
      </c>
      <c r="H17" s="37">
        <v>9.1486250493035104E-2</v>
      </c>
    </row>
    <row r="18" spans="1:8" x14ac:dyDescent="0.2">
      <c r="A18" s="37">
        <v>17</v>
      </c>
      <c r="B18" s="37">
        <v>31</v>
      </c>
      <c r="C18" s="37">
        <v>30237.206999999999</v>
      </c>
      <c r="D18" s="37">
        <v>252841.04195312801</v>
      </c>
      <c r="E18" s="37">
        <v>216388.976440439</v>
      </c>
      <c r="F18" s="37">
        <v>36452.065512688903</v>
      </c>
      <c r="G18" s="37">
        <v>216388.976440439</v>
      </c>
      <c r="H18" s="37">
        <v>0.14416989121349399</v>
      </c>
    </row>
    <row r="19" spans="1:8" x14ac:dyDescent="0.2">
      <c r="A19" s="37">
        <v>18</v>
      </c>
      <c r="B19" s="37">
        <v>32</v>
      </c>
      <c r="C19" s="37">
        <v>15247.837</v>
      </c>
      <c r="D19" s="37">
        <v>259734.202889418</v>
      </c>
      <c r="E19" s="37">
        <v>239431.69918943301</v>
      </c>
      <c r="F19" s="37">
        <v>20302.5036999857</v>
      </c>
      <c r="G19" s="37">
        <v>239431.69918943301</v>
      </c>
      <c r="H19" s="37">
        <v>7.81664619989592E-2</v>
      </c>
    </row>
    <row r="20" spans="1:8" x14ac:dyDescent="0.2">
      <c r="A20" s="37">
        <v>19</v>
      </c>
      <c r="B20" s="37">
        <v>33</v>
      </c>
      <c r="C20" s="37">
        <v>52093.718000000001</v>
      </c>
      <c r="D20" s="37">
        <v>638032.42839168001</v>
      </c>
      <c r="E20" s="37">
        <v>507218.01226234098</v>
      </c>
      <c r="F20" s="37">
        <v>130814.41612933901</v>
      </c>
      <c r="G20" s="37">
        <v>507218.01226234098</v>
      </c>
      <c r="H20" s="37">
        <v>0.205027848598683</v>
      </c>
    </row>
    <row r="21" spans="1:8" x14ac:dyDescent="0.2">
      <c r="A21" s="37">
        <v>20</v>
      </c>
      <c r="B21" s="37">
        <v>34</v>
      </c>
      <c r="C21" s="37">
        <v>40697.731</v>
      </c>
      <c r="D21" s="37">
        <v>232528.775117162</v>
      </c>
      <c r="E21" s="37">
        <v>175086.79844237099</v>
      </c>
      <c r="F21" s="37">
        <v>57441.976674790902</v>
      </c>
      <c r="G21" s="37">
        <v>175086.79844237099</v>
      </c>
      <c r="H21" s="37">
        <v>0.24703169165127301</v>
      </c>
    </row>
    <row r="22" spans="1:8" x14ac:dyDescent="0.2">
      <c r="A22" s="37">
        <v>21</v>
      </c>
      <c r="B22" s="37">
        <v>35</v>
      </c>
      <c r="C22" s="37">
        <v>30482.91</v>
      </c>
      <c r="D22" s="37">
        <v>959564.659826549</v>
      </c>
      <c r="E22" s="37">
        <v>944387.61747522105</v>
      </c>
      <c r="F22" s="37">
        <v>15177.0423513274</v>
      </c>
      <c r="G22" s="37">
        <v>944387.61747522105</v>
      </c>
      <c r="H22" s="37">
        <v>1.58165916136082E-2</v>
      </c>
    </row>
    <row r="23" spans="1:8" x14ac:dyDescent="0.2">
      <c r="A23" s="37">
        <v>22</v>
      </c>
      <c r="B23" s="37">
        <v>36</v>
      </c>
      <c r="C23" s="37">
        <v>146591.141</v>
      </c>
      <c r="D23" s="37">
        <v>714859.89168495603</v>
      </c>
      <c r="E23" s="37">
        <v>594560.46242274099</v>
      </c>
      <c r="F23" s="37">
        <v>120299.429262215</v>
      </c>
      <c r="G23" s="37">
        <v>594560.46242274099</v>
      </c>
      <c r="H23" s="37">
        <v>0.16828392620918201</v>
      </c>
    </row>
    <row r="24" spans="1:8" x14ac:dyDescent="0.2">
      <c r="A24" s="37">
        <v>23</v>
      </c>
      <c r="B24" s="37">
        <v>37</v>
      </c>
      <c r="C24" s="37">
        <v>138423.823</v>
      </c>
      <c r="D24" s="37">
        <v>1241780.8513345099</v>
      </c>
      <c r="E24" s="37">
        <v>1147059.8519584399</v>
      </c>
      <c r="F24" s="37">
        <v>94720.999376069696</v>
      </c>
      <c r="G24" s="37">
        <v>1147059.8519584399</v>
      </c>
      <c r="H24" s="37">
        <v>7.6278354006083501E-2</v>
      </c>
    </row>
    <row r="25" spans="1:8" x14ac:dyDescent="0.2">
      <c r="A25" s="37">
        <v>24</v>
      </c>
      <c r="B25" s="37">
        <v>38</v>
      </c>
      <c r="C25" s="37">
        <v>235307.43299999999</v>
      </c>
      <c r="D25" s="37">
        <v>829373.08591592906</v>
      </c>
      <c r="E25" s="37">
        <v>779898.80577610596</v>
      </c>
      <c r="F25" s="37">
        <v>49474.280139823</v>
      </c>
      <c r="G25" s="37">
        <v>779898.80577610596</v>
      </c>
      <c r="H25" s="37">
        <v>5.96526231438839E-2</v>
      </c>
    </row>
    <row r="26" spans="1:8" x14ac:dyDescent="0.2">
      <c r="A26" s="37">
        <v>25</v>
      </c>
      <c r="B26" s="37">
        <v>39</v>
      </c>
      <c r="C26" s="37">
        <v>82250.028999999995</v>
      </c>
      <c r="D26" s="37">
        <v>130664.255131072</v>
      </c>
      <c r="E26" s="37">
        <v>97404.112790673797</v>
      </c>
      <c r="F26" s="37">
        <v>33260.142340398001</v>
      </c>
      <c r="G26" s="37">
        <v>97404.112790673797</v>
      </c>
      <c r="H26" s="37">
        <v>0.254546603484129</v>
      </c>
    </row>
    <row r="27" spans="1:8" x14ac:dyDescent="0.2">
      <c r="A27" s="37">
        <v>26</v>
      </c>
      <c r="B27" s="37">
        <v>40</v>
      </c>
      <c r="C27" s="37">
        <v>0.37</v>
      </c>
      <c r="D27" s="37">
        <v>7.9486999999999997</v>
      </c>
      <c r="E27" s="37">
        <v>8.5385000000000009</v>
      </c>
      <c r="F27" s="37">
        <v>-0.58979999999999999</v>
      </c>
      <c r="G27" s="37">
        <v>8.5385000000000009</v>
      </c>
      <c r="H27" s="37">
        <v>-7.4200812711512604E-2</v>
      </c>
    </row>
    <row r="28" spans="1:8" x14ac:dyDescent="0.2">
      <c r="A28" s="37">
        <v>27</v>
      </c>
      <c r="B28" s="37">
        <v>42</v>
      </c>
      <c r="C28" s="37">
        <v>10030.624</v>
      </c>
      <c r="D28" s="37">
        <v>170941.84020000001</v>
      </c>
      <c r="E28" s="37">
        <v>156052.70689999999</v>
      </c>
      <c r="F28" s="37">
        <v>14889.1333</v>
      </c>
      <c r="G28" s="37">
        <v>156052.70689999999</v>
      </c>
      <c r="H28" s="37">
        <v>8.7100579253036506E-2</v>
      </c>
    </row>
    <row r="29" spans="1:8" x14ac:dyDescent="0.2">
      <c r="A29" s="37">
        <v>28</v>
      </c>
      <c r="B29" s="37">
        <v>43</v>
      </c>
      <c r="C29" s="37">
        <v>1346.798</v>
      </c>
      <c r="D29" s="37">
        <v>5959.1532999999999</v>
      </c>
      <c r="E29" s="37">
        <v>5703.8680999999997</v>
      </c>
      <c r="F29" s="37">
        <v>255.2852</v>
      </c>
      <c r="G29" s="37">
        <v>5703.8680999999997</v>
      </c>
      <c r="H29" s="37">
        <v>4.2839173142265E-2</v>
      </c>
    </row>
    <row r="30" spans="1:8" x14ac:dyDescent="0.2">
      <c r="A30" s="37">
        <v>29</v>
      </c>
      <c r="B30" s="37">
        <v>75</v>
      </c>
      <c r="C30" s="37">
        <v>100</v>
      </c>
      <c r="D30" s="37">
        <v>73038.461538461503</v>
      </c>
      <c r="E30" s="37">
        <v>69729.918803418797</v>
      </c>
      <c r="F30" s="37">
        <v>3308.5427350427399</v>
      </c>
      <c r="G30" s="37">
        <v>69729.918803418797</v>
      </c>
      <c r="H30" s="37">
        <v>4.5298636709379198E-2</v>
      </c>
    </row>
    <row r="31" spans="1:8" x14ac:dyDescent="0.2">
      <c r="A31" s="30">
        <v>30</v>
      </c>
      <c r="B31" s="39">
        <v>76</v>
      </c>
      <c r="C31" s="40">
        <v>1737</v>
      </c>
      <c r="D31" s="40">
        <v>329239.76921965799</v>
      </c>
      <c r="E31" s="40">
        <v>322965.85167948698</v>
      </c>
      <c r="F31" s="40">
        <v>6273.9175401709399</v>
      </c>
      <c r="G31" s="40">
        <v>322965.85167948698</v>
      </c>
      <c r="H31" s="40">
        <v>1.9055770677524599E-2</v>
      </c>
    </row>
    <row r="32" spans="1:8" x14ac:dyDescent="0.2">
      <c r="A32" s="30">
        <v>31</v>
      </c>
      <c r="B32" s="39">
        <v>99</v>
      </c>
      <c r="C32" s="40">
        <v>16</v>
      </c>
      <c r="D32" s="40">
        <v>73951.450722335707</v>
      </c>
      <c r="E32" s="40">
        <v>67958.237455563096</v>
      </c>
      <c r="F32" s="40">
        <v>5993.21326677256</v>
      </c>
      <c r="G32" s="40">
        <v>67958.237455563096</v>
      </c>
      <c r="H32" s="40">
        <v>8.1042538154865701E-2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9">
        <v>40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</row>
    <row r="35" spans="1:8" x14ac:dyDescent="0.2">
      <c r="A35" s="30"/>
      <c r="B35" s="33">
        <v>70</v>
      </c>
      <c r="C35" s="34">
        <v>67</v>
      </c>
      <c r="D35" s="34">
        <v>89705.53</v>
      </c>
      <c r="E35" s="34">
        <v>89960.88</v>
      </c>
      <c r="F35" s="30"/>
      <c r="G35" s="30"/>
      <c r="H35" s="30"/>
    </row>
    <row r="36" spans="1:8" x14ac:dyDescent="0.2">
      <c r="A36" s="30"/>
      <c r="B36" s="33">
        <v>71</v>
      </c>
      <c r="C36" s="34">
        <v>200</v>
      </c>
      <c r="D36" s="34">
        <v>467908.63</v>
      </c>
      <c r="E36" s="34">
        <v>544809.47</v>
      </c>
      <c r="F36" s="30"/>
      <c r="G36" s="30"/>
      <c r="H36" s="30"/>
    </row>
    <row r="37" spans="1:8" x14ac:dyDescent="0.2">
      <c r="A37" s="30"/>
      <c r="B37" s="33">
        <v>72</v>
      </c>
      <c r="C37" s="34">
        <v>69</v>
      </c>
      <c r="D37" s="34">
        <v>183482.1</v>
      </c>
      <c r="E37" s="34">
        <v>196569.3</v>
      </c>
      <c r="F37" s="30"/>
      <c r="G37" s="30"/>
      <c r="H37" s="30"/>
    </row>
    <row r="38" spans="1:8" x14ac:dyDescent="0.2">
      <c r="A38" s="30"/>
      <c r="B38" s="33">
        <v>73</v>
      </c>
      <c r="C38" s="34">
        <v>181</v>
      </c>
      <c r="D38" s="34">
        <v>428183.98</v>
      </c>
      <c r="E38" s="34">
        <v>525346.97</v>
      </c>
      <c r="F38" s="30"/>
      <c r="G38" s="30"/>
      <c r="H38" s="30"/>
    </row>
    <row r="39" spans="1:8" x14ac:dyDescent="0.2">
      <c r="A39" s="30"/>
      <c r="B39" s="33">
        <v>74</v>
      </c>
      <c r="C39" s="34">
        <v>10</v>
      </c>
      <c r="D39" s="34">
        <v>0.43</v>
      </c>
      <c r="E39" s="34">
        <v>0</v>
      </c>
      <c r="F39" s="30"/>
      <c r="G39" s="30"/>
      <c r="H39" s="30"/>
    </row>
    <row r="40" spans="1:8" x14ac:dyDescent="0.2">
      <c r="A40" s="30"/>
      <c r="B40" s="33">
        <v>77</v>
      </c>
      <c r="C40" s="34">
        <v>142</v>
      </c>
      <c r="D40" s="34">
        <v>269366.82</v>
      </c>
      <c r="E40" s="34">
        <v>318438.62</v>
      </c>
      <c r="F40" s="34"/>
      <c r="G40" s="30"/>
      <c r="H40" s="30"/>
    </row>
    <row r="41" spans="1:8" x14ac:dyDescent="0.2">
      <c r="A41" s="30"/>
      <c r="B41" s="33">
        <v>78</v>
      </c>
      <c r="C41" s="34">
        <v>67</v>
      </c>
      <c r="D41" s="34">
        <v>89376.12</v>
      </c>
      <c r="E41" s="34">
        <v>81098.87</v>
      </c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0"/>
      <c r="D43" s="30"/>
      <c r="E43" s="30"/>
      <c r="F43" s="30"/>
      <c r="G43" s="30"/>
      <c r="H43" s="30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1"/>
      <c r="D45" s="31"/>
      <c r="E45" s="31"/>
      <c r="F45" s="31"/>
      <c r="G45" s="31"/>
      <c r="H45" s="31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  <row r="64" spans="1:8" x14ac:dyDescent="0.2">
      <c r="A64" s="30"/>
      <c r="B64" s="31"/>
      <c r="C64" s="30"/>
      <c r="D64" s="30"/>
      <c r="E64" s="30"/>
      <c r="F64" s="30"/>
      <c r="G64" s="30"/>
      <c r="H64" s="30"/>
    </row>
  </sheetData>
  <phoneticPr fontId="4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2016-05-28T01:14:25Z</dcterms:modified>
</cp:coreProperties>
</file>