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<sst xmlns="http://schemas.openxmlformats.org/spreadsheetml/2006/main" count="119" uniqueCount="78">
  <si>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</si>
  <si>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</si>
  <si>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</si>
  <si>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</si>
  <si>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</si>
  <si>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</si>
  <si>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</si>
  <si>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</si>
  <si>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</si>
  <si>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</si>
  <si>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</si>
  <si>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</si>
  <si>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</si>
  <si>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</si>
  <si>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</si>
  <si>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</si>
  <si>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</si>
  <si>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</si>
  <si>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</si>
  <si>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</si>
  <si>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</si>
  <si>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</si>
  <si>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</si>
  <si>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</si>
  <si>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</si>
  <si>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</si>
  <si>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</si>
  <si>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</si>
  <si>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</si>
  <si>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</si>
  <si>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</si>
  <si>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</si>
  <si>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</si>
  <si>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</si>
  <si>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</si>
  <si>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</si>
  <si>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</si>
  <si>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</si>
  <si>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</si>
  <si>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</si>
  <si>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4" type="noConversion"/>
  </si>
  <si>
    <t>COST</t>
    <phoneticPr fontId="44" type="noConversion"/>
  </si>
  <si>
    <t>成本</t>
    <phoneticPr fontId="44" type="noConversion"/>
  </si>
  <si>
    <t>销售金额差异</t>
    <phoneticPr fontId="44" type="noConversion"/>
  </si>
  <si>
    <t>销售成本差异</t>
    <phoneticPr fontId="44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</si>
  <si>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</si>
  <si>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</si>
  <si>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</si>
  <si>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</si>
  <si>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</si>
  <si>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</si>
  <si>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</si>
  <si>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</si>
  <si>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</si>
  <si>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</si>
  <si>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</si>
  <si>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</si>
  <si>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</si>
  <si>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</si>
  <si>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</si>
  <si>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</si>
  <si>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</si>
  <si>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</si>
  <si>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</si>
  <si>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</si>
  <si>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4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</si>
  <si>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</si>
  <si>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4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</si>
  <si>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</si>
  <si>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4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</si>
  <si>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</si>
  <si>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4" type="noConversion"/>
  </si>
  <si>
    <t>910-市场部</t>
  </si>
  <si>
    <t>43-加工专柜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</si>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</sst>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9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5">
    <xf numFmtId="0" fontId="0" fillId="0" borderId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40" fillId="8" borderId="8" applyNumberFormat="0" applyFont="0" applyAlignment="0" applyProtection="0">
      <alignment vertical="center"/>
    </xf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49" fillId="0" borderId="0"/>
    <xf numFmtId="0" fontId="4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5" fillId="0" borderId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8" fillId="38" borderId="21">
      <alignment vertical="center"/>
    </xf>
    <xf numFmtId="0" fontId="77" fillId="0" borderId="0"/>
    <xf numFmtId="180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78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1" applyNumberFormat="0" applyFill="0" applyAlignment="0" applyProtection="0">
      <alignment vertical="center"/>
    </xf>
    <xf numFmtId="0" fontId="83" fillId="0" borderId="2" applyNumberFormat="0" applyFill="0" applyAlignment="0" applyProtection="0">
      <alignment vertical="center"/>
    </xf>
    <xf numFmtId="0" fontId="84" fillId="0" borderId="3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8" fillId="5" borderId="4" applyNumberFormat="0" applyAlignment="0" applyProtection="0">
      <alignment vertical="center"/>
    </xf>
    <xf numFmtId="0" fontId="89" fillId="6" borderId="5" applyNumberFormat="0" applyAlignment="0" applyProtection="0">
      <alignment vertical="center"/>
    </xf>
    <xf numFmtId="0" fontId="90" fillId="6" borderId="4" applyNumberFormat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9" applyNumberFormat="0" applyFill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41" fillId="0" borderId="0" xfId="0" applyFont="1"/>
    <xf numFmtId="177" fontId="41" fillId="0" borderId="0" xfId="0" applyNumberFormat="1" applyFont="1"/>
    <xf numFmtId="0" fontId="0" fillId="0" borderId="0" xfId="0" applyAlignment="1"/>
    <xf numFmtId="0" fontId="41" fillId="0" borderId="0" xfId="0" applyNumberFormat="1" applyFont="1"/>
    <xf numFmtId="0" fontId="42" fillId="0" borderId="18" xfId="0" applyFont="1" applyBorder="1" applyAlignment="1">
      <alignment wrapText="1"/>
    </xf>
    <xf numFmtId="0" fontId="42" fillId="0" borderId="18" xfId="0" applyNumberFormat="1" applyFont="1" applyBorder="1" applyAlignment="1">
      <alignment wrapText="1"/>
    </xf>
    <xf numFmtId="0" fontId="41" fillId="0" borderId="18" xfId="0" applyFont="1" applyBorder="1" applyAlignment="1">
      <alignment wrapText="1"/>
    </xf>
    <xf numFmtId="0" fontId="41" fillId="0" borderId="18" xfId="0" applyFont="1" applyBorder="1" applyAlignment="1">
      <alignment horizontal="right" vertical="center" wrapText="1"/>
    </xf>
    <xf numFmtId="49" fontId="42" fillId="36" borderId="18" xfId="0" applyNumberFormat="1" applyFont="1" applyFill="1" applyBorder="1" applyAlignment="1">
      <alignment vertical="center" wrapText="1"/>
    </xf>
    <xf numFmtId="49" fontId="45" fillId="37" borderId="18" xfId="0" applyNumberFormat="1" applyFont="1" applyFill="1" applyBorder="1" applyAlignment="1">
      <alignment horizontal="center" vertical="center" wrapText="1"/>
    </xf>
    <xf numFmtId="0" fontId="42" fillId="33" borderId="18" xfId="0" applyFont="1" applyFill="1" applyBorder="1" applyAlignment="1">
      <alignment vertical="center" wrapText="1"/>
    </xf>
    <xf numFmtId="0" fontId="42" fillId="33" borderId="18" xfId="0" applyNumberFormat="1" applyFont="1" applyFill="1" applyBorder="1" applyAlignment="1">
      <alignment vertical="center" wrapText="1"/>
    </xf>
    <xf numFmtId="0" fontId="42" fillId="36" borderId="18" xfId="0" applyFont="1" applyFill="1" applyBorder="1" applyAlignment="1">
      <alignment vertical="center" wrapText="1"/>
    </xf>
    <xf numFmtId="0" fontId="42" fillId="37" borderId="18" xfId="0" applyFont="1" applyFill="1" applyBorder="1" applyAlignment="1">
      <alignment vertical="center" wrapText="1"/>
    </xf>
    <xf numFmtId="4" fontId="42" fillId="36" borderId="18" xfId="0" applyNumberFormat="1" applyFont="1" applyFill="1" applyBorder="1" applyAlignment="1">
      <alignment horizontal="right" vertical="top" wrapText="1"/>
    </xf>
    <xf numFmtId="4" fontId="42" fillId="37" borderId="18" xfId="0" applyNumberFormat="1" applyFont="1" applyFill="1" applyBorder="1" applyAlignment="1">
      <alignment horizontal="right" vertical="top" wrapText="1"/>
    </xf>
    <xf numFmtId="177" fontId="41" fillId="36" borderId="18" xfId="0" applyNumberFormat="1" applyFont="1" applyFill="1" applyBorder="1" applyAlignment="1">
      <alignment horizontal="center" vertical="center"/>
    </xf>
    <xf numFmtId="177" fontId="41" fillId="37" borderId="18" xfId="0" applyNumberFormat="1" applyFont="1" applyFill="1" applyBorder="1" applyAlignment="1">
      <alignment horizontal="center" vertical="center"/>
    </xf>
    <xf numFmtId="177" fontId="46" fillId="0" borderId="18" xfId="0" applyNumberFormat="1" applyFont="1" applyBorder="1"/>
    <xf numFmtId="177" fontId="41" fillId="36" borderId="18" xfId="0" applyNumberFormat="1" applyFont="1" applyFill="1" applyBorder="1"/>
    <xf numFmtId="177" fontId="41" fillId="37" borderId="18" xfId="0" applyNumberFormat="1" applyFont="1" applyFill="1" applyBorder="1"/>
    <xf numFmtId="177" fontId="41" fillId="0" borderId="18" xfId="0" applyNumberFormat="1" applyFont="1" applyBorder="1"/>
    <xf numFmtId="49" fontId="42" fillId="0" borderId="18" xfId="0" applyNumberFormat="1" applyFont="1" applyFill="1" applyBorder="1" applyAlignment="1">
      <alignment vertical="center" wrapText="1"/>
    </xf>
    <xf numFmtId="0" fontId="42" fillId="0" borderId="18" xfId="0" applyFont="1" applyFill="1" applyBorder="1" applyAlignment="1">
      <alignment vertical="center" wrapText="1"/>
    </xf>
    <xf numFmtId="4" fontId="42" fillId="0" borderId="18" xfId="0" applyNumberFormat="1" applyFont="1" applyFill="1" applyBorder="1" applyAlignment="1">
      <alignment horizontal="right" vertical="top" wrapText="1"/>
    </xf>
    <xf numFmtId="0" fontId="41" fillId="0" borderId="0" xfId="0" applyFont="1" applyFill="1"/>
    <xf numFmtId="176" fontId="42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2" fillId="0" borderId="0" xfId="0" applyNumberFormat="1" applyFont="1" applyAlignment="1"/>
    <xf numFmtId="1" fontId="52" fillId="0" borderId="0" xfId="0" applyNumberFormat="1" applyFont="1" applyAlignment="1"/>
    <xf numFmtId="0" fontId="41" fillId="0" borderId="0" xfId="0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41" fillId="0" borderId="0" xfId="0" applyFont="1"/>
    <xf numFmtId="0" fontId="41" fillId="0" borderId="0" xfId="0" applyFont="1"/>
    <xf numFmtId="0" fontId="77" fillId="0" borderId="0" xfId="110"/>
    <xf numFmtId="0" fontId="78" fillId="0" borderId="0" xfId="110" applyNumberFormat="1" applyFont="1"/>
    <xf numFmtId="1" fontId="80" fillId="0" borderId="0" xfId="0" applyNumberFormat="1" applyFont="1" applyAlignment="1"/>
    <xf numFmtId="0" fontId="80" fillId="0" borderId="0" xfId="0" applyNumberFormat="1" applyFont="1" applyAlignment="1"/>
    <xf numFmtId="0" fontId="41" fillId="0" borderId="0" xfId="0" applyFont="1" applyAlignment="1">
      <alignment vertical="center"/>
    </xf>
    <xf numFmtId="0" fontId="47" fillId="0" borderId="0" xfId="0" applyFont="1" applyAlignment="1">
      <alignment horizontal="left" wrapText="1"/>
    </xf>
    <xf numFmtId="0" fontId="53" fillId="0" borderId="19" xfId="0" applyFont="1" applyBorder="1" applyAlignment="1">
      <alignment horizontal="left" vertical="center" wrapText="1"/>
    </xf>
    <xf numFmtId="0" fontId="42" fillId="0" borderId="10" xfId="0" applyFont="1" applyBorder="1" applyAlignment="1">
      <alignment wrapText="1"/>
    </xf>
    <xf numFmtId="0" fontId="41" fillId="0" borderId="11" xfId="0" applyFont="1" applyBorder="1" applyAlignment="1">
      <alignment wrapText="1"/>
    </xf>
    <xf numFmtId="0" fontId="41" fillId="0" borderId="11" xfId="0" applyFont="1" applyBorder="1" applyAlignment="1">
      <alignment horizontal="right" vertical="center" wrapText="1"/>
    </xf>
    <xf numFmtId="49" fontId="42" fillId="33" borderId="10" xfId="0" applyNumberFormat="1" applyFont="1" applyFill="1" applyBorder="1" applyAlignment="1">
      <alignment vertical="center" wrapText="1"/>
    </xf>
    <xf numFmtId="49" fontId="42" fillId="33" borderId="12" xfId="0" applyNumberFormat="1" applyFont="1" applyFill="1" applyBorder="1" applyAlignment="1">
      <alignment vertical="center" wrapText="1"/>
    </xf>
    <xf numFmtId="0" fontId="42" fillId="33" borderId="10" xfId="0" applyFont="1" applyFill="1" applyBorder="1" applyAlignment="1">
      <alignment vertical="center" wrapText="1"/>
    </xf>
    <xf numFmtId="0" fontId="42" fillId="33" borderId="12" xfId="0" applyFont="1" applyFill="1" applyBorder="1" applyAlignment="1">
      <alignment vertical="center" wrapText="1"/>
    </xf>
    <xf numFmtId="4" fontId="43" fillId="34" borderId="10" xfId="0" applyNumberFormat="1" applyFont="1" applyFill="1" applyBorder="1" applyAlignment="1">
      <alignment horizontal="right" vertical="top" wrapText="1"/>
    </xf>
    <xf numFmtId="176" fontId="43" fillId="34" borderId="10" xfId="0" applyNumberFormat="1" applyFont="1" applyFill="1" applyBorder="1" applyAlignment="1">
      <alignment horizontal="right" vertical="top" wrapText="1"/>
    </xf>
    <xf numFmtId="176" fontId="43" fillId="34" borderId="12" xfId="0" applyNumberFormat="1" applyFont="1" applyFill="1" applyBorder="1" applyAlignment="1">
      <alignment horizontal="right" vertical="top" wrapText="1"/>
    </xf>
    <xf numFmtId="4" fontId="42" fillId="35" borderId="10" xfId="0" applyNumberFormat="1" applyFont="1" applyFill="1" applyBorder="1" applyAlignment="1">
      <alignment horizontal="right" vertical="top" wrapText="1"/>
    </xf>
    <xf numFmtId="176" fontId="42" fillId="35" borderId="10" xfId="0" applyNumberFormat="1" applyFont="1" applyFill="1" applyBorder="1" applyAlignment="1">
      <alignment horizontal="right" vertical="top" wrapText="1"/>
    </xf>
    <xf numFmtId="176" fontId="42" fillId="35" borderId="12" xfId="0" applyNumberFormat="1" applyFont="1" applyFill="1" applyBorder="1" applyAlignment="1">
      <alignment horizontal="right" vertical="top" wrapText="1"/>
    </xf>
    <xf numFmtId="0" fontId="42" fillId="35" borderId="10" xfId="0" applyFont="1" applyFill="1" applyBorder="1" applyAlignment="1">
      <alignment horizontal="right" vertical="top" wrapText="1"/>
    </xf>
    <xf numFmtId="0" fontId="42" fillId="35" borderId="12" xfId="0" applyFont="1" applyFill="1" applyBorder="1" applyAlignment="1">
      <alignment horizontal="right" vertical="top" wrapText="1"/>
    </xf>
    <xf numFmtId="4" fontId="42" fillId="35" borderId="13" xfId="0" applyNumberFormat="1" applyFont="1" applyFill="1" applyBorder="1" applyAlignment="1">
      <alignment horizontal="right" vertical="top" wrapText="1"/>
    </xf>
    <xf numFmtId="0" fontId="42" fillId="35" borderId="13" xfId="0" applyFont="1" applyFill="1" applyBorder="1" applyAlignment="1">
      <alignment horizontal="right" vertical="top" wrapText="1"/>
    </xf>
    <xf numFmtId="176" fontId="42" fillId="35" borderId="13" xfId="0" applyNumberFormat="1" applyFont="1" applyFill="1" applyBorder="1" applyAlignment="1">
      <alignment horizontal="right" vertical="top" wrapText="1"/>
    </xf>
    <xf numFmtId="176" fontId="42" fillId="35" borderId="20" xfId="0" applyNumberFormat="1" applyFont="1" applyFill="1" applyBorder="1" applyAlignment="1">
      <alignment horizontal="right" vertical="top" wrapText="1"/>
    </xf>
    <xf numFmtId="49" fontId="42" fillId="33" borderId="18" xfId="0" applyNumberFormat="1" applyFont="1" applyFill="1" applyBorder="1" applyAlignment="1">
      <alignment horizontal="left" vertical="top" wrapText="1"/>
    </xf>
    <xf numFmtId="49" fontId="42" fillId="33" borderId="22" xfId="0" applyNumberFormat="1" applyFont="1" applyFill="1" applyBorder="1" applyAlignment="1">
      <alignment horizontal="left" vertical="top" wrapText="1"/>
    </xf>
    <xf numFmtId="49" fontId="42" fillId="33" borderId="23" xfId="0" applyNumberFormat="1" applyFont="1" applyFill="1" applyBorder="1" applyAlignment="1">
      <alignment horizontal="left" vertical="top" wrapText="1"/>
    </xf>
    <xf numFmtId="0" fontId="42" fillId="33" borderId="18" xfId="0" applyFont="1" applyFill="1" applyBorder="1" applyAlignment="1">
      <alignment vertical="center" wrapText="1"/>
    </xf>
    <xf numFmtId="49" fontId="43" fillId="33" borderId="18" xfId="0" applyNumberFormat="1" applyFont="1" applyFill="1" applyBorder="1" applyAlignment="1">
      <alignment horizontal="left" vertical="top" wrapText="1"/>
    </xf>
    <xf numFmtId="14" fontId="42" fillId="33" borderId="18" xfId="0" applyNumberFormat="1" applyFont="1" applyFill="1" applyBorder="1" applyAlignment="1">
      <alignment vertical="center" wrapText="1"/>
    </xf>
    <xf numFmtId="49" fontId="42" fillId="33" borderId="13" xfId="0" applyNumberFormat="1" applyFont="1" applyFill="1" applyBorder="1" applyAlignment="1">
      <alignment horizontal="left" vertical="top" wrapText="1"/>
    </xf>
    <xf numFmtId="49" fontId="42" fillId="33" borderId="15" xfId="0" applyNumberFormat="1" applyFont="1" applyFill="1" applyBorder="1" applyAlignment="1">
      <alignment horizontal="left" vertical="top" wrapText="1"/>
    </xf>
    <xf numFmtId="0" fontId="41" fillId="0" borderId="0" xfId="0" applyFont="1" applyAlignment="1">
      <alignment wrapText="1"/>
    </xf>
    <xf numFmtId="0" fontId="41" fillId="0" borderId="19" xfId="0" applyFont="1" applyBorder="1" applyAlignment="1">
      <alignment wrapText="1"/>
    </xf>
    <xf numFmtId="0" fontId="41" fillId="0" borderId="0" xfId="0" applyFont="1" applyAlignment="1">
      <alignment horizontal="right" vertical="center" wrapText="1"/>
    </xf>
    <xf numFmtId="0" fontId="42" fillId="33" borderId="13" xfId="0" applyFont="1" applyFill="1" applyBorder="1" applyAlignment="1">
      <alignment vertical="center" wrapText="1"/>
    </xf>
    <xf numFmtId="0" fontId="42" fillId="33" borderId="15" xfId="0" applyFont="1" applyFill="1" applyBorder="1" applyAlignment="1">
      <alignment vertical="center" wrapText="1"/>
    </xf>
    <xf numFmtId="49" fontId="43" fillId="33" borderId="13" xfId="0" applyNumberFormat="1" applyFont="1" applyFill="1" applyBorder="1" applyAlignment="1">
      <alignment horizontal="left" vertical="top" wrapText="1"/>
    </xf>
    <xf numFmtId="49" fontId="43" fillId="33" borderId="14" xfId="0" applyNumberFormat="1" applyFont="1" applyFill="1" applyBorder="1" applyAlignment="1">
      <alignment horizontal="left" vertical="top" wrapText="1"/>
    </xf>
    <xf numFmtId="49" fontId="43" fillId="33" borderId="15" xfId="0" applyNumberFormat="1" applyFont="1" applyFill="1" applyBorder="1" applyAlignment="1">
      <alignment horizontal="left" vertical="top" wrapText="1"/>
    </xf>
    <xf numFmtId="14" fontId="42" fillId="33" borderId="12" xfId="0" applyNumberFormat="1" applyFont="1" applyFill="1" applyBorder="1" applyAlignment="1">
      <alignment vertical="center" wrapText="1"/>
    </xf>
    <xf numFmtId="14" fontId="42" fillId="33" borderId="16" xfId="0" applyNumberFormat="1" applyFont="1" applyFill="1" applyBorder="1" applyAlignment="1">
      <alignment vertical="center" wrapText="1"/>
    </xf>
    <xf numFmtId="14" fontId="42" fillId="33" borderId="17" xfId="0" applyNumberFormat="1" applyFont="1" applyFill="1" applyBorder="1" applyAlignment="1">
      <alignment vertical="center" wrapText="1"/>
    </xf>
  </cellXfs>
  <cellStyles count="49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705" Type="http://schemas.openxmlformats.org/officeDocument/2006/relationships/hyperlink" Target="cid:ef980759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691" Type="http://schemas.openxmlformats.org/officeDocument/2006/relationships/hyperlink" Target="cid:c229ee2d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SUM(E4:E41)</f>
        <v>14352738.717200002</v>
      </c>
      <c r="F3" s="25">
        <f>RA!I7</f>
        <v>1502120.7966</v>
      </c>
      <c r="G3" s="16">
        <f>SUM(G4:G41)</f>
        <v>12850963.956700001</v>
      </c>
      <c r="H3" s="27">
        <f>RA!J7</f>
        <v>10.4613404621026</v>
      </c>
      <c r="I3" s="20">
        <f>SUM(I4:I41)</f>
        <v>14352743.340133093</v>
      </c>
      <c r="J3" s="21">
        <f>SUM(J4:J41)</f>
        <v>12850963.912886489</v>
      </c>
      <c r="K3" s="22">
        <f>E3-I3</f>
        <v>-4.6229330915957689</v>
      </c>
      <c r="L3" s="22">
        <f>G3-J3</f>
        <v>4.3813511729240417E-2</v>
      </c>
    </row>
    <row r="4" spans="1:13">
      <c r="A4" s="68">
        <f>RA!A8</f>
        <v>42520</v>
      </c>
      <c r="B4" s="12">
        <v>12</v>
      </c>
      <c r="C4" s="63" t="s">
        <v>6</v>
      </c>
      <c r="D4" s="63"/>
      <c r="E4" s="15">
        <f>VLOOKUP(C4,RA!B8:D35,3,0)</f>
        <v>521195.58919999999</v>
      </c>
      <c r="F4" s="25">
        <f>VLOOKUP(C4,RA!B8:I38,8,0)</f>
        <v>117888.60370000001</v>
      </c>
      <c r="G4" s="16">
        <f t="shared" ref="G4:G41" si="0">E4-F4</f>
        <v>403306.98549999995</v>
      </c>
      <c r="H4" s="27">
        <f>RA!J8</f>
        <v>22.618879772361701</v>
      </c>
      <c r="I4" s="20">
        <f>VLOOKUP(B4,RMS!B:D,3,FALSE)</f>
        <v>521196.161291453</v>
      </c>
      <c r="J4" s="21">
        <f>VLOOKUP(B4,RMS!B:E,4,FALSE)</f>
        <v>403306.992040171</v>
      </c>
      <c r="K4" s="22">
        <f t="shared" ref="K4:K41" si="1">E4-I4</f>
        <v>-0.57209145301021636</v>
      </c>
      <c r="L4" s="22">
        <f t="shared" ref="L4:L41" si="2">G4-J4</f>
        <v>-6.5401710453443229E-3</v>
      </c>
    </row>
    <row r="5" spans="1:13">
      <c r="A5" s="68"/>
      <c r="B5" s="12">
        <v>13</v>
      </c>
      <c r="C5" s="63" t="s">
        <v>7</v>
      </c>
      <c r="D5" s="63"/>
      <c r="E5" s="15">
        <f>VLOOKUP(C5,RA!B8:D36,3,0)</f>
        <v>113728.7144</v>
      </c>
      <c r="F5" s="25">
        <f>VLOOKUP(C5,RA!B9:I39,8,0)</f>
        <v>26465.98</v>
      </c>
      <c r="G5" s="16">
        <f t="shared" si="0"/>
        <v>87262.734400000001</v>
      </c>
      <c r="H5" s="27">
        <f>RA!J9</f>
        <v>23.271150245236601</v>
      </c>
      <c r="I5" s="20">
        <f>VLOOKUP(B5,RMS!B:D,3,FALSE)</f>
        <v>113728.782388034</v>
      </c>
      <c r="J5" s="21">
        <f>VLOOKUP(B5,RMS!B:E,4,FALSE)</f>
        <v>87262.718426495703</v>
      </c>
      <c r="K5" s="22">
        <f t="shared" si="1"/>
        <v>-6.7988034003064968E-2</v>
      </c>
      <c r="L5" s="22">
        <f t="shared" si="2"/>
        <v>1.597350429801736E-2</v>
      </c>
      <c r="M5" s="32"/>
    </row>
    <row r="6" spans="1:13">
      <c r="A6" s="68"/>
      <c r="B6" s="12">
        <v>14</v>
      </c>
      <c r="C6" s="63" t="s">
        <v>8</v>
      </c>
      <c r="D6" s="63"/>
      <c r="E6" s="15">
        <f>VLOOKUP(C6,RA!B10:D37,3,0)</f>
        <v>388706.83370000002</v>
      </c>
      <c r="F6" s="25">
        <f>VLOOKUP(C6,RA!B10:I40,8,0)</f>
        <v>59984.895799999998</v>
      </c>
      <c r="G6" s="16">
        <f t="shared" si="0"/>
        <v>328721.93790000002</v>
      </c>
      <c r="H6" s="27">
        <f>RA!J10</f>
        <v>15.4319118161673</v>
      </c>
      <c r="I6" s="20">
        <f>VLOOKUP(B6,RMS!B:D,3,FALSE)</f>
        <v>388708.61222846201</v>
      </c>
      <c r="J6" s="21">
        <f>VLOOKUP(B6,RMS!B:E,4,FALSE)</f>
        <v>328721.94049233297</v>
      </c>
      <c r="K6" s="22">
        <f>E6-I6</f>
        <v>-1.778528461989481</v>
      </c>
      <c r="L6" s="22">
        <f t="shared" si="2"/>
        <v>-2.5923329521901906E-3</v>
      </c>
      <c r="M6" s="32"/>
    </row>
    <row r="7" spans="1:13">
      <c r="A7" s="68"/>
      <c r="B7" s="12">
        <v>15</v>
      </c>
      <c r="C7" s="63" t="s">
        <v>9</v>
      </c>
      <c r="D7" s="63"/>
      <c r="E7" s="15">
        <f>VLOOKUP(C7,RA!B10:D38,3,0)</f>
        <v>47323.7739</v>
      </c>
      <c r="F7" s="25">
        <f>VLOOKUP(C7,RA!B11:I41,8,0)</f>
        <v>11020.053400000001</v>
      </c>
      <c r="G7" s="16">
        <f t="shared" si="0"/>
        <v>36303.720499999996</v>
      </c>
      <c r="H7" s="27">
        <f>RA!J11</f>
        <v>23.286505897197699</v>
      </c>
      <c r="I7" s="20">
        <f>VLOOKUP(B7,RMS!B:D,3,FALSE)</f>
        <v>47323.795012449897</v>
      </c>
      <c r="J7" s="21">
        <f>VLOOKUP(B7,RMS!B:E,4,FALSE)</f>
        <v>36303.7200778232</v>
      </c>
      <c r="K7" s="22">
        <f t="shared" si="1"/>
        <v>-2.1112449896463659E-2</v>
      </c>
      <c r="L7" s="22">
        <f t="shared" si="2"/>
        <v>4.2217679583700374E-4</v>
      </c>
      <c r="M7" s="32"/>
    </row>
    <row r="8" spans="1:13">
      <c r="A8" s="68"/>
      <c r="B8" s="12">
        <v>16</v>
      </c>
      <c r="C8" s="63" t="s">
        <v>10</v>
      </c>
      <c r="D8" s="63"/>
      <c r="E8" s="15">
        <f>VLOOKUP(C8,RA!B12:D38,3,0)</f>
        <v>553112.02529999998</v>
      </c>
      <c r="F8" s="25">
        <f>VLOOKUP(C8,RA!B12:I42,8,0)</f>
        <v>127858.8536</v>
      </c>
      <c r="G8" s="16">
        <f t="shared" si="0"/>
        <v>425253.17169999995</v>
      </c>
      <c r="H8" s="27">
        <f>RA!J12</f>
        <v>23.116267184871099</v>
      </c>
      <c r="I8" s="20">
        <f>VLOOKUP(B8,RMS!B:D,3,FALSE)</f>
        <v>553112.05435641005</v>
      </c>
      <c r="J8" s="21">
        <f>VLOOKUP(B8,RMS!B:E,4,FALSE)</f>
        <v>425253.16755811998</v>
      </c>
      <c r="K8" s="22">
        <f t="shared" si="1"/>
        <v>-2.9056410072371364E-2</v>
      </c>
      <c r="L8" s="22">
        <f t="shared" si="2"/>
        <v>4.1418799664825201E-3</v>
      </c>
      <c r="M8" s="32"/>
    </row>
    <row r="9" spans="1:13">
      <c r="A9" s="68"/>
      <c r="B9" s="12">
        <v>17</v>
      </c>
      <c r="C9" s="63" t="s">
        <v>11</v>
      </c>
      <c r="D9" s="63"/>
      <c r="E9" s="15">
        <f>VLOOKUP(C9,RA!B12:D39,3,0)</f>
        <v>589722.2084</v>
      </c>
      <c r="F9" s="25">
        <f>VLOOKUP(C9,RA!B13:I43,8,0)</f>
        <v>153441.82190000001</v>
      </c>
      <c r="G9" s="16">
        <f t="shared" si="0"/>
        <v>436280.38650000002</v>
      </c>
      <c r="H9" s="27">
        <f>RA!J13</f>
        <v>26.0193392269064</v>
      </c>
      <c r="I9" s="20">
        <f>VLOOKUP(B9,RMS!B:D,3,FALSE)</f>
        <v>589722.62042222195</v>
      </c>
      <c r="J9" s="21">
        <f>VLOOKUP(B9,RMS!B:E,4,FALSE)</f>
        <v>436280.38575384603</v>
      </c>
      <c r="K9" s="22">
        <f t="shared" si="1"/>
        <v>-0.41202222194988281</v>
      </c>
      <c r="L9" s="22">
        <f t="shared" si="2"/>
        <v>7.4615399353206158E-4</v>
      </c>
      <c r="M9" s="32"/>
    </row>
    <row r="10" spans="1:13">
      <c r="A10" s="68"/>
      <c r="B10" s="12">
        <v>18</v>
      </c>
      <c r="C10" s="63" t="s">
        <v>12</v>
      </c>
      <c r="D10" s="63"/>
      <c r="E10" s="15">
        <f>VLOOKUP(C10,RA!B14:D40,3,0)</f>
        <v>86115.904599999994</v>
      </c>
      <c r="F10" s="25">
        <f>VLOOKUP(C10,RA!B14:I43,8,0)</f>
        <v>19387.556400000001</v>
      </c>
      <c r="G10" s="16">
        <f t="shared" si="0"/>
        <v>66728.348199999993</v>
      </c>
      <c r="H10" s="27">
        <f>RA!J14</f>
        <v>22.5133283916058</v>
      </c>
      <c r="I10" s="20">
        <f>VLOOKUP(B10,RMS!B:D,3,FALSE)</f>
        <v>86115.925126495698</v>
      </c>
      <c r="J10" s="21">
        <f>VLOOKUP(B10,RMS!B:E,4,FALSE)</f>
        <v>66728.349227350394</v>
      </c>
      <c r="K10" s="22">
        <f t="shared" si="1"/>
        <v>-2.05264957039617E-2</v>
      </c>
      <c r="L10" s="22">
        <f t="shared" si="2"/>
        <v>-1.0273504012729973E-3</v>
      </c>
      <c r="M10" s="32"/>
    </row>
    <row r="11" spans="1:13">
      <c r="A11" s="68"/>
      <c r="B11" s="12">
        <v>19</v>
      </c>
      <c r="C11" s="63" t="s">
        <v>13</v>
      </c>
      <c r="D11" s="63"/>
      <c r="E11" s="15">
        <f>VLOOKUP(C11,RA!B14:D41,3,0)</f>
        <v>76365.537899999996</v>
      </c>
      <c r="F11" s="25">
        <f>VLOOKUP(C11,RA!B15:I44,8,0)</f>
        <v>15314.1973</v>
      </c>
      <c r="G11" s="16">
        <f t="shared" si="0"/>
        <v>61051.340599999996</v>
      </c>
      <c r="H11" s="27">
        <f>RA!J15</f>
        <v>20.053806626823999</v>
      </c>
      <c r="I11" s="20">
        <f>VLOOKUP(B11,RMS!B:D,3,FALSE)</f>
        <v>76365.676529059798</v>
      </c>
      <c r="J11" s="21">
        <f>VLOOKUP(B11,RMS!B:E,4,FALSE)</f>
        <v>61051.340957264998</v>
      </c>
      <c r="K11" s="22">
        <f t="shared" si="1"/>
        <v>-0.13862905980204232</v>
      </c>
      <c r="L11" s="22">
        <f t="shared" si="2"/>
        <v>-3.5726500209420919E-4</v>
      </c>
      <c r="M11" s="32"/>
    </row>
    <row r="12" spans="1:13">
      <c r="A12" s="68"/>
      <c r="B12" s="12">
        <v>21</v>
      </c>
      <c r="C12" s="63" t="s">
        <v>14</v>
      </c>
      <c r="D12" s="63"/>
      <c r="E12" s="15">
        <f>VLOOKUP(C12,RA!B16:D42,3,0)</f>
        <v>774121.15009999997</v>
      </c>
      <c r="F12" s="25">
        <f>VLOOKUP(C12,RA!B16:I45,8,0)</f>
        <v>-26376.601999999999</v>
      </c>
      <c r="G12" s="16">
        <f t="shared" si="0"/>
        <v>800497.75209999993</v>
      </c>
      <c r="H12" s="27">
        <f>RA!J16</f>
        <v>-3.4072963897954098</v>
      </c>
      <c r="I12" s="20">
        <f>VLOOKUP(B12,RMS!B:D,3,FALSE)</f>
        <v>774120.56603589701</v>
      </c>
      <c r="J12" s="21">
        <f>VLOOKUP(B12,RMS!B:E,4,FALSE)</f>
        <v>800497.75219999999</v>
      </c>
      <c r="K12" s="22">
        <f t="shared" si="1"/>
        <v>0.58406410296447575</v>
      </c>
      <c r="L12" s="22">
        <f t="shared" si="2"/>
        <v>-1.0000006295740604E-4</v>
      </c>
      <c r="M12" s="32"/>
    </row>
    <row r="13" spans="1:13">
      <c r="A13" s="68"/>
      <c r="B13" s="12">
        <v>22</v>
      </c>
      <c r="C13" s="63" t="s">
        <v>15</v>
      </c>
      <c r="D13" s="63"/>
      <c r="E13" s="15">
        <f>VLOOKUP(C13,RA!B16:D43,3,0)</f>
        <v>373262.1225</v>
      </c>
      <c r="F13" s="25">
        <f>VLOOKUP(C13,RA!B17:I46,8,0)</f>
        <v>22998.716700000001</v>
      </c>
      <c r="G13" s="16">
        <f t="shared" si="0"/>
        <v>350263.40580000001</v>
      </c>
      <c r="H13" s="27">
        <f>RA!J17</f>
        <v>6.1615458182473404</v>
      </c>
      <c r="I13" s="20">
        <f>VLOOKUP(B13,RMS!B:D,3,FALSE)</f>
        <v>373262.10155811999</v>
      </c>
      <c r="J13" s="21">
        <f>VLOOKUP(B13,RMS!B:E,4,FALSE)</f>
        <v>350263.403782051</v>
      </c>
      <c r="K13" s="22">
        <f t="shared" si="1"/>
        <v>2.094188000774011E-2</v>
      </c>
      <c r="L13" s="22">
        <f t="shared" si="2"/>
        <v>2.0179490093141794E-3</v>
      </c>
      <c r="M13" s="32"/>
    </row>
    <row r="14" spans="1:13">
      <c r="A14" s="68"/>
      <c r="B14" s="12">
        <v>23</v>
      </c>
      <c r="C14" s="63" t="s">
        <v>16</v>
      </c>
      <c r="D14" s="63"/>
      <c r="E14" s="15">
        <f>VLOOKUP(C14,RA!B18:D43,3,0)</f>
        <v>1207315.5996000001</v>
      </c>
      <c r="F14" s="25">
        <f>VLOOKUP(C14,RA!B18:I47,8,0)</f>
        <v>178942.7825</v>
      </c>
      <c r="G14" s="16">
        <f t="shared" si="0"/>
        <v>1028372.8171000001</v>
      </c>
      <c r="H14" s="27">
        <f>RA!J18</f>
        <v>14.821541489175299</v>
      </c>
      <c r="I14" s="20">
        <f>VLOOKUP(B14,RMS!B:D,3,FALSE)</f>
        <v>1207315.74969402</v>
      </c>
      <c r="J14" s="21">
        <f>VLOOKUP(B14,RMS!B:E,4,FALSE)</f>
        <v>1028372.79457521</v>
      </c>
      <c r="K14" s="22">
        <f t="shared" si="1"/>
        <v>-0.15009401994757354</v>
      </c>
      <c r="L14" s="22">
        <f t="shared" si="2"/>
        <v>2.2524790139868855E-2</v>
      </c>
      <c r="M14" s="32"/>
    </row>
    <row r="15" spans="1:13">
      <c r="A15" s="68"/>
      <c r="B15" s="12">
        <v>24</v>
      </c>
      <c r="C15" s="63" t="s">
        <v>17</v>
      </c>
      <c r="D15" s="63"/>
      <c r="E15" s="15">
        <f>VLOOKUP(C15,RA!B18:D44,3,0)</f>
        <v>353738.5637</v>
      </c>
      <c r="F15" s="25">
        <f>VLOOKUP(C15,RA!B19:I48,8,0)</f>
        <v>31797.000400000001</v>
      </c>
      <c r="G15" s="16">
        <f t="shared" si="0"/>
        <v>321941.56329999998</v>
      </c>
      <c r="H15" s="27">
        <f>RA!J19</f>
        <v>8.9888419479665593</v>
      </c>
      <c r="I15" s="20">
        <f>VLOOKUP(B15,RMS!B:D,3,FALSE)</f>
        <v>353738.558668376</v>
      </c>
      <c r="J15" s="21">
        <f>VLOOKUP(B15,RMS!B:E,4,FALSE)</f>
        <v>321941.56312307698</v>
      </c>
      <c r="K15" s="22">
        <f t="shared" si="1"/>
        <v>5.0316239940002561E-3</v>
      </c>
      <c r="L15" s="22">
        <f t="shared" si="2"/>
        <v>1.7692300025373697E-4</v>
      </c>
      <c r="M15" s="32"/>
    </row>
    <row r="16" spans="1:13">
      <c r="A16" s="68"/>
      <c r="B16" s="12">
        <v>25</v>
      </c>
      <c r="C16" s="63" t="s">
        <v>18</v>
      </c>
      <c r="D16" s="63"/>
      <c r="E16" s="15">
        <f>VLOOKUP(C16,RA!B20:D45,3,0)</f>
        <v>1015465.6683</v>
      </c>
      <c r="F16" s="25">
        <f>VLOOKUP(C16,RA!B20:I49,8,0)</f>
        <v>100004.57980000001</v>
      </c>
      <c r="G16" s="16">
        <f t="shared" si="0"/>
        <v>915461.08850000007</v>
      </c>
      <c r="H16" s="27">
        <f>RA!J20</f>
        <v>9.8481497624059102</v>
      </c>
      <c r="I16" s="20">
        <f>VLOOKUP(B16,RMS!B:D,3,FALSE)</f>
        <v>1015465.7184</v>
      </c>
      <c r="J16" s="21">
        <f>VLOOKUP(B16,RMS!B:E,4,FALSE)</f>
        <v>915461.08849999995</v>
      </c>
      <c r="K16" s="22">
        <f t="shared" si="1"/>
        <v>-5.0099999993108213E-2</v>
      </c>
      <c r="L16" s="22">
        <f t="shared" si="2"/>
        <v>0</v>
      </c>
      <c r="M16" s="32"/>
    </row>
    <row r="17" spans="1:13">
      <c r="A17" s="68"/>
      <c r="B17" s="12">
        <v>26</v>
      </c>
      <c r="C17" s="63" t="s">
        <v>19</v>
      </c>
      <c r="D17" s="63"/>
      <c r="E17" s="15">
        <f>VLOOKUP(C17,RA!B20:D46,3,0)</f>
        <v>263735.01240000001</v>
      </c>
      <c r="F17" s="25">
        <f>VLOOKUP(C17,RA!B21:I50,8,0)</f>
        <v>29014.172200000001</v>
      </c>
      <c r="G17" s="16">
        <f t="shared" si="0"/>
        <v>234720.84020000001</v>
      </c>
      <c r="H17" s="27">
        <f>RA!J21</f>
        <v>11.001259156290899</v>
      </c>
      <c r="I17" s="20">
        <f>VLOOKUP(B17,RMS!B:D,3,FALSE)</f>
        <v>263735.370920513</v>
      </c>
      <c r="J17" s="21">
        <f>VLOOKUP(B17,RMS!B:E,4,FALSE)</f>
        <v>234720.84021538499</v>
      </c>
      <c r="K17" s="22">
        <f t="shared" si="1"/>
        <v>-0.35852051299298182</v>
      </c>
      <c r="L17" s="22">
        <f t="shared" si="2"/>
        <v>-1.5384983271360397E-5</v>
      </c>
      <c r="M17" s="32"/>
    </row>
    <row r="18" spans="1:13">
      <c r="A18" s="68"/>
      <c r="B18" s="12">
        <v>27</v>
      </c>
      <c r="C18" s="63" t="s">
        <v>20</v>
      </c>
      <c r="D18" s="63"/>
      <c r="E18" s="15">
        <f>VLOOKUP(C18,RA!B22:D47,3,0)</f>
        <v>1080465.4110000001</v>
      </c>
      <c r="F18" s="25">
        <f>VLOOKUP(C18,RA!B22:I51,8,0)</f>
        <v>70606.659599999999</v>
      </c>
      <c r="G18" s="16">
        <f t="shared" si="0"/>
        <v>1009858.7514000001</v>
      </c>
      <c r="H18" s="27">
        <f>RA!J22</f>
        <v>6.53483756917786</v>
      </c>
      <c r="I18" s="20">
        <f>VLOOKUP(B18,RMS!B:D,3,FALSE)</f>
        <v>1080466.1348290599</v>
      </c>
      <c r="J18" s="21">
        <f>VLOOKUP(B18,RMS!B:E,4,FALSE)</f>
        <v>1009858.7495547</v>
      </c>
      <c r="K18" s="22">
        <f t="shared" si="1"/>
        <v>-0.7238290598616004</v>
      </c>
      <c r="L18" s="22">
        <f t="shared" si="2"/>
        <v>1.8453000811859965E-3</v>
      </c>
      <c r="M18" s="32"/>
    </row>
    <row r="19" spans="1:13">
      <c r="A19" s="68"/>
      <c r="B19" s="12">
        <v>29</v>
      </c>
      <c r="C19" s="63" t="s">
        <v>21</v>
      </c>
      <c r="D19" s="63"/>
      <c r="E19" s="15">
        <f>VLOOKUP(C19,RA!B22:D48,3,0)</f>
        <v>1948070.0885999999</v>
      </c>
      <c r="F19" s="25">
        <f>VLOOKUP(C19,RA!B23:I52,8,0)</f>
        <v>178471.08679999999</v>
      </c>
      <c r="G19" s="16">
        <f t="shared" si="0"/>
        <v>1769599.0018</v>
      </c>
      <c r="H19" s="27">
        <f>RA!J23</f>
        <v>9.1614304764701799</v>
      </c>
      <c r="I19" s="20">
        <f>VLOOKUP(B19,RMS!B:D,3,FALSE)</f>
        <v>1948071.1729059799</v>
      </c>
      <c r="J19" s="21">
        <f>VLOOKUP(B19,RMS!B:E,4,FALSE)</f>
        <v>1769599.0234205101</v>
      </c>
      <c r="K19" s="22">
        <f t="shared" si="1"/>
        <v>-1.0843059800099581</v>
      </c>
      <c r="L19" s="22">
        <f t="shared" si="2"/>
        <v>-2.1620510146021843E-2</v>
      </c>
      <c r="M19" s="32"/>
    </row>
    <row r="20" spans="1:13">
      <c r="A20" s="68"/>
      <c r="B20" s="12">
        <v>31</v>
      </c>
      <c r="C20" s="63" t="s">
        <v>22</v>
      </c>
      <c r="D20" s="63"/>
      <c r="E20" s="15">
        <f>VLOOKUP(C20,RA!B24:D49,3,0)</f>
        <v>197779.96859999999</v>
      </c>
      <c r="F20" s="25">
        <f>VLOOKUP(C20,RA!B24:I53,8,0)</f>
        <v>27564.944299999999</v>
      </c>
      <c r="G20" s="16">
        <f t="shared" si="0"/>
        <v>170215.02429999999</v>
      </c>
      <c r="H20" s="27">
        <f>RA!J24</f>
        <v>13.9371770028686</v>
      </c>
      <c r="I20" s="20">
        <f>VLOOKUP(B20,RMS!B:D,3,FALSE)</f>
        <v>197780.02210144501</v>
      </c>
      <c r="J20" s="21">
        <f>VLOOKUP(B20,RMS!B:E,4,FALSE)</f>
        <v>170215.01556459101</v>
      </c>
      <c r="K20" s="22">
        <f t="shared" si="1"/>
        <v>-5.3501445014262572E-2</v>
      </c>
      <c r="L20" s="22">
        <f t="shared" si="2"/>
        <v>8.7354089773725718E-3</v>
      </c>
      <c r="M20" s="32"/>
    </row>
    <row r="21" spans="1:13">
      <c r="A21" s="68"/>
      <c r="B21" s="12">
        <v>32</v>
      </c>
      <c r="C21" s="63" t="s">
        <v>23</v>
      </c>
      <c r="D21" s="63"/>
      <c r="E21" s="15">
        <f>VLOOKUP(C21,RA!B24:D50,3,0)</f>
        <v>204998.79990000001</v>
      </c>
      <c r="F21" s="25">
        <f>VLOOKUP(C21,RA!B25:I54,8,0)</f>
        <v>13829.107</v>
      </c>
      <c r="G21" s="16">
        <f t="shared" si="0"/>
        <v>191169.69290000002</v>
      </c>
      <c r="H21" s="27">
        <f>RA!J25</f>
        <v>6.7459453454098002</v>
      </c>
      <c r="I21" s="20">
        <f>VLOOKUP(B21,RMS!B:D,3,FALSE)</f>
        <v>204998.78024719801</v>
      </c>
      <c r="J21" s="21">
        <f>VLOOKUP(B21,RMS!B:E,4,FALSE)</f>
        <v>191169.68818180799</v>
      </c>
      <c r="K21" s="22">
        <f t="shared" si="1"/>
        <v>1.9652802002383396E-2</v>
      </c>
      <c r="L21" s="22">
        <f t="shared" si="2"/>
        <v>4.7181920381262898E-3</v>
      </c>
      <c r="M21" s="32"/>
    </row>
    <row r="22" spans="1:13">
      <c r="A22" s="68"/>
      <c r="B22" s="12">
        <v>33</v>
      </c>
      <c r="C22" s="63" t="s">
        <v>24</v>
      </c>
      <c r="D22" s="63"/>
      <c r="E22" s="15">
        <f>VLOOKUP(C22,RA!B26:D51,3,0)</f>
        <v>498758.12959999999</v>
      </c>
      <c r="F22" s="25">
        <f>VLOOKUP(C22,RA!B26:I55,8,0)</f>
        <v>94764.470799999996</v>
      </c>
      <c r="G22" s="16">
        <f t="shared" si="0"/>
        <v>403993.65879999998</v>
      </c>
      <c r="H22" s="27">
        <f>RA!J26</f>
        <v>19.000085447429299</v>
      </c>
      <c r="I22" s="20">
        <f>VLOOKUP(B22,RMS!B:D,3,FALSE)</f>
        <v>498758.13880057499</v>
      </c>
      <c r="J22" s="21">
        <f>VLOOKUP(B22,RMS!B:E,4,FALSE)</f>
        <v>403993.65706040198</v>
      </c>
      <c r="K22" s="22">
        <f t="shared" si="1"/>
        <v>-9.2005750047974288E-3</v>
      </c>
      <c r="L22" s="22">
        <f t="shared" si="2"/>
        <v>1.7395979957655072E-3</v>
      </c>
      <c r="M22" s="32"/>
    </row>
    <row r="23" spans="1:13">
      <c r="A23" s="68"/>
      <c r="B23" s="12">
        <v>34</v>
      </c>
      <c r="C23" s="63" t="s">
        <v>25</v>
      </c>
      <c r="D23" s="63"/>
      <c r="E23" s="15">
        <f>VLOOKUP(C23,RA!B26:D52,3,0)</f>
        <v>163556.6833</v>
      </c>
      <c r="F23" s="25">
        <f>VLOOKUP(C23,RA!B27:I56,8,0)</f>
        <v>42045.369400000003</v>
      </c>
      <c r="G23" s="16">
        <f t="shared" si="0"/>
        <v>121511.31390000001</v>
      </c>
      <c r="H23" s="27">
        <f>RA!J27</f>
        <v>25.7069100153366</v>
      </c>
      <c r="I23" s="20">
        <f>VLOOKUP(B23,RMS!B:D,3,FALSE)</f>
        <v>163556.54760434901</v>
      </c>
      <c r="J23" s="21">
        <f>VLOOKUP(B23,RMS!B:E,4,FALSE)</f>
        <v>121511.313145402</v>
      </c>
      <c r="K23" s="22">
        <f t="shared" si="1"/>
        <v>0.13569565099896863</v>
      </c>
      <c r="L23" s="22">
        <f t="shared" si="2"/>
        <v>7.5459800427779555E-4</v>
      </c>
      <c r="M23" s="32"/>
    </row>
    <row r="24" spans="1:13">
      <c r="A24" s="68"/>
      <c r="B24" s="12">
        <v>35</v>
      </c>
      <c r="C24" s="63" t="s">
        <v>26</v>
      </c>
      <c r="D24" s="63"/>
      <c r="E24" s="15">
        <f>VLOOKUP(C24,RA!B28:D53,3,0)</f>
        <v>771399.95349999995</v>
      </c>
      <c r="F24" s="25">
        <f>VLOOKUP(C24,RA!B28:I57,8,0)</f>
        <v>6607.0078000000003</v>
      </c>
      <c r="G24" s="16">
        <f t="shared" si="0"/>
        <v>764792.94569999992</v>
      </c>
      <c r="H24" s="27">
        <f>RA!J28</f>
        <v>0.85649574776646697</v>
      </c>
      <c r="I24" s="20">
        <f>VLOOKUP(B24,RMS!B:D,3,FALSE)</f>
        <v>771399.95373982296</v>
      </c>
      <c r="J24" s="21">
        <f>VLOOKUP(B24,RMS!B:E,4,FALSE)</f>
        <v>764792.93476283201</v>
      </c>
      <c r="K24" s="22">
        <f t="shared" si="1"/>
        <v>-2.3982301354408264E-4</v>
      </c>
      <c r="L24" s="22">
        <f t="shared" si="2"/>
        <v>1.0937167913652956E-2</v>
      </c>
      <c r="M24" s="32"/>
    </row>
    <row r="25" spans="1:13">
      <c r="A25" s="68"/>
      <c r="B25" s="12">
        <v>36</v>
      </c>
      <c r="C25" s="63" t="s">
        <v>27</v>
      </c>
      <c r="D25" s="63"/>
      <c r="E25" s="15">
        <f>VLOOKUP(C25,RA!B28:D54,3,0)</f>
        <v>605388.66099999996</v>
      </c>
      <c r="F25" s="25">
        <f>VLOOKUP(C25,RA!B29:I58,8,0)</f>
        <v>80230.994600000005</v>
      </c>
      <c r="G25" s="16">
        <f t="shared" si="0"/>
        <v>525157.66639999999</v>
      </c>
      <c r="H25" s="27">
        <f>RA!J29</f>
        <v>13.2528076207228</v>
      </c>
      <c r="I25" s="20">
        <f>VLOOKUP(B25,RMS!B:D,3,FALSE)</f>
        <v>605388.73715575202</v>
      </c>
      <c r="J25" s="21">
        <f>VLOOKUP(B25,RMS!B:E,4,FALSE)</f>
        <v>525157.66583361302</v>
      </c>
      <c r="K25" s="22">
        <f t="shared" si="1"/>
        <v>-7.6155752060003579E-2</v>
      </c>
      <c r="L25" s="22">
        <f t="shared" si="2"/>
        <v>5.6638696696609259E-4</v>
      </c>
      <c r="M25" s="32"/>
    </row>
    <row r="26" spans="1:13">
      <c r="A26" s="68"/>
      <c r="B26" s="12">
        <v>37</v>
      </c>
      <c r="C26" s="63" t="s">
        <v>67</v>
      </c>
      <c r="D26" s="63"/>
      <c r="E26" s="15">
        <f>VLOOKUP(C26,RA!B30:D55,3,0)</f>
        <v>849499.27639999997</v>
      </c>
      <c r="F26" s="25">
        <f>VLOOKUP(C26,RA!B30:I59,8,0)</f>
        <v>67345.527499999997</v>
      </c>
      <c r="G26" s="16">
        <f t="shared" si="0"/>
        <v>782153.74890000001</v>
      </c>
      <c r="H26" s="27">
        <f>RA!J30</f>
        <v>7.9276733213236197</v>
      </c>
      <c r="I26" s="20">
        <f>VLOOKUP(B26,RMS!B:D,3,FALSE)</f>
        <v>849499.26888495602</v>
      </c>
      <c r="J26" s="21">
        <f>VLOOKUP(B26,RMS!B:E,4,FALSE)</f>
        <v>782153.75656424498</v>
      </c>
      <c r="K26" s="22">
        <f t="shared" si="1"/>
        <v>7.5150439515709877E-3</v>
      </c>
      <c r="L26" s="22">
        <f t="shared" si="2"/>
        <v>-7.6642449712380767E-3</v>
      </c>
      <c r="M26" s="32"/>
    </row>
    <row r="27" spans="1:13">
      <c r="A27" s="68"/>
      <c r="B27" s="12">
        <v>38</v>
      </c>
      <c r="C27" s="63" t="s">
        <v>29</v>
      </c>
      <c r="D27" s="63"/>
      <c r="E27" s="15">
        <f>VLOOKUP(C27,RA!B30:D56,3,0)</f>
        <v>675894.46750000003</v>
      </c>
      <c r="F27" s="25">
        <f>VLOOKUP(C27,RA!B31:I60,8,0)</f>
        <v>41336.803099999997</v>
      </c>
      <c r="G27" s="16">
        <f t="shared" si="0"/>
        <v>634557.66440000001</v>
      </c>
      <c r="H27" s="27">
        <f>RA!J31</f>
        <v>6.1158664684586999</v>
      </c>
      <c r="I27" s="20">
        <f>VLOOKUP(B27,RMS!B:D,3,FALSE)</f>
        <v>675894.34396814101</v>
      </c>
      <c r="J27" s="21">
        <f>VLOOKUP(B27,RMS!B:E,4,FALSE)</f>
        <v>634557.65800088504</v>
      </c>
      <c r="K27" s="22">
        <f t="shared" si="1"/>
        <v>0.1235318590188399</v>
      </c>
      <c r="L27" s="22">
        <f t="shared" si="2"/>
        <v>6.3991149654611945E-3</v>
      </c>
      <c r="M27" s="32"/>
    </row>
    <row r="28" spans="1:13">
      <c r="A28" s="68"/>
      <c r="B28" s="12">
        <v>39</v>
      </c>
      <c r="C28" s="63" t="s">
        <v>30</v>
      </c>
      <c r="D28" s="63"/>
      <c r="E28" s="15">
        <f>VLOOKUP(C28,RA!B32:D57,3,0)</f>
        <v>103180.40429999999</v>
      </c>
      <c r="F28" s="25">
        <f>VLOOKUP(C28,RA!B32:I61,8,0)</f>
        <v>27310.688399999999</v>
      </c>
      <c r="G28" s="16">
        <f t="shared" si="0"/>
        <v>75869.715899999996</v>
      </c>
      <c r="H28" s="27">
        <f>RA!J32</f>
        <v>26.468871279660199</v>
      </c>
      <c r="I28" s="20">
        <f>VLOOKUP(B28,RMS!B:D,3,FALSE)</f>
        <v>103180.38232675999</v>
      </c>
      <c r="J28" s="21">
        <f>VLOOKUP(B28,RMS!B:E,4,FALSE)</f>
        <v>75869.708652823698</v>
      </c>
      <c r="K28" s="22">
        <f t="shared" si="1"/>
        <v>2.1973240000079386E-2</v>
      </c>
      <c r="L28" s="22">
        <f t="shared" si="2"/>
        <v>7.2471762978238985E-3</v>
      </c>
      <c r="M28" s="32"/>
    </row>
    <row r="29" spans="1:13">
      <c r="A29" s="68"/>
      <c r="B29" s="12">
        <v>40</v>
      </c>
      <c r="C29" s="63" t="s">
        <v>69</v>
      </c>
      <c r="D29" s="63"/>
      <c r="E29" s="15">
        <f>VLOOKUP(C29,RA!B32:D58,3,0)</f>
        <v>12.5641</v>
      </c>
      <c r="F29" s="25">
        <f>VLOOKUP(C29,RA!B33:I62,8,0)</f>
        <v>0</v>
      </c>
      <c r="G29" s="16">
        <f t="shared" si="0"/>
        <v>12.5641</v>
      </c>
      <c r="H29" s="27">
        <f>RA!J33</f>
        <v>0</v>
      </c>
      <c r="I29" s="20">
        <f>VLOOKUP(B29,RMS!B:D,3,FALSE)</f>
        <v>12.5641</v>
      </c>
      <c r="J29" s="21">
        <f>VLOOKUP(B29,RMS!B:E,4,FALSE)</f>
        <v>12.5641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8"/>
      <c r="B30" s="12">
        <v>42</v>
      </c>
      <c r="C30" s="63" t="s">
        <v>31</v>
      </c>
      <c r="D30" s="63"/>
      <c r="E30" s="15">
        <f>VLOOKUP(C30,RA!B34:D60,3,0)</f>
        <v>126613.7164</v>
      </c>
      <c r="F30" s="25">
        <f>VLOOKUP(C30,RA!B34:I64,8,0)</f>
        <v>14357.2724</v>
      </c>
      <c r="G30" s="16">
        <f t="shared" si="0"/>
        <v>112256.444</v>
      </c>
      <c r="H30" s="27">
        <f>RA!J34</f>
        <v>11.339428940417701</v>
      </c>
      <c r="I30" s="20">
        <f>VLOOKUP(B30,RMS!B:D,3,FALSE)</f>
        <v>126613.7157</v>
      </c>
      <c r="J30" s="21">
        <f>VLOOKUP(B30,RMS!B:E,4,FALSE)</f>
        <v>112256.4476</v>
      </c>
      <c r="K30" s="22">
        <f t="shared" si="1"/>
        <v>7.0000000414438546E-4</v>
      </c>
      <c r="L30" s="22">
        <f t="shared" si="2"/>
        <v>-3.599999996367842E-3</v>
      </c>
      <c r="M30" s="32"/>
    </row>
    <row r="31" spans="1:13" s="35" customFormat="1" ht="12" thickBot="1">
      <c r="A31" s="68"/>
      <c r="B31" s="12">
        <v>70</v>
      </c>
      <c r="C31" s="69" t="s">
        <v>64</v>
      </c>
      <c r="D31" s="70"/>
      <c r="E31" s="15">
        <f>VLOOKUP(C31,RA!B34:D61,3,0)</f>
        <v>64173.55</v>
      </c>
      <c r="F31" s="25">
        <f>VLOOKUP(C31,RA!B34:I65,8,0)</f>
        <v>-1854.32</v>
      </c>
      <c r="G31" s="16">
        <f t="shared" si="0"/>
        <v>66027.87000000001</v>
      </c>
      <c r="H31" s="27">
        <f>RA!J34</f>
        <v>11.339428940417701</v>
      </c>
      <c r="I31" s="20">
        <f>VLOOKUP(B31,RMS!B:D,3,FALSE)</f>
        <v>64173.55</v>
      </c>
      <c r="J31" s="21">
        <f>VLOOKUP(B31,RMS!B:E,4,FALSE)</f>
        <v>66027.87</v>
      </c>
      <c r="K31" s="22">
        <f t="shared" si="1"/>
        <v>0</v>
      </c>
      <c r="L31" s="22">
        <f t="shared" si="2"/>
        <v>0</v>
      </c>
    </row>
    <row r="32" spans="1:13">
      <c r="A32" s="68"/>
      <c r="B32" s="12">
        <v>71</v>
      </c>
      <c r="C32" s="63" t="s">
        <v>35</v>
      </c>
      <c r="D32" s="63"/>
      <c r="E32" s="15">
        <f>VLOOKUP(C32,RA!B34:D61,3,0)</f>
        <v>136110.32999999999</v>
      </c>
      <c r="F32" s="25">
        <f>VLOOKUP(C32,RA!B34:I65,8,0)</f>
        <v>-17682.060000000001</v>
      </c>
      <c r="G32" s="16">
        <f t="shared" si="0"/>
        <v>153792.38999999998</v>
      </c>
      <c r="H32" s="27">
        <f>RA!J34</f>
        <v>11.339428940417701</v>
      </c>
      <c r="I32" s="20">
        <f>VLOOKUP(B32,RMS!B:D,3,FALSE)</f>
        <v>136110.32999999999</v>
      </c>
      <c r="J32" s="21">
        <f>VLOOKUP(B32,RMS!B:E,4,FALSE)</f>
        <v>153792.39000000001</v>
      </c>
      <c r="K32" s="22">
        <f t="shared" si="1"/>
        <v>0</v>
      </c>
      <c r="L32" s="22">
        <f t="shared" si="2"/>
        <v>0</v>
      </c>
      <c r="M32" s="32"/>
    </row>
    <row r="33" spans="1:13">
      <c r="A33" s="68"/>
      <c r="B33" s="12">
        <v>72</v>
      </c>
      <c r="C33" s="63" t="s">
        <v>36</v>
      </c>
      <c r="D33" s="63"/>
      <c r="E33" s="15">
        <f>VLOOKUP(C33,RA!B34:D62,3,0)</f>
        <v>64132.06</v>
      </c>
      <c r="F33" s="25">
        <f>VLOOKUP(C33,RA!B34:I66,8,0)</f>
        <v>-3011.52</v>
      </c>
      <c r="G33" s="16">
        <f t="shared" si="0"/>
        <v>67143.58</v>
      </c>
      <c r="H33" s="27">
        <f>RA!J35</f>
        <v>5.7284508229700002</v>
      </c>
      <c r="I33" s="20">
        <f>VLOOKUP(B33,RMS!B:D,3,FALSE)</f>
        <v>64132.06</v>
      </c>
      <c r="J33" s="21">
        <f>VLOOKUP(B33,RMS!B:E,4,FALSE)</f>
        <v>67143.58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73</v>
      </c>
      <c r="C34" s="63" t="s">
        <v>37</v>
      </c>
      <c r="D34" s="63"/>
      <c r="E34" s="15">
        <f>VLOOKUP(C34,RA!B34:D63,3,0)</f>
        <v>104959.89</v>
      </c>
      <c r="F34" s="25">
        <f>VLOOKUP(C34,RA!B34:I67,8,0)</f>
        <v>-21247.5</v>
      </c>
      <c r="G34" s="16">
        <f t="shared" si="0"/>
        <v>126207.39</v>
      </c>
      <c r="H34" s="27">
        <f>RA!J34</f>
        <v>11.339428940417701</v>
      </c>
      <c r="I34" s="20">
        <f>VLOOKUP(B34,RMS!B:D,3,FALSE)</f>
        <v>104959.89</v>
      </c>
      <c r="J34" s="21">
        <f>VLOOKUP(B34,RMS!B:E,4,FALSE)</f>
        <v>126207.39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8"/>
      <c r="B35" s="12">
        <v>74</v>
      </c>
      <c r="C35" s="63" t="s">
        <v>65</v>
      </c>
      <c r="D35" s="63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5.7284508229700002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8"/>
      <c r="B36" s="12">
        <v>75</v>
      </c>
      <c r="C36" s="63" t="s">
        <v>32</v>
      </c>
      <c r="D36" s="63"/>
      <c r="E36" s="15">
        <f>VLOOKUP(C36,RA!B8:D64,3,0)</f>
        <v>40730.769500000002</v>
      </c>
      <c r="F36" s="25">
        <f>VLOOKUP(C36,RA!B8:I68,8,0)</f>
        <v>2420.5041999999999</v>
      </c>
      <c r="G36" s="16">
        <f t="shared" si="0"/>
        <v>38310.265299999999</v>
      </c>
      <c r="H36" s="27">
        <f>RA!J35</f>
        <v>5.7284508229700002</v>
      </c>
      <c r="I36" s="20">
        <f>VLOOKUP(B36,RMS!B:D,3,FALSE)</f>
        <v>40730.769230769198</v>
      </c>
      <c r="J36" s="21">
        <f>VLOOKUP(B36,RMS!B:E,4,FALSE)</f>
        <v>38310.264957264997</v>
      </c>
      <c r="K36" s="22">
        <f t="shared" si="1"/>
        <v>2.6923080440610647E-4</v>
      </c>
      <c r="L36" s="22">
        <f t="shared" si="2"/>
        <v>3.4273500205017626E-4</v>
      </c>
      <c r="M36" s="32"/>
    </row>
    <row r="37" spans="1:13">
      <c r="A37" s="68"/>
      <c r="B37" s="12">
        <v>76</v>
      </c>
      <c r="C37" s="63" t="s">
        <v>33</v>
      </c>
      <c r="D37" s="63"/>
      <c r="E37" s="15">
        <f>VLOOKUP(C37,RA!B8:D65,3,0)</f>
        <v>243123.46660000001</v>
      </c>
      <c r="F37" s="25">
        <f>VLOOKUP(C37,RA!B8:I69,8,0)</f>
        <v>13480.0278</v>
      </c>
      <c r="G37" s="16">
        <f t="shared" si="0"/>
        <v>229643.4388</v>
      </c>
      <c r="H37" s="27">
        <f>RA!J36</f>
        <v>-2.88953938187929</v>
      </c>
      <c r="I37" s="20">
        <f>VLOOKUP(B37,RMS!B:D,3,FALSE)</f>
        <v>243123.46300683799</v>
      </c>
      <c r="J37" s="21">
        <f>VLOOKUP(B37,RMS!B:E,4,FALSE)</f>
        <v>229643.440689743</v>
      </c>
      <c r="K37" s="22">
        <f t="shared" si="1"/>
        <v>3.5931620222982019E-3</v>
      </c>
      <c r="L37" s="22">
        <f t="shared" si="2"/>
        <v>-1.8897429981734604E-3</v>
      </c>
      <c r="M37" s="32"/>
    </row>
    <row r="38" spans="1:13">
      <c r="A38" s="68"/>
      <c r="B38" s="12">
        <v>77</v>
      </c>
      <c r="C38" s="63" t="s">
        <v>38</v>
      </c>
      <c r="D38" s="63"/>
      <c r="E38" s="15">
        <f>VLOOKUP(C38,RA!B9:D66,3,0)</f>
        <v>58230.77</v>
      </c>
      <c r="F38" s="25">
        <f>VLOOKUP(C38,RA!B9:I70,8,0)</f>
        <v>-9026.5400000000009</v>
      </c>
      <c r="G38" s="16">
        <f t="shared" si="0"/>
        <v>67257.31</v>
      </c>
      <c r="H38" s="27">
        <f>RA!J37</f>
        <v>-12.990975776783401</v>
      </c>
      <c r="I38" s="20">
        <f>VLOOKUP(B38,RMS!B:D,3,FALSE)</f>
        <v>58230.77</v>
      </c>
      <c r="J38" s="21">
        <f>VLOOKUP(B38,RMS!B:E,4,FALSE)</f>
        <v>67257.31</v>
      </c>
      <c r="K38" s="22">
        <f t="shared" si="1"/>
        <v>0</v>
      </c>
      <c r="L38" s="22">
        <f t="shared" si="2"/>
        <v>0</v>
      </c>
      <c r="M38" s="32"/>
    </row>
    <row r="39" spans="1:13">
      <c r="A39" s="68"/>
      <c r="B39" s="12">
        <v>78</v>
      </c>
      <c r="C39" s="63" t="s">
        <v>39</v>
      </c>
      <c r="D39" s="63"/>
      <c r="E39" s="15">
        <f>VLOOKUP(C39,RA!B10:D67,3,0)</f>
        <v>45890.59</v>
      </c>
      <c r="F39" s="25">
        <f>VLOOKUP(C39,RA!B10:I71,8,0)</f>
        <v>5787.94</v>
      </c>
      <c r="G39" s="16">
        <f t="shared" si="0"/>
        <v>40102.649999999994</v>
      </c>
      <c r="H39" s="27">
        <f>RA!J38</f>
        <v>-4.6958104885450398</v>
      </c>
      <c r="I39" s="20">
        <f>VLOOKUP(B39,RMS!B:D,3,FALSE)</f>
        <v>45890.59</v>
      </c>
      <c r="J39" s="21">
        <f>VLOOKUP(B39,RMS!B:E,4,FALSE)</f>
        <v>40102.65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8"/>
      <c r="B40" s="12">
        <v>9101</v>
      </c>
      <c r="C40" s="64" t="s">
        <v>71</v>
      </c>
      <c r="D40" s="65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-20.243447282576199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8"/>
      <c r="B41" s="12">
        <v>99</v>
      </c>
      <c r="C41" s="63" t="s">
        <v>34</v>
      </c>
      <c r="D41" s="63"/>
      <c r="E41" s="15">
        <f>VLOOKUP(C41,RA!B8:D68,3,0)</f>
        <v>5860.4629000000004</v>
      </c>
      <c r="F41" s="25">
        <f>VLOOKUP(C41,RA!B8:I72,8,0)</f>
        <v>695.68510000000003</v>
      </c>
      <c r="G41" s="16">
        <f t="shared" si="0"/>
        <v>5164.7778000000008</v>
      </c>
      <c r="H41" s="27">
        <f>RA!J39</f>
        <v>-20.243447282576199</v>
      </c>
      <c r="I41" s="20">
        <f>VLOOKUP(B41,RMS!B:D,3,FALSE)</f>
        <v>5860.4628999319302</v>
      </c>
      <c r="J41" s="21">
        <f>VLOOKUP(B41,RMS!B:E,4,FALSE)</f>
        <v>5164.7778685424701</v>
      </c>
      <c r="K41" s="22">
        <f t="shared" si="1"/>
        <v>6.8070221459493041E-8</v>
      </c>
      <c r="L41" s="22">
        <f t="shared" si="2"/>
        <v>-6.854246930743102E-5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4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74</v>
      </c>
      <c r="F5" s="47" t="s">
        <v>75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76</v>
      </c>
      <c r="Q5" s="47" t="s">
        <v>77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14358779.3748</v>
      </c>
      <c r="E7" s="51">
        <v>15981984.043500001</v>
      </c>
      <c r="F7" s="52">
        <v>89.843534668274401</v>
      </c>
      <c r="G7" s="51">
        <v>25011813.843899999</v>
      </c>
      <c r="H7" s="52">
        <v>-42.592010861691698</v>
      </c>
      <c r="I7" s="51">
        <v>1502120.7966</v>
      </c>
      <c r="J7" s="52">
        <v>10.4613404621026</v>
      </c>
      <c r="K7" s="51">
        <v>1792352.7590999999</v>
      </c>
      <c r="L7" s="52">
        <v>7.1660247045102903</v>
      </c>
      <c r="M7" s="52">
        <v>-0.16192792463785699</v>
      </c>
      <c r="N7" s="51">
        <v>573621188.64900005</v>
      </c>
      <c r="O7" s="51">
        <v>3428995862.1141</v>
      </c>
      <c r="P7" s="51">
        <v>757707</v>
      </c>
      <c r="Q7" s="51">
        <v>1097633</v>
      </c>
      <c r="R7" s="52">
        <v>-30.969003300739001</v>
      </c>
      <c r="S7" s="51">
        <v>18.950305823755102</v>
      </c>
      <c r="T7" s="51">
        <v>19.787898415317301</v>
      </c>
      <c r="U7" s="53">
        <v>-4.4199423447418296</v>
      </c>
    </row>
    <row r="8" spans="1:23" ht="12" thickBot="1">
      <c r="A8" s="79">
        <v>42520</v>
      </c>
      <c r="B8" s="69" t="s">
        <v>6</v>
      </c>
      <c r="C8" s="70"/>
      <c r="D8" s="54">
        <v>521195.58919999999</v>
      </c>
      <c r="E8" s="54">
        <v>819901.14069999999</v>
      </c>
      <c r="F8" s="55">
        <v>63.568101485384403</v>
      </c>
      <c r="G8" s="54">
        <v>877937.25249999994</v>
      </c>
      <c r="H8" s="55">
        <v>-40.634072911719898</v>
      </c>
      <c r="I8" s="54">
        <v>117888.60370000001</v>
      </c>
      <c r="J8" s="55">
        <v>22.618879772361701</v>
      </c>
      <c r="K8" s="54">
        <v>69403.170100000003</v>
      </c>
      <c r="L8" s="55">
        <v>7.9052540375031004</v>
      </c>
      <c r="M8" s="55">
        <v>0.69860546038659999</v>
      </c>
      <c r="N8" s="54">
        <v>17776763.101300001</v>
      </c>
      <c r="O8" s="54">
        <v>124993006.26090001</v>
      </c>
      <c r="P8" s="54">
        <v>20615</v>
      </c>
      <c r="Q8" s="54">
        <v>29312</v>
      </c>
      <c r="R8" s="55">
        <v>-29.670442139738</v>
      </c>
      <c r="S8" s="54">
        <v>25.282347281105999</v>
      </c>
      <c r="T8" s="54">
        <v>20.2594217897107</v>
      </c>
      <c r="U8" s="56">
        <v>19.867322584991999</v>
      </c>
    </row>
    <row r="9" spans="1:23" ht="12" thickBot="1">
      <c r="A9" s="80"/>
      <c r="B9" s="69" t="s">
        <v>7</v>
      </c>
      <c r="C9" s="70"/>
      <c r="D9" s="54">
        <v>113728.7144</v>
      </c>
      <c r="E9" s="54">
        <v>78323.729900000006</v>
      </c>
      <c r="F9" s="55">
        <v>145.203394354691</v>
      </c>
      <c r="G9" s="54">
        <v>163968.52059999999</v>
      </c>
      <c r="H9" s="55">
        <v>-30.6399094266147</v>
      </c>
      <c r="I9" s="54">
        <v>26465.98</v>
      </c>
      <c r="J9" s="55">
        <v>23.271150245236601</v>
      </c>
      <c r="K9" s="54">
        <v>37628.358200000002</v>
      </c>
      <c r="L9" s="55">
        <v>22.948525767207499</v>
      </c>
      <c r="M9" s="55">
        <v>-0.29664802648763999</v>
      </c>
      <c r="N9" s="54">
        <v>2354700.3999000001</v>
      </c>
      <c r="O9" s="54">
        <v>17299105.168400001</v>
      </c>
      <c r="P9" s="54">
        <v>4675</v>
      </c>
      <c r="Q9" s="54">
        <v>9262</v>
      </c>
      <c r="R9" s="55">
        <v>-49.524940617577201</v>
      </c>
      <c r="S9" s="54">
        <v>24.326997732620299</v>
      </c>
      <c r="T9" s="54">
        <v>25.9419277585835</v>
      </c>
      <c r="U9" s="56">
        <v>-6.6384271652135203</v>
      </c>
    </row>
    <row r="10" spans="1:23" ht="12" thickBot="1">
      <c r="A10" s="80"/>
      <c r="B10" s="69" t="s">
        <v>8</v>
      </c>
      <c r="C10" s="70"/>
      <c r="D10" s="54">
        <v>388706.83370000002</v>
      </c>
      <c r="E10" s="54">
        <v>509561.42170000001</v>
      </c>
      <c r="F10" s="55">
        <v>76.282626028319697</v>
      </c>
      <c r="G10" s="54">
        <v>381775.2599</v>
      </c>
      <c r="H10" s="55">
        <v>1.8156162873978801</v>
      </c>
      <c r="I10" s="54">
        <v>59984.895799999998</v>
      </c>
      <c r="J10" s="55">
        <v>15.4319118161673</v>
      </c>
      <c r="K10" s="54">
        <v>80804.215299999996</v>
      </c>
      <c r="L10" s="55">
        <v>21.165388066572302</v>
      </c>
      <c r="M10" s="55">
        <v>-0.25765140373809198</v>
      </c>
      <c r="N10" s="54">
        <v>4708176.5073999995</v>
      </c>
      <c r="O10" s="54">
        <v>30182689.938099999</v>
      </c>
      <c r="P10" s="54">
        <v>80630</v>
      </c>
      <c r="Q10" s="54">
        <v>119064</v>
      </c>
      <c r="R10" s="55">
        <v>-32.280118255727999</v>
      </c>
      <c r="S10" s="54">
        <v>4.8208710616395898</v>
      </c>
      <c r="T10" s="54">
        <v>6.0646932448095097</v>
      </c>
      <c r="U10" s="56">
        <v>-25.8007768153604</v>
      </c>
    </row>
    <row r="11" spans="1:23" ht="12" thickBot="1">
      <c r="A11" s="80"/>
      <c r="B11" s="69" t="s">
        <v>9</v>
      </c>
      <c r="C11" s="70"/>
      <c r="D11" s="54">
        <v>47323.7739</v>
      </c>
      <c r="E11" s="54">
        <v>77801.142399999997</v>
      </c>
      <c r="F11" s="55">
        <v>60.826579713564698</v>
      </c>
      <c r="G11" s="54">
        <v>86522.493600000002</v>
      </c>
      <c r="H11" s="55">
        <v>-45.304657862981401</v>
      </c>
      <c r="I11" s="54">
        <v>11020.053400000001</v>
      </c>
      <c r="J11" s="55">
        <v>23.286505897197699</v>
      </c>
      <c r="K11" s="54">
        <v>20395.526900000001</v>
      </c>
      <c r="L11" s="55">
        <v>23.572513980341402</v>
      </c>
      <c r="M11" s="55">
        <v>-0.45968282878732603</v>
      </c>
      <c r="N11" s="54">
        <v>1587987.6231</v>
      </c>
      <c r="O11" s="54">
        <v>10103684.396500001</v>
      </c>
      <c r="P11" s="54">
        <v>2071</v>
      </c>
      <c r="Q11" s="54">
        <v>2871</v>
      </c>
      <c r="R11" s="55">
        <v>-27.864855451062301</v>
      </c>
      <c r="S11" s="54">
        <v>22.8506875422501</v>
      </c>
      <c r="T11" s="54">
        <v>20.479818704284199</v>
      </c>
      <c r="U11" s="56">
        <v>10.3754814098361</v>
      </c>
    </row>
    <row r="12" spans="1:23" ht="12" thickBot="1">
      <c r="A12" s="80"/>
      <c r="B12" s="69" t="s">
        <v>10</v>
      </c>
      <c r="C12" s="70"/>
      <c r="D12" s="54">
        <v>553112.02529999998</v>
      </c>
      <c r="E12" s="54">
        <v>177023.1642</v>
      </c>
      <c r="F12" s="55">
        <v>312.45177872603</v>
      </c>
      <c r="G12" s="54">
        <v>218002.3952</v>
      </c>
      <c r="H12" s="55">
        <v>153.71832488013001</v>
      </c>
      <c r="I12" s="54">
        <v>127858.8536</v>
      </c>
      <c r="J12" s="55">
        <v>23.116267184871099</v>
      </c>
      <c r="K12" s="54">
        <v>44713.473599999998</v>
      </c>
      <c r="L12" s="55">
        <v>20.510542353894301</v>
      </c>
      <c r="M12" s="55">
        <v>1.859515114925</v>
      </c>
      <c r="N12" s="54">
        <v>6706331.6805999996</v>
      </c>
      <c r="O12" s="54">
        <v>34349757.314199999</v>
      </c>
      <c r="P12" s="54">
        <v>2605</v>
      </c>
      <c r="Q12" s="54">
        <v>3512</v>
      </c>
      <c r="R12" s="55">
        <v>-25.8257403189066</v>
      </c>
      <c r="S12" s="54">
        <v>212.32707305182299</v>
      </c>
      <c r="T12" s="54">
        <v>159.956623348519</v>
      </c>
      <c r="U12" s="56">
        <v>24.6649892312705</v>
      </c>
    </row>
    <row r="13" spans="1:23" ht="12" thickBot="1">
      <c r="A13" s="80"/>
      <c r="B13" s="69" t="s">
        <v>11</v>
      </c>
      <c r="C13" s="70"/>
      <c r="D13" s="54">
        <v>589722.2084</v>
      </c>
      <c r="E13" s="54">
        <v>237532.05540000001</v>
      </c>
      <c r="F13" s="55">
        <v>248.27057864123501</v>
      </c>
      <c r="G13" s="54">
        <v>450548.13890000002</v>
      </c>
      <c r="H13" s="55">
        <v>30.889944377484198</v>
      </c>
      <c r="I13" s="54">
        <v>153441.82190000001</v>
      </c>
      <c r="J13" s="55">
        <v>26.0193392269064</v>
      </c>
      <c r="K13" s="54">
        <v>28682.956999999999</v>
      </c>
      <c r="L13" s="55">
        <v>6.3662358188913197</v>
      </c>
      <c r="M13" s="55">
        <v>4.3495817010777502</v>
      </c>
      <c r="N13" s="54">
        <v>8022596.7922</v>
      </c>
      <c r="O13" s="54">
        <v>54037319.616400003</v>
      </c>
      <c r="P13" s="54">
        <v>11423</v>
      </c>
      <c r="Q13" s="54">
        <v>16161</v>
      </c>
      <c r="R13" s="55">
        <v>-29.317492729410301</v>
      </c>
      <c r="S13" s="54">
        <v>51.625860842160598</v>
      </c>
      <c r="T13" s="54">
        <v>45.273927355980497</v>
      </c>
      <c r="U13" s="56">
        <v>12.303782217986299</v>
      </c>
    </row>
    <row r="14" spans="1:23" ht="12" thickBot="1">
      <c r="A14" s="80"/>
      <c r="B14" s="69" t="s">
        <v>12</v>
      </c>
      <c r="C14" s="70"/>
      <c r="D14" s="54">
        <v>86115.904599999994</v>
      </c>
      <c r="E14" s="54">
        <v>156583.818</v>
      </c>
      <c r="F14" s="55">
        <v>54.996682096485898</v>
      </c>
      <c r="G14" s="54">
        <v>234516.60519999999</v>
      </c>
      <c r="H14" s="55">
        <v>-63.279399969755303</v>
      </c>
      <c r="I14" s="54">
        <v>19387.556400000001</v>
      </c>
      <c r="J14" s="55">
        <v>22.5133283916058</v>
      </c>
      <c r="K14" s="54">
        <v>51264.5164</v>
      </c>
      <c r="L14" s="55">
        <v>21.8596531176463</v>
      </c>
      <c r="M14" s="55">
        <v>-0.62181333675860095</v>
      </c>
      <c r="N14" s="54">
        <v>3972020.2442000001</v>
      </c>
      <c r="O14" s="54">
        <v>24405653.646499999</v>
      </c>
      <c r="P14" s="54">
        <v>1796</v>
      </c>
      <c r="Q14" s="54">
        <v>2585</v>
      </c>
      <c r="R14" s="55">
        <v>-30.522243713733101</v>
      </c>
      <c r="S14" s="54">
        <v>47.948721937639199</v>
      </c>
      <c r="T14" s="54">
        <v>41.740989361702098</v>
      </c>
      <c r="U14" s="56">
        <v>12.946606969025501</v>
      </c>
    </row>
    <row r="15" spans="1:23" ht="12" thickBot="1">
      <c r="A15" s="80"/>
      <c r="B15" s="69" t="s">
        <v>13</v>
      </c>
      <c r="C15" s="70"/>
      <c r="D15" s="54">
        <v>76365.537899999996</v>
      </c>
      <c r="E15" s="54">
        <v>118332.15820000001</v>
      </c>
      <c r="F15" s="55">
        <v>64.534898257268495</v>
      </c>
      <c r="G15" s="54">
        <v>159521.3921</v>
      </c>
      <c r="H15" s="55">
        <v>-52.128340346899499</v>
      </c>
      <c r="I15" s="54">
        <v>15314.1973</v>
      </c>
      <c r="J15" s="55">
        <v>20.053806626823999</v>
      </c>
      <c r="K15" s="54">
        <v>31428.089899999999</v>
      </c>
      <c r="L15" s="55">
        <v>19.70148923995</v>
      </c>
      <c r="M15" s="55">
        <v>-0.51272262015516301</v>
      </c>
      <c r="N15" s="54">
        <v>3758286.105</v>
      </c>
      <c r="O15" s="54">
        <v>20371410.502099998</v>
      </c>
      <c r="P15" s="54">
        <v>3747</v>
      </c>
      <c r="Q15" s="54">
        <v>4719</v>
      </c>
      <c r="R15" s="55">
        <v>-20.597584233947899</v>
      </c>
      <c r="S15" s="54">
        <v>20.380447798238599</v>
      </c>
      <c r="T15" s="54">
        <v>22.135053994490399</v>
      </c>
      <c r="U15" s="56">
        <v>-8.6092622381114303</v>
      </c>
    </row>
    <row r="16" spans="1:23" ht="12" thickBot="1">
      <c r="A16" s="80"/>
      <c r="B16" s="69" t="s">
        <v>14</v>
      </c>
      <c r="C16" s="70"/>
      <c r="D16" s="54">
        <v>774121.15009999997</v>
      </c>
      <c r="E16" s="54">
        <v>799422.72080000001</v>
      </c>
      <c r="F16" s="55">
        <v>96.835019815964202</v>
      </c>
      <c r="G16" s="54">
        <v>1229756.6401</v>
      </c>
      <c r="H16" s="55">
        <v>-37.050866418818401</v>
      </c>
      <c r="I16" s="54">
        <v>-26376.601999999999</v>
      </c>
      <c r="J16" s="55">
        <v>-3.4072963897954098</v>
      </c>
      <c r="K16" s="54">
        <v>87625.536699999997</v>
      </c>
      <c r="L16" s="55">
        <v>7.1254371672166403</v>
      </c>
      <c r="M16" s="55">
        <v>-1.3010150122138999</v>
      </c>
      <c r="N16" s="54">
        <v>32618575.689599998</v>
      </c>
      <c r="O16" s="54">
        <v>171244992.5607</v>
      </c>
      <c r="P16" s="54">
        <v>36413</v>
      </c>
      <c r="Q16" s="54">
        <v>56733</v>
      </c>
      <c r="R16" s="55">
        <v>-35.816896691519901</v>
      </c>
      <c r="S16" s="54">
        <v>21.259471894653</v>
      </c>
      <c r="T16" s="54">
        <v>23.5049024500732</v>
      </c>
      <c r="U16" s="56">
        <v>-10.562024148797899</v>
      </c>
    </row>
    <row r="17" spans="1:21" ht="12" thickBot="1">
      <c r="A17" s="80"/>
      <c r="B17" s="69" t="s">
        <v>15</v>
      </c>
      <c r="C17" s="70"/>
      <c r="D17" s="54">
        <v>373262.1225</v>
      </c>
      <c r="E17" s="54">
        <v>472782.47159999999</v>
      </c>
      <c r="F17" s="55">
        <v>78.950076392806807</v>
      </c>
      <c r="G17" s="54">
        <v>494653.04109999997</v>
      </c>
      <c r="H17" s="55">
        <v>-24.540619083237299</v>
      </c>
      <c r="I17" s="54">
        <v>22998.716700000001</v>
      </c>
      <c r="J17" s="55">
        <v>6.1615458182473404</v>
      </c>
      <c r="K17" s="54">
        <v>59872.724699999999</v>
      </c>
      <c r="L17" s="55">
        <v>12.1039839494075</v>
      </c>
      <c r="M17" s="55">
        <v>-0.61587322415610701</v>
      </c>
      <c r="N17" s="54">
        <v>23000843.8904</v>
      </c>
      <c r="O17" s="54">
        <v>197257145.259</v>
      </c>
      <c r="P17" s="54">
        <v>9051</v>
      </c>
      <c r="Q17" s="54">
        <v>11543</v>
      </c>
      <c r="R17" s="55">
        <v>-21.5888417222559</v>
      </c>
      <c r="S17" s="54">
        <v>41.2398765329798</v>
      </c>
      <c r="T17" s="54">
        <v>58.038990747639303</v>
      </c>
      <c r="U17" s="56">
        <v>-40.735122475997599</v>
      </c>
    </row>
    <row r="18" spans="1:21" ht="12" customHeight="1" thickBot="1">
      <c r="A18" s="80"/>
      <c r="B18" s="69" t="s">
        <v>16</v>
      </c>
      <c r="C18" s="70"/>
      <c r="D18" s="54">
        <v>1207315.5996000001</v>
      </c>
      <c r="E18" s="54">
        <v>1395331.4797</v>
      </c>
      <c r="F18" s="55">
        <v>86.525360974409907</v>
      </c>
      <c r="G18" s="54">
        <v>2535402.4065999999</v>
      </c>
      <c r="H18" s="55">
        <v>-52.381697025403497</v>
      </c>
      <c r="I18" s="54">
        <v>178942.7825</v>
      </c>
      <c r="J18" s="55">
        <v>14.821541489175299</v>
      </c>
      <c r="K18" s="54">
        <v>228900.05609999999</v>
      </c>
      <c r="L18" s="55">
        <v>9.0281548800356806</v>
      </c>
      <c r="M18" s="55">
        <v>-0.21824928508613001</v>
      </c>
      <c r="N18" s="54">
        <v>48075617.410700001</v>
      </c>
      <c r="O18" s="54">
        <v>377373634.99760002</v>
      </c>
      <c r="P18" s="54">
        <v>55846</v>
      </c>
      <c r="Q18" s="54">
        <v>100419</v>
      </c>
      <c r="R18" s="55">
        <v>-44.387018392933598</v>
      </c>
      <c r="S18" s="54">
        <v>21.618658446442002</v>
      </c>
      <c r="T18" s="54">
        <v>21.019000149374101</v>
      </c>
      <c r="U18" s="56">
        <v>2.7737997644648802</v>
      </c>
    </row>
    <row r="19" spans="1:21" ht="12" customHeight="1" thickBot="1">
      <c r="A19" s="80"/>
      <c r="B19" s="69" t="s">
        <v>17</v>
      </c>
      <c r="C19" s="70"/>
      <c r="D19" s="54">
        <v>353738.5637</v>
      </c>
      <c r="E19" s="54">
        <v>492936.03909999999</v>
      </c>
      <c r="F19" s="55">
        <v>71.761554368362695</v>
      </c>
      <c r="G19" s="54">
        <v>1368095.4519</v>
      </c>
      <c r="H19" s="55">
        <v>-74.143721974316193</v>
      </c>
      <c r="I19" s="54">
        <v>31797.000400000001</v>
      </c>
      <c r="J19" s="55">
        <v>8.9888419479665593</v>
      </c>
      <c r="K19" s="54">
        <v>-87299.079800000007</v>
      </c>
      <c r="L19" s="55">
        <v>-6.3810664437747899</v>
      </c>
      <c r="M19" s="55">
        <v>-1.3642306479386299</v>
      </c>
      <c r="N19" s="54">
        <v>16288832.3814</v>
      </c>
      <c r="O19" s="54">
        <v>110041583.7387</v>
      </c>
      <c r="P19" s="54">
        <v>7331</v>
      </c>
      <c r="Q19" s="54">
        <v>12065</v>
      </c>
      <c r="R19" s="55">
        <v>-39.237463738085403</v>
      </c>
      <c r="S19" s="54">
        <v>48.252429914063597</v>
      </c>
      <c r="T19" s="54">
        <v>61.920662038955697</v>
      </c>
      <c r="U19" s="56">
        <v>-28.3265156785573</v>
      </c>
    </row>
    <row r="20" spans="1:21" ht="12" thickBot="1">
      <c r="A20" s="80"/>
      <c r="B20" s="69" t="s">
        <v>18</v>
      </c>
      <c r="C20" s="70"/>
      <c r="D20" s="54">
        <v>1015465.6683</v>
      </c>
      <c r="E20" s="54">
        <v>773041.83860000002</v>
      </c>
      <c r="F20" s="55">
        <v>131.35972952499401</v>
      </c>
      <c r="G20" s="54">
        <v>1079842.6828000001</v>
      </c>
      <c r="H20" s="55">
        <v>-5.9617030818852701</v>
      </c>
      <c r="I20" s="54">
        <v>100004.57980000001</v>
      </c>
      <c r="J20" s="55">
        <v>9.8481497624059102</v>
      </c>
      <c r="K20" s="54">
        <v>87931.646099999998</v>
      </c>
      <c r="L20" s="55">
        <v>8.1430052266498496</v>
      </c>
      <c r="M20" s="55">
        <v>0.137299075309816</v>
      </c>
      <c r="N20" s="54">
        <v>38058996.916599996</v>
      </c>
      <c r="O20" s="54">
        <v>195419216.7696</v>
      </c>
      <c r="P20" s="54">
        <v>35391</v>
      </c>
      <c r="Q20" s="54">
        <v>50535</v>
      </c>
      <c r="R20" s="55">
        <v>-29.967349361828401</v>
      </c>
      <c r="S20" s="54">
        <v>28.6927656268543</v>
      </c>
      <c r="T20" s="54">
        <v>28.047679416246201</v>
      </c>
      <c r="U20" s="56">
        <v>2.2482538595177002</v>
      </c>
    </row>
    <row r="21" spans="1:21" ht="12" customHeight="1" thickBot="1">
      <c r="A21" s="80"/>
      <c r="B21" s="69" t="s">
        <v>19</v>
      </c>
      <c r="C21" s="70"/>
      <c r="D21" s="54">
        <v>263735.01240000001</v>
      </c>
      <c r="E21" s="54">
        <v>313403.2157</v>
      </c>
      <c r="F21" s="55">
        <v>84.151980320602704</v>
      </c>
      <c r="G21" s="54">
        <v>421517.66769999999</v>
      </c>
      <c r="H21" s="55">
        <v>-37.432038415124303</v>
      </c>
      <c r="I21" s="54">
        <v>29014.172200000001</v>
      </c>
      <c r="J21" s="55">
        <v>11.001259156290899</v>
      </c>
      <c r="K21" s="54">
        <v>39571.58</v>
      </c>
      <c r="L21" s="55">
        <v>9.3878817027815895</v>
      </c>
      <c r="M21" s="55">
        <v>-0.26679267797747802</v>
      </c>
      <c r="N21" s="54">
        <v>9821990.4054000005</v>
      </c>
      <c r="O21" s="54">
        <v>67109175.297700003</v>
      </c>
      <c r="P21" s="54">
        <v>23869</v>
      </c>
      <c r="Q21" s="54">
        <v>35576</v>
      </c>
      <c r="R21" s="55">
        <v>-32.907015965819703</v>
      </c>
      <c r="S21" s="54">
        <v>11.049269445724599</v>
      </c>
      <c r="T21" s="54">
        <v>11.194111572408399</v>
      </c>
      <c r="U21" s="56">
        <v>-1.31087514333204</v>
      </c>
    </row>
    <row r="22" spans="1:21" ht="12" customHeight="1" thickBot="1">
      <c r="A22" s="80"/>
      <c r="B22" s="69" t="s">
        <v>20</v>
      </c>
      <c r="C22" s="70"/>
      <c r="D22" s="54">
        <v>1080465.4110000001</v>
      </c>
      <c r="E22" s="54">
        <v>1203903.3905</v>
      </c>
      <c r="F22" s="55">
        <v>89.746853404180996</v>
      </c>
      <c r="G22" s="54">
        <v>1834986.8992999999</v>
      </c>
      <c r="H22" s="55">
        <v>-41.118630797191599</v>
      </c>
      <c r="I22" s="54">
        <v>70606.659599999999</v>
      </c>
      <c r="J22" s="55">
        <v>6.53483756917786</v>
      </c>
      <c r="K22" s="54">
        <v>224927.62109999999</v>
      </c>
      <c r="L22" s="55">
        <v>12.2577235393781</v>
      </c>
      <c r="M22" s="55">
        <v>-0.68609164470463502</v>
      </c>
      <c r="N22" s="54">
        <v>38053602.173</v>
      </c>
      <c r="O22" s="54">
        <v>216928353.8026</v>
      </c>
      <c r="P22" s="54">
        <v>61800</v>
      </c>
      <c r="Q22" s="54">
        <v>91683</v>
      </c>
      <c r="R22" s="55">
        <v>-32.593828735970703</v>
      </c>
      <c r="S22" s="54">
        <v>17.483259077669899</v>
      </c>
      <c r="T22" s="54">
        <v>17.2706436896698</v>
      </c>
      <c r="U22" s="56">
        <v>1.2161084329615499</v>
      </c>
    </row>
    <row r="23" spans="1:21" ht="12" thickBot="1">
      <c r="A23" s="80"/>
      <c r="B23" s="69" t="s">
        <v>21</v>
      </c>
      <c r="C23" s="70"/>
      <c r="D23" s="54">
        <v>1948070.0885999999</v>
      </c>
      <c r="E23" s="54">
        <v>2709843.8963000001</v>
      </c>
      <c r="F23" s="55">
        <v>71.888646104665995</v>
      </c>
      <c r="G23" s="54">
        <v>3714316.9942999999</v>
      </c>
      <c r="H23" s="55">
        <v>-47.552400842752199</v>
      </c>
      <c r="I23" s="54">
        <v>178471.08679999999</v>
      </c>
      <c r="J23" s="55">
        <v>9.1614304764701799</v>
      </c>
      <c r="K23" s="54">
        <v>367170.05839999998</v>
      </c>
      <c r="L23" s="55">
        <v>9.8852644769808293</v>
      </c>
      <c r="M23" s="55">
        <v>-0.51392799408068501</v>
      </c>
      <c r="N23" s="54">
        <v>87487491.812700003</v>
      </c>
      <c r="O23" s="54">
        <v>489444912.27090001</v>
      </c>
      <c r="P23" s="54">
        <v>62423</v>
      </c>
      <c r="Q23" s="54">
        <v>90077</v>
      </c>
      <c r="R23" s="55">
        <v>-30.700400768231599</v>
      </c>
      <c r="S23" s="54">
        <v>31.2075691427839</v>
      </c>
      <c r="T23" s="54">
        <v>30.623857106697599</v>
      </c>
      <c r="U23" s="56">
        <v>1.87041814572499</v>
      </c>
    </row>
    <row r="24" spans="1:21" ht="12" thickBot="1">
      <c r="A24" s="80"/>
      <c r="B24" s="69" t="s">
        <v>22</v>
      </c>
      <c r="C24" s="70"/>
      <c r="D24" s="54">
        <v>197779.96859999999</v>
      </c>
      <c r="E24" s="54">
        <v>199895.47380000001</v>
      </c>
      <c r="F24" s="55">
        <v>98.941694296631894</v>
      </c>
      <c r="G24" s="54">
        <v>302495.64449999999</v>
      </c>
      <c r="H24" s="55">
        <v>-34.617250794829197</v>
      </c>
      <c r="I24" s="54">
        <v>27564.944299999999</v>
      </c>
      <c r="J24" s="55">
        <v>13.9371770028686</v>
      </c>
      <c r="K24" s="54">
        <v>52343.013500000001</v>
      </c>
      <c r="L24" s="55">
        <v>17.303724682224299</v>
      </c>
      <c r="M24" s="55">
        <v>-0.47337872894918398</v>
      </c>
      <c r="N24" s="54">
        <v>7266975.5407999996</v>
      </c>
      <c r="O24" s="54">
        <v>46816287.1734</v>
      </c>
      <c r="P24" s="54">
        <v>19626</v>
      </c>
      <c r="Q24" s="54">
        <v>29532</v>
      </c>
      <c r="R24" s="55">
        <v>-33.543275091426302</v>
      </c>
      <c r="S24" s="54">
        <v>10.077446682971599</v>
      </c>
      <c r="T24" s="54">
        <v>10.3996811357172</v>
      </c>
      <c r="U24" s="56">
        <v>-3.19758032845878</v>
      </c>
    </row>
    <row r="25" spans="1:21" ht="12" thickBot="1">
      <c r="A25" s="80"/>
      <c r="B25" s="69" t="s">
        <v>23</v>
      </c>
      <c r="C25" s="70"/>
      <c r="D25" s="54">
        <v>204998.79990000001</v>
      </c>
      <c r="E25" s="54">
        <v>249261.0871</v>
      </c>
      <c r="F25" s="55">
        <v>82.242600433559602</v>
      </c>
      <c r="G25" s="54">
        <v>338824.53110000002</v>
      </c>
      <c r="H25" s="55">
        <v>-39.497060843124999</v>
      </c>
      <c r="I25" s="54">
        <v>13829.107</v>
      </c>
      <c r="J25" s="55">
        <v>6.7459453454098002</v>
      </c>
      <c r="K25" s="54">
        <v>15633.669400000001</v>
      </c>
      <c r="L25" s="55">
        <v>4.6140901750073997</v>
      </c>
      <c r="M25" s="55">
        <v>-0.115427949371886</v>
      </c>
      <c r="N25" s="54">
        <v>7738313.0220999997</v>
      </c>
      <c r="O25" s="54">
        <v>59779369.508699998</v>
      </c>
      <c r="P25" s="54">
        <v>13226</v>
      </c>
      <c r="Q25" s="54">
        <v>20029</v>
      </c>
      <c r="R25" s="55">
        <v>-33.965749662988699</v>
      </c>
      <c r="S25" s="54">
        <v>15.4996824361107</v>
      </c>
      <c r="T25" s="54">
        <v>15.9169869139747</v>
      </c>
      <c r="U25" s="56">
        <v>-2.6923421146476101</v>
      </c>
    </row>
    <row r="26" spans="1:21" ht="12" thickBot="1">
      <c r="A26" s="80"/>
      <c r="B26" s="69" t="s">
        <v>24</v>
      </c>
      <c r="C26" s="70"/>
      <c r="D26" s="54">
        <v>498758.12959999999</v>
      </c>
      <c r="E26" s="54">
        <v>488907.13030000002</v>
      </c>
      <c r="F26" s="55">
        <v>102.01490194957</v>
      </c>
      <c r="G26" s="54">
        <v>667578.39560000005</v>
      </c>
      <c r="H26" s="55">
        <v>-25.288455575059299</v>
      </c>
      <c r="I26" s="54">
        <v>94764.470799999996</v>
      </c>
      <c r="J26" s="55">
        <v>19.000085447429299</v>
      </c>
      <c r="K26" s="54">
        <v>139689.94930000001</v>
      </c>
      <c r="L26" s="55">
        <v>20.924875673133599</v>
      </c>
      <c r="M26" s="55">
        <v>-0.32160852462991102</v>
      </c>
      <c r="N26" s="54">
        <v>17754948.540600002</v>
      </c>
      <c r="O26" s="54">
        <v>110953726.63339999</v>
      </c>
      <c r="P26" s="54">
        <v>35270</v>
      </c>
      <c r="Q26" s="54">
        <v>49166</v>
      </c>
      <c r="R26" s="55">
        <v>-28.263434080462101</v>
      </c>
      <c r="S26" s="54">
        <v>14.141143453359801</v>
      </c>
      <c r="T26" s="54">
        <v>14.267476333238401</v>
      </c>
      <c r="U26" s="56">
        <v>-0.89337103675732599</v>
      </c>
    </row>
    <row r="27" spans="1:21" ht="12" thickBot="1">
      <c r="A27" s="80"/>
      <c r="B27" s="69" t="s">
        <v>25</v>
      </c>
      <c r="C27" s="70"/>
      <c r="D27" s="54">
        <v>163556.6833</v>
      </c>
      <c r="E27" s="54">
        <v>205972.60879999999</v>
      </c>
      <c r="F27" s="55">
        <v>79.407006714574393</v>
      </c>
      <c r="G27" s="54">
        <v>309464.15549999999</v>
      </c>
      <c r="H27" s="55">
        <v>-47.148424011904702</v>
      </c>
      <c r="I27" s="54">
        <v>42045.369400000003</v>
      </c>
      <c r="J27" s="55">
        <v>25.7069100153366</v>
      </c>
      <c r="K27" s="54">
        <v>81754.642099999997</v>
      </c>
      <c r="L27" s="55">
        <v>26.418129740392502</v>
      </c>
      <c r="M27" s="55">
        <v>-0.48571275807713399</v>
      </c>
      <c r="N27" s="54">
        <v>6425178.2308999998</v>
      </c>
      <c r="O27" s="54">
        <v>38273102.079999998</v>
      </c>
      <c r="P27" s="54">
        <v>21128</v>
      </c>
      <c r="Q27" s="54">
        <v>34164</v>
      </c>
      <c r="R27" s="55">
        <v>-38.157124458494302</v>
      </c>
      <c r="S27" s="54">
        <v>7.74122885744036</v>
      </c>
      <c r="T27" s="54">
        <v>8.0570323352066495</v>
      </c>
      <c r="U27" s="56">
        <v>-4.0795006010287098</v>
      </c>
    </row>
    <row r="28" spans="1:21" ht="12" thickBot="1">
      <c r="A28" s="80"/>
      <c r="B28" s="69" t="s">
        <v>26</v>
      </c>
      <c r="C28" s="70"/>
      <c r="D28" s="54">
        <v>771399.95349999995</v>
      </c>
      <c r="E28" s="54">
        <v>736471.46699999995</v>
      </c>
      <c r="F28" s="55">
        <v>104.742680207596</v>
      </c>
      <c r="G28" s="54">
        <v>996508.96629999997</v>
      </c>
      <c r="H28" s="55">
        <v>-22.589762903571401</v>
      </c>
      <c r="I28" s="54">
        <v>6607.0078000000003</v>
      </c>
      <c r="J28" s="55">
        <v>0.85649574776646697</v>
      </c>
      <c r="K28" s="54">
        <v>26220.099900000001</v>
      </c>
      <c r="L28" s="55">
        <v>2.63119558244962</v>
      </c>
      <c r="M28" s="55">
        <v>-0.74801744367114298</v>
      </c>
      <c r="N28" s="54">
        <v>27752400.348200001</v>
      </c>
      <c r="O28" s="54">
        <v>160785796.82049999</v>
      </c>
      <c r="P28" s="54">
        <v>33418</v>
      </c>
      <c r="Q28" s="54">
        <v>44322</v>
      </c>
      <c r="R28" s="55">
        <v>-24.601777898109301</v>
      </c>
      <c r="S28" s="54">
        <v>23.083366853192899</v>
      </c>
      <c r="T28" s="54">
        <v>24.7805640539687</v>
      </c>
      <c r="U28" s="56">
        <v>-7.3524681714315703</v>
      </c>
    </row>
    <row r="29" spans="1:21" ht="12" thickBot="1">
      <c r="A29" s="80"/>
      <c r="B29" s="69" t="s">
        <v>27</v>
      </c>
      <c r="C29" s="70"/>
      <c r="D29" s="54">
        <v>605388.66099999996</v>
      </c>
      <c r="E29" s="54">
        <v>649165.01740000001</v>
      </c>
      <c r="F29" s="55">
        <v>93.256513332260198</v>
      </c>
      <c r="G29" s="54">
        <v>778804.3983</v>
      </c>
      <c r="H29" s="55">
        <v>-22.2669180706398</v>
      </c>
      <c r="I29" s="54">
        <v>80230.994600000005</v>
      </c>
      <c r="J29" s="55">
        <v>13.2528076207228</v>
      </c>
      <c r="K29" s="54">
        <v>103271.5897</v>
      </c>
      <c r="L29" s="55">
        <v>13.260273044865301</v>
      </c>
      <c r="M29" s="55">
        <v>-0.22310681153386</v>
      </c>
      <c r="N29" s="54">
        <v>22888467.23</v>
      </c>
      <c r="O29" s="54">
        <v>121327404.3546</v>
      </c>
      <c r="P29" s="54">
        <v>98968</v>
      </c>
      <c r="Q29" s="54">
        <v>114599</v>
      </c>
      <c r="R29" s="55">
        <v>-13.6397350762223</v>
      </c>
      <c r="S29" s="54">
        <v>6.1170141965079603</v>
      </c>
      <c r="T29" s="54">
        <v>6.42879454969066</v>
      </c>
      <c r="U29" s="56">
        <v>-5.0969368905614898</v>
      </c>
    </row>
    <row r="30" spans="1:21" ht="12" thickBot="1">
      <c r="A30" s="80"/>
      <c r="B30" s="69" t="s">
        <v>28</v>
      </c>
      <c r="C30" s="70"/>
      <c r="D30" s="54">
        <v>849499.27639999997</v>
      </c>
      <c r="E30" s="54">
        <v>1307133.0892</v>
      </c>
      <c r="F30" s="55">
        <v>64.989501330726497</v>
      </c>
      <c r="G30" s="54">
        <v>1792635.621</v>
      </c>
      <c r="H30" s="55">
        <v>-52.611715038546599</v>
      </c>
      <c r="I30" s="54">
        <v>67345.527499999997</v>
      </c>
      <c r="J30" s="55">
        <v>7.9276733213236197</v>
      </c>
      <c r="K30" s="54">
        <v>148459.06030000001</v>
      </c>
      <c r="L30" s="55">
        <v>8.2816082956771702</v>
      </c>
      <c r="M30" s="55">
        <v>-0.54636970378290906</v>
      </c>
      <c r="N30" s="54">
        <v>38927349.951300003</v>
      </c>
      <c r="O30" s="54">
        <v>181156274.55019999</v>
      </c>
      <c r="P30" s="54">
        <v>59184</v>
      </c>
      <c r="Q30" s="54">
        <v>86247</v>
      </c>
      <c r="R30" s="55">
        <v>-31.378482729834101</v>
      </c>
      <c r="S30" s="54">
        <v>14.3535292714247</v>
      </c>
      <c r="T30" s="54">
        <v>15.0601477060072</v>
      </c>
      <c r="U30" s="56">
        <v>-4.92295951204982</v>
      </c>
    </row>
    <row r="31" spans="1:21" ht="12" thickBot="1">
      <c r="A31" s="80"/>
      <c r="B31" s="69" t="s">
        <v>29</v>
      </c>
      <c r="C31" s="70"/>
      <c r="D31" s="54">
        <v>675894.46750000003</v>
      </c>
      <c r="E31" s="54">
        <v>715686.65989999997</v>
      </c>
      <c r="F31" s="55">
        <v>94.439998028528294</v>
      </c>
      <c r="G31" s="54">
        <v>1189653.9182</v>
      </c>
      <c r="H31" s="55">
        <v>-43.185622544524698</v>
      </c>
      <c r="I31" s="54">
        <v>41336.803099999997</v>
      </c>
      <c r="J31" s="55">
        <v>6.1158664684586999</v>
      </c>
      <c r="K31" s="54">
        <v>18216.290799999999</v>
      </c>
      <c r="L31" s="55">
        <v>1.53122605837856</v>
      </c>
      <c r="M31" s="55">
        <v>1.2692217396968599</v>
      </c>
      <c r="N31" s="54">
        <v>39387037.563299999</v>
      </c>
      <c r="O31" s="54">
        <v>199353640.23030001</v>
      </c>
      <c r="P31" s="54">
        <v>28153</v>
      </c>
      <c r="Q31" s="54">
        <v>39251</v>
      </c>
      <c r="R31" s="55">
        <v>-28.2744388677995</v>
      </c>
      <c r="S31" s="54">
        <v>24.0079020885874</v>
      </c>
      <c r="T31" s="54">
        <v>25.461884048813999</v>
      </c>
      <c r="U31" s="56">
        <v>-6.0562641202950402</v>
      </c>
    </row>
    <row r="32" spans="1:21" ht="12" thickBot="1">
      <c r="A32" s="80"/>
      <c r="B32" s="69" t="s">
        <v>30</v>
      </c>
      <c r="C32" s="70"/>
      <c r="D32" s="54">
        <v>103180.40429999999</v>
      </c>
      <c r="E32" s="54">
        <v>107123.7135</v>
      </c>
      <c r="F32" s="55">
        <v>96.318920366777604</v>
      </c>
      <c r="G32" s="54">
        <v>144315.80110000001</v>
      </c>
      <c r="H32" s="55">
        <v>-28.503737280643499</v>
      </c>
      <c r="I32" s="54">
        <v>27310.688399999999</v>
      </c>
      <c r="J32" s="55">
        <v>26.468871279660199</v>
      </c>
      <c r="K32" s="54">
        <v>40362.771999999997</v>
      </c>
      <c r="L32" s="55">
        <v>27.9683663828548</v>
      </c>
      <c r="M32" s="55">
        <v>-0.32336935629693597</v>
      </c>
      <c r="N32" s="54">
        <v>3370366.8826000001</v>
      </c>
      <c r="O32" s="54">
        <v>18772758.549600001</v>
      </c>
      <c r="P32" s="54">
        <v>18153</v>
      </c>
      <c r="Q32" s="54">
        <v>27530</v>
      </c>
      <c r="R32" s="55">
        <v>-34.061024337086799</v>
      </c>
      <c r="S32" s="54">
        <v>5.6839312675590801</v>
      </c>
      <c r="T32" s="54">
        <v>5.6548052887758802</v>
      </c>
      <c r="U32" s="56">
        <v>0.51242665352825301</v>
      </c>
    </row>
    <row r="33" spans="1:21" ht="12" thickBot="1">
      <c r="A33" s="80"/>
      <c r="B33" s="69" t="s">
        <v>70</v>
      </c>
      <c r="C33" s="70"/>
      <c r="D33" s="54">
        <v>12.5641</v>
      </c>
      <c r="E33" s="57"/>
      <c r="F33" s="57"/>
      <c r="G33" s="57"/>
      <c r="H33" s="57"/>
      <c r="I33" s="54">
        <v>0</v>
      </c>
      <c r="J33" s="55">
        <v>0</v>
      </c>
      <c r="K33" s="57"/>
      <c r="L33" s="57"/>
      <c r="M33" s="57"/>
      <c r="N33" s="54">
        <v>26.8066</v>
      </c>
      <c r="O33" s="54">
        <v>327.93490000000003</v>
      </c>
      <c r="P33" s="54">
        <v>1</v>
      </c>
      <c r="Q33" s="57"/>
      <c r="R33" s="57"/>
      <c r="S33" s="54">
        <v>12.5641</v>
      </c>
      <c r="T33" s="57"/>
      <c r="U33" s="58"/>
    </row>
    <row r="34" spans="1:21" ht="12" thickBot="1">
      <c r="A34" s="80"/>
      <c r="B34" s="69" t="s">
        <v>31</v>
      </c>
      <c r="C34" s="70"/>
      <c r="D34" s="54">
        <v>126613.7164</v>
      </c>
      <c r="E34" s="54">
        <v>125955.1373</v>
      </c>
      <c r="F34" s="55">
        <v>100.522867994206</v>
      </c>
      <c r="G34" s="54">
        <v>201242.50200000001</v>
      </c>
      <c r="H34" s="55">
        <v>-37.084008029278003</v>
      </c>
      <c r="I34" s="54">
        <v>14357.2724</v>
      </c>
      <c r="J34" s="55">
        <v>11.339428940417701</v>
      </c>
      <c r="K34" s="54">
        <v>20423.2808</v>
      </c>
      <c r="L34" s="55">
        <v>10.1485921696601</v>
      </c>
      <c r="M34" s="55">
        <v>-0.29701439545403502</v>
      </c>
      <c r="N34" s="54">
        <v>4554838.6501000002</v>
      </c>
      <c r="O34" s="54">
        <v>31374835.376699999</v>
      </c>
      <c r="P34" s="54">
        <v>8284</v>
      </c>
      <c r="Q34" s="54">
        <v>12668</v>
      </c>
      <c r="R34" s="55">
        <v>-34.606883485948899</v>
      </c>
      <c r="S34" s="54">
        <v>15.284128005794299</v>
      </c>
      <c r="T34" s="54">
        <v>14.7076271629302</v>
      </c>
      <c r="U34" s="56">
        <v>3.77189227050131</v>
      </c>
    </row>
    <row r="35" spans="1:21" ht="12" customHeight="1" thickBot="1">
      <c r="A35" s="80"/>
      <c r="B35" s="69" t="s">
        <v>73</v>
      </c>
      <c r="C35" s="70"/>
      <c r="D35" s="54">
        <v>6040.6575999999995</v>
      </c>
      <c r="E35" s="57"/>
      <c r="F35" s="57"/>
      <c r="G35" s="57"/>
      <c r="H35" s="57"/>
      <c r="I35" s="54">
        <v>346.03609999999998</v>
      </c>
      <c r="J35" s="55">
        <v>5.7284508229700002</v>
      </c>
      <c r="K35" s="57"/>
      <c r="L35" s="57"/>
      <c r="M35" s="57"/>
      <c r="N35" s="54">
        <v>214567.95740000001</v>
      </c>
      <c r="O35" s="54">
        <v>217482.40169999999</v>
      </c>
      <c r="P35" s="54">
        <v>927</v>
      </c>
      <c r="Q35" s="54">
        <v>1658</v>
      </c>
      <c r="R35" s="55">
        <v>-44.089264173703299</v>
      </c>
      <c r="S35" s="54">
        <v>6.5163512405609501</v>
      </c>
      <c r="T35" s="54">
        <v>6.3543541616405301</v>
      </c>
      <c r="U35" s="56">
        <v>2.48600900933747</v>
      </c>
    </row>
    <row r="36" spans="1:21" ht="12" customHeight="1" thickBot="1">
      <c r="A36" s="80"/>
      <c r="B36" s="69" t="s">
        <v>64</v>
      </c>
      <c r="C36" s="70"/>
      <c r="D36" s="54">
        <v>64173.55</v>
      </c>
      <c r="E36" s="57"/>
      <c r="F36" s="57"/>
      <c r="G36" s="54">
        <v>109227.47</v>
      </c>
      <c r="H36" s="55">
        <v>-41.247792336488203</v>
      </c>
      <c r="I36" s="54">
        <v>-1854.32</v>
      </c>
      <c r="J36" s="55">
        <v>-2.88953938187929</v>
      </c>
      <c r="K36" s="54">
        <v>-2525.23</v>
      </c>
      <c r="L36" s="55">
        <v>-2.31190011084208</v>
      </c>
      <c r="M36" s="55">
        <v>-0.26568272988995101</v>
      </c>
      <c r="N36" s="54">
        <v>5494257.6100000003</v>
      </c>
      <c r="O36" s="54">
        <v>25388858.289999999</v>
      </c>
      <c r="P36" s="54">
        <v>49</v>
      </c>
      <c r="Q36" s="54">
        <v>58</v>
      </c>
      <c r="R36" s="55">
        <v>-15.517241379310301</v>
      </c>
      <c r="S36" s="54">
        <v>1309.6642857142899</v>
      </c>
      <c r="T36" s="54">
        <v>1223.2553448275901</v>
      </c>
      <c r="U36" s="56">
        <v>6.5977931771707796</v>
      </c>
    </row>
    <row r="37" spans="1:21" ht="12" thickBot="1">
      <c r="A37" s="80"/>
      <c r="B37" s="69" t="s">
        <v>35</v>
      </c>
      <c r="C37" s="70"/>
      <c r="D37" s="54">
        <v>136110.32999999999</v>
      </c>
      <c r="E37" s="57"/>
      <c r="F37" s="57"/>
      <c r="G37" s="54">
        <v>518276.98</v>
      </c>
      <c r="H37" s="55">
        <v>-73.737917126861404</v>
      </c>
      <c r="I37" s="54">
        <v>-17682.060000000001</v>
      </c>
      <c r="J37" s="55">
        <v>-12.990975776783401</v>
      </c>
      <c r="K37" s="54">
        <v>-89908.6</v>
      </c>
      <c r="L37" s="55">
        <v>-17.3475966461022</v>
      </c>
      <c r="M37" s="55">
        <v>-0.80333294034163605</v>
      </c>
      <c r="N37" s="54">
        <v>10013934.449999999</v>
      </c>
      <c r="O37" s="54">
        <v>69271400.109999999</v>
      </c>
      <c r="P37" s="54">
        <v>80</v>
      </c>
      <c r="Q37" s="54">
        <v>140</v>
      </c>
      <c r="R37" s="55">
        <v>-42.857142857142897</v>
      </c>
      <c r="S37" s="54">
        <v>1701.3791249999999</v>
      </c>
      <c r="T37" s="54">
        <v>2014.8235</v>
      </c>
      <c r="U37" s="56">
        <v>-18.4229587864492</v>
      </c>
    </row>
    <row r="38" spans="1:21" ht="12" thickBot="1">
      <c r="A38" s="80"/>
      <c r="B38" s="69" t="s">
        <v>36</v>
      </c>
      <c r="C38" s="70"/>
      <c r="D38" s="54">
        <v>64132.06</v>
      </c>
      <c r="E38" s="57"/>
      <c r="F38" s="57"/>
      <c r="G38" s="54">
        <v>904961.48</v>
      </c>
      <c r="H38" s="55">
        <v>-92.913282894648702</v>
      </c>
      <c r="I38" s="54">
        <v>-3011.52</v>
      </c>
      <c r="J38" s="55">
        <v>-4.6958104885450398</v>
      </c>
      <c r="K38" s="54">
        <v>-127808.36</v>
      </c>
      <c r="L38" s="55">
        <v>-14.123071846107701</v>
      </c>
      <c r="M38" s="55">
        <v>-0.97643722210346795</v>
      </c>
      <c r="N38" s="54">
        <v>10436758.460000001</v>
      </c>
      <c r="O38" s="54">
        <v>41052231.43</v>
      </c>
      <c r="P38" s="54">
        <v>27</v>
      </c>
      <c r="Q38" s="54">
        <v>82</v>
      </c>
      <c r="R38" s="55">
        <v>-67.073170731707293</v>
      </c>
      <c r="S38" s="54">
        <v>2375.2614814814801</v>
      </c>
      <c r="T38" s="54">
        <v>2864.9790243902398</v>
      </c>
      <c r="U38" s="56">
        <v>-20.6174160919462</v>
      </c>
    </row>
    <row r="39" spans="1:21" ht="12" thickBot="1">
      <c r="A39" s="80"/>
      <c r="B39" s="69" t="s">
        <v>37</v>
      </c>
      <c r="C39" s="70"/>
      <c r="D39" s="54">
        <v>104959.89</v>
      </c>
      <c r="E39" s="57"/>
      <c r="F39" s="57"/>
      <c r="G39" s="54">
        <v>399869.47</v>
      </c>
      <c r="H39" s="55">
        <v>-73.7514619458195</v>
      </c>
      <c r="I39" s="54">
        <v>-21247.5</v>
      </c>
      <c r="J39" s="55">
        <v>-20.243447282576199</v>
      </c>
      <c r="K39" s="54">
        <v>-47912.03</v>
      </c>
      <c r="L39" s="55">
        <v>-11.981917499227899</v>
      </c>
      <c r="M39" s="55">
        <v>-0.55653100066935202</v>
      </c>
      <c r="N39" s="54">
        <v>8192757.8899999997</v>
      </c>
      <c r="O39" s="54">
        <v>42556799.259999998</v>
      </c>
      <c r="P39" s="54">
        <v>62</v>
      </c>
      <c r="Q39" s="54">
        <v>117</v>
      </c>
      <c r="R39" s="55">
        <v>-47.008547008546998</v>
      </c>
      <c r="S39" s="54">
        <v>1692.9014516129</v>
      </c>
      <c r="T39" s="54">
        <v>2000.59239316239</v>
      </c>
      <c r="U39" s="56">
        <v>-18.175360488724198</v>
      </c>
    </row>
    <row r="40" spans="1:21" ht="12" thickBot="1">
      <c r="A40" s="80"/>
      <c r="B40" s="69" t="s">
        <v>66</v>
      </c>
      <c r="C40" s="70"/>
      <c r="D40" s="57"/>
      <c r="E40" s="57"/>
      <c r="F40" s="57"/>
      <c r="G40" s="54">
        <v>8.59</v>
      </c>
      <c r="H40" s="57"/>
      <c r="I40" s="57"/>
      <c r="J40" s="57"/>
      <c r="K40" s="54">
        <v>8.59</v>
      </c>
      <c r="L40" s="55">
        <v>100</v>
      </c>
      <c r="M40" s="57"/>
      <c r="N40" s="54">
        <v>8.81</v>
      </c>
      <c r="O40" s="54">
        <v>1253.26</v>
      </c>
      <c r="P40" s="57"/>
      <c r="Q40" s="54">
        <v>4</v>
      </c>
      <c r="R40" s="57"/>
      <c r="S40" s="57"/>
      <c r="T40" s="54">
        <v>1.07</v>
      </c>
      <c r="U40" s="58"/>
    </row>
    <row r="41" spans="1:21" ht="12" customHeight="1" thickBot="1">
      <c r="A41" s="80"/>
      <c r="B41" s="69" t="s">
        <v>32</v>
      </c>
      <c r="C41" s="70"/>
      <c r="D41" s="54">
        <v>40730.769500000002</v>
      </c>
      <c r="E41" s="57"/>
      <c r="F41" s="57"/>
      <c r="G41" s="54">
        <v>220629.0595</v>
      </c>
      <c r="H41" s="55">
        <v>-81.538801102490297</v>
      </c>
      <c r="I41" s="54">
        <v>2420.5041999999999</v>
      </c>
      <c r="J41" s="55">
        <v>5.9426920475931597</v>
      </c>
      <c r="K41" s="54">
        <v>13526.2286</v>
      </c>
      <c r="L41" s="55">
        <v>6.1307556813475896</v>
      </c>
      <c r="M41" s="55">
        <v>-0.82105106518752802</v>
      </c>
      <c r="N41" s="54">
        <v>1653981.0146999999</v>
      </c>
      <c r="O41" s="54">
        <v>13114736.310900001</v>
      </c>
      <c r="P41" s="54">
        <v>89</v>
      </c>
      <c r="Q41" s="54">
        <v>154</v>
      </c>
      <c r="R41" s="55">
        <v>-42.207792207792203</v>
      </c>
      <c r="S41" s="54">
        <v>457.64909550561799</v>
      </c>
      <c r="T41" s="54">
        <v>621.24542142857194</v>
      </c>
      <c r="U41" s="56">
        <v>-35.747110073976998</v>
      </c>
    </row>
    <row r="42" spans="1:21" ht="12" thickBot="1">
      <c r="A42" s="80"/>
      <c r="B42" s="69" t="s">
        <v>33</v>
      </c>
      <c r="C42" s="70"/>
      <c r="D42" s="54">
        <v>243123.46660000001</v>
      </c>
      <c r="E42" s="54">
        <v>860688.97640000004</v>
      </c>
      <c r="F42" s="55">
        <v>28.2475404317262</v>
      </c>
      <c r="G42" s="54">
        <v>504607.63449999999</v>
      </c>
      <c r="H42" s="55">
        <v>-51.8193047473601</v>
      </c>
      <c r="I42" s="54">
        <v>13480.0278</v>
      </c>
      <c r="J42" s="55">
        <v>5.54451941168562</v>
      </c>
      <c r="K42" s="54">
        <v>26591.772199999999</v>
      </c>
      <c r="L42" s="55">
        <v>5.26979189015817</v>
      </c>
      <c r="M42" s="55">
        <v>-0.49307523776094903</v>
      </c>
      <c r="N42" s="54">
        <v>10530437.4482</v>
      </c>
      <c r="O42" s="54">
        <v>76722811.1954</v>
      </c>
      <c r="P42" s="54">
        <v>1263</v>
      </c>
      <c r="Q42" s="54">
        <v>1624</v>
      </c>
      <c r="R42" s="55">
        <v>-22.2290640394089</v>
      </c>
      <c r="S42" s="54">
        <v>192.49680649247799</v>
      </c>
      <c r="T42" s="54">
        <v>193.46184193349799</v>
      </c>
      <c r="U42" s="56">
        <v>-0.501325429030966</v>
      </c>
    </row>
    <row r="43" spans="1:21" ht="12" thickBot="1">
      <c r="A43" s="80"/>
      <c r="B43" s="69" t="s">
        <v>38</v>
      </c>
      <c r="C43" s="70"/>
      <c r="D43" s="54">
        <v>58230.77</v>
      </c>
      <c r="E43" s="57"/>
      <c r="F43" s="57"/>
      <c r="G43" s="54">
        <v>221518.81</v>
      </c>
      <c r="H43" s="55">
        <v>-73.7129456410496</v>
      </c>
      <c r="I43" s="54">
        <v>-9026.5400000000009</v>
      </c>
      <c r="J43" s="55">
        <v>-15.501323441197799</v>
      </c>
      <c r="K43" s="54">
        <v>-18908.099999999999</v>
      </c>
      <c r="L43" s="55">
        <v>-8.5356634048368196</v>
      </c>
      <c r="M43" s="55">
        <v>-0.52260988676810505</v>
      </c>
      <c r="N43" s="54">
        <v>5335928.09</v>
      </c>
      <c r="O43" s="54">
        <v>33389593.399999999</v>
      </c>
      <c r="P43" s="54">
        <v>51</v>
      </c>
      <c r="Q43" s="54">
        <v>83</v>
      </c>
      <c r="R43" s="55">
        <v>-38.554216867469897</v>
      </c>
      <c r="S43" s="54">
        <v>1141.77980392157</v>
      </c>
      <c r="T43" s="54">
        <v>1702.9248192771099</v>
      </c>
      <c r="U43" s="56">
        <v>-49.146517868701601</v>
      </c>
    </row>
    <row r="44" spans="1:21" ht="12" thickBot="1">
      <c r="A44" s="80"/>
      <c r="B44" s="69" t="s">
        <v>39</v>
      </c>
      <c r="C44" s="70"/>
      <c r="D44" s="54">
        <v>45890.59</v>
      </c>
      <c r="E44" s="57"/>
      <c r="F44" s="57"/>
      <c r="G44" s="54">
        <v>153787.29999999999</v>
      </c>
      <c r="H44" s="55">
        <v>-70.159701093653396</v>
      </c>
      <c r="I44" s="54">
        <v>5787.94</v>
      </c>
      <c r="J44" s="55">
        <v>12.612476762665301</v>
      </c>
      <c r="K44" s="54">
        <v>18974.84</v>
      </c>
      <c r="L44" s="55">
        <v>12.3383660419293</v>
      </c>
      <c r="M44" s="55">
        <v>-0.69496765190114895</v>
      </c>
      <c r="N44" s="54">
        <v>2754811.3</v>
      </c>
      <c r="O44" s="54">
        <v>13471182.76</v>
      </c>
      <c r="P44" s="54">
        <v>50</v>
      </c>
      <c r="Q44" s="54">
        <v>71</v>
      </c>
      <c r="R44" s="55">
        <v>-29.577464788732399</v>
      </c>
      <c r="S44" s="54">
        <v>917.81179999999995</v>
      </c>
      <c r="T44" s="54">
        <v>1411.21985915493</v>
      </c>
      <c r="U44" s="56">
        <v>-53.759175808693001</v>
      </c>
    </row>
    <row r="45" spans="1:21" ht="12" thickBot="1">
      <c r="A45" s="80"/>
      <c r="B45" s="69" t="s">
        <v>72</v>
      </c>
      <c r="C45" s="70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4">
        <v>914.53</v>
      </c>
      <c r="O45" s="54">
        <v>219.40190000000001</v>
      </c>
      <c r="P45" s="57"/>
      <c r="Q45" s="57"/>
      <c r="R45" s="57"/>
      <c r="S45" s="57"/>
      <c r="T45" s="57"/>
      <c r="U45" s="58"/>
    </row>
    <row r="46" spans="1:21" ht="12" thickBot="1">
      <c r="A46" s="81"/>
      <c r="B46" s="69" t="s">
        <v>34</v>
      </c>
      <c r="C46" s="70"/>
      <c r="D46" s="59">
        <v>5860.4629000000004</v>
      </c>
      <c r="E46" s="60"/>
      <c r="F46" s="60"/>
      <c r="G46" s="59">
        <v>6039.2745000000004</v>
      </c>
      <c r="H46" s="61">
        <v>-2.9608125942942198</v>
      </c>
      <c r="I46" s="59">
        <v>695.68510000000003</v>
      </c>
      <c r="J46" s="61">
        <v>11.870821671783</v>
      </c>
      <c r="K46" s="59">
        <v>918.82979999999998</v>
      </c>
      <c r="L46" s="61">
        <v>15.214241379490201</v>
      </c>
      <c r="M46" s="61">
        <v>-0.24285749112621299</v>
      </c>
      <c r="N46" s="59">
        <v>634115.18870000006</v>
      </c>
      <c r="O46" s="59">
        <v>4654129.5420000004</v>
      </c>
      <c r="P46" s="59">
        <v>12</v>
      </c>
      <c r="Q46" s="59">
        <v>17</v>
      </c>
      <c r="R46" s="61">
        <v>-29.411764705882302</v>
      </c>
      <c r="S46" s="59">
        <v>488.37190833333301</v>
      </c>
      <c r="T46" s="59">
        <v>1076.58827058824</v>
      </c>
      <c r="U46" s="62">
        <v>-120.444348296426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4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E27" sqref="E27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59578</v>
      </c>
      <c r="D2" s="37">
        <v>521196.161291453</v>
      </c>
      <c r="E2" s="37">
        <v>403306.992040171</v>
      </c>
      <c r="F2" s="37">
        <v>117889.169251282</v>
      </c>
      <c r="G2" s="37">
        <v>403306.992040171</v>
      </c>
      <c r="H2" s="37">
        <v>0.226189634549818</v>
      </c>
    </row>
    <row r="3" spans="1:8">
      <c r="A3" s="37">
        <v>2</v>
      </c>
      <c r="B3" s="37">
        <v>13</v>
      </c>
      <c r="C3" s="37">
        <v>10811</v>
      </c>
      <c r="D3" s="37">
        <v>113728.782388034</v>
      </c>
      <c r="E3" s="37">
        <v>87262.718426495703</v>
      </c>
      <c r="F3" s="37">
        <v>26466.063961538501</v>
      </c>
      <c r="G3" s="37">
        <v>87262.718426495703</v>
      </c>
      <c r="H3" s="37">
        <v>0.23271210159656999</v>
      </c>
    </row>
    <row r="4" spans="1:8">
      <c r="A4" s="37">
        <v>3</v>
      </c>
      <c r="B4" s="37">
        <v>14</v>
      </c>
      <c r="C4" s="37">
        <v>100574</v>
      </c>
      <c r="D4" s="37">
        <v>388708.61222846201</v>
      </c>
      <c r="E4" s="37">
        <v>328721.94049233297</v>
      </c>
      <c r="F4" s="37">
        <v>59986.671736128701</v>
      </c>
      <c r="G4" s="37">
        <v>328721.94049233297</v>
      </c>
      <c r="H4" s="37">
        <v>0.15432298088850099</v>
      </c>
    </row>
    <row r="5" spans="1:8">
      <c r="A5" s="37">
        <v>4</v>
      </c>
      <c r="B5" s="37">
        <v>15</v>
      </c>
      <c r="C5" s="37">
        <v>2715</v>
      </c>
      <c r="D5" s="37">
        <v>47323.795012449897</v>
      </c>
      <c r="E5" s="37">
        <v>36303.7200778232</v>
      </c>
      <c r="F5" s="37">
        <v>11020.0749346267</v>
      </c>
      <c r="G5" s="37">
        <v>36303.7200778232</v>
      </c>
      <c r="H5" s="37">
        <v>0.23286541013305401</v>
      </c>
    </row>
    <row r="6" spans="1:8">
      <c r="A6" s="37">
        <v>5</v>
      </c>
      <c r="B6" s="37">
        <v>16</v>
      </c>
      <c r="C6" s="37">
        <v>14325</v>
      </c>
      <c r="D6" s="37">
        <v>553112.05435641005</v>
      </c>
      <c r="E6" s="37">
        <v>425253.16755811998</v>
      </c>
      <c r="F6" s="37">
        <v>127858.886798291</v>
      </c>
      <c r="G6" s="37">
        <v>425253.16755811998</v>
      </c>
      <c r="H6" s="37">
        <v>0.23116271972604999</v>
      </c>
    </row>
    <row r="7" spans="1:8">
      <c r="A7" s="37">
        <v>6</v>
      </c>
      <c r="B7" s="37">
        <v>17</v>
      </c>
      <c r="C7" s="37">
        <v>59721</v>
      </c>
      <c r="D7" s="37">
        <v>589722.62042222195</v>
      </c>
      <c r="E7" s="37">
        <v>436280.38575384603</v>
      </c>
      <c r="F7" s="37">
        <v>153442.23466837601</v>
      </c>
      <c r="G7" s="37">
        <v>436280.38575384603</v>
      </c>
      <c r="H7" s="37">
        <v>0.260193910415911</v>
      </c>
    </row>
    <row r="8" spans="1:8">
      <c r="A8" s="37">
        <v>7</v>
      </c>
      <c r="B8" s="37">
        <v>18</v>
      </c>
      <c r="C8" s="37">
        <v>39898</v>
      </c>
      <c r="D8" s="37">
        <v>86115.925126495698</v>
      </c>
      <c r="E8" s="37">
        <v>66728.349227350394</v>
      </c>
      <c r="F8" s="37">
        <v>19387.5758991453</v>
      </c>
      <c r="G8" s="37">
        <v>66728.349227350394</v>
      </c>
      <c r="H8" s="37">
        <v>0.22513345668256901</v>
      </c>
    </row>
    <row r="9" spans="1:8">
      <c r="A9" s="37">
        <v>8</v>
      </c>
      <c r="B9" s="37">
        <v>19</v>
      </c>
      <c r="C9" s="37">
        <v>14161</v>
      </c>
      <c r="D9" s="37">
        <v>76365.676529059798</v>
      </c>
      <c r="E9" s="37">
        <v>61051.340957264998</v>
      </c>
      <c r="F9" s="37">
        <v>15314.3355717949</v>
      </c>
      <c r="G9" s="37">
        <v>61051.340957264998</v>
      </c>
      <c r="H9" s="37">
        <v>0.20053951287876301</v>
      </c>
    </row>
    <row r="10" spans="1:8">
      <c r="A10" s="37">
        <v>9</v>
      </c>
      <c r="B10" s="37">
        <v>21</v>
      </c>
      <c r="C10" s="37">
        <v>193355</v>
      </c>
      <c r="D10" s="37">
        <v>774120.56603589701</v>
      </c>
      <c r="E10" s="37">
        <v>800497.75219999999</v>
      </c>
      <c r="F10" s="37">
        <v>-26377.186164102601</v>
      </c>
      <c r="G10" s="37">
        <v>800497.75219999999</v>
      </c>
      <c r="H10" s="37">
        <v>-3.4073744222007103E-2</v>
      </c>
    </row>
    <row r="11" spans="1:8">
      <c r="A11" s="37">
        <v>10</v>
      </c>
      <c r="B11" s="37">
        <v>22</v>
      </c>
      <c r="C11" s="37">
        <v>22783</v>
      </c>
      <c r="D11" s="37">
        <v>373262.10155811999</v>
      </c>
      <c r="E11" s="37">
        <v>350263.403782051</v>
      </c>
      <c r="F11" s="37">
        <v>22998.697776068399</v>
      </c>
      <c r="G11" s="37">
        <v>350263.403782051</v>
      </c>
      <c r="H11" s="37">
        <v>6.1615410940634503E-2</v>
      </c>
    </row>
    <row r="12" spans="1:8">
      <c r="A12" s="37">
        <v>11</v>
      </c>
      <c r="B12" s="37">
        <v>23</v>
      </c>
      <c r="C12" s="37">
        <v>136361.66</v>
      </c>
      <c r="D12" s="37">
        <v>1207315.74969402</v>
      </c>
      <c r="E12" s="37">
        <v>1028372.79457521</v>
      </c>
      <c r="F12" s="37">
        <v>178942.95511880299</v>
      </c>
      <c r="G12" s="37">
        <v>1028372.79457521</v>
      </c>
      <c r="H12" s="37">
        <v>0.148215539442896</v>
      </c>
    </row>
    <row r="13" spans="1:8">
      <c r="A13" s="37">
        <v>12</v>
      </c>
      <c r="B13" s="37">
        <v>24</v>
      </c>
      <c r="C13" s="37">
        <v>11949</v>
      </c>
      <c r="D13" s="37">
        <v>353738.558668376</v>
      </c>
      <c r="E13" s="37">
        <v>321941.56312307698</v>
      </c>
      <c r="F13" s="37">
        <v>31796.995545299102</v>
      </c>
      <c r="G13" s="37">
        <v>321941.56312307698</v>
      </c>
      <c r="H13" s="37">
        <v>8.9888407034270396E-2</v>
      </c>
    </row>
    <row r="14" spans="1:8">
      <c r="A14" s="37">
        <v>13</v>
      </c>
      <c r="B14" s="37">
        <v>25</v>
      </c>
      <c r="C14" s="37">
        <v>73563</v>
      </c>
      <c r="D14" s="37">
        <v>1015465.7184</v>
      </c>
      <c r="E14" s="37">
        <v>915461.08849999995</v>
      </c>
      <c r="F14" s="37">
        <v>100004.6299</v>
      </c>
      <c r="G14" s="37">
        <v>915461.08849999995</v>
      </c>
      <c r="H14" s="37">
        <v>9.8481542102248895E-2</v>
      </c>
    </row>
    <row r="15" spans="1:8">
      <c r="A15" s="37">
        <v>14</v>
      </c>
      <c r="B15" s="37">
        <v>26</v>
      </c>
      <c r="C15" s="37">
        <v>50601</v>
      </c>
      <c r="D15" s="37">
        <v>263735.370920513</v>
      </c>
      <c r="E15" s="37">
        <v>234720.84021538499</v>
      </c>
      <c r="F15" s="37">
        <v>29014.5307051282</v>
      </c>
      <c r="G15" s="37">
        <v>234720.84021538499</v>
      </c>
      <c r="H15" s="37">
        <v>0.110013801348902</v>
      </c>
    </row>
    <row r="16" spans="1:8">
      <c r="A16" s="37">
        <v>15</v>
      </c>
      <c r="B16" s="37">
        <v>27</v>
      </c>
      <c r="C16" s="37">
        <v>133812.712</v>
      </c>
      <c r="D16" s="37">
        <v>1080466.1348290599</v>
      </c>
      <c r="E16" s="37">
        <v>1009858.7495547</v>
      </c>
      <c r="F16" s="37">
        <v>70607.385274358996</v>
      </c>
      <c r="G16" s="37">
        <v>1009858.7495547</v>
      </c>
      <c r="H16" s="37">
        <v>6.5349003544224696E-2</v>
      </c>
    </row>
    <row r="17" spans="1:8">
      <c r="A17" s="37">
        <v>16</v>
      </c>
      <c r="B17" s="37">
        <v>29</v>
      </c>
      <c r="C17" s="37">
        <v>148756</v>
      </c>
      <c r="D17" s="37">
        <v>1948071.1729059799</v>
      </c>
      <c r="E17" s="37">
        <v>1769599.0234205101</v>
      </c>
      <c r="F17" s="37">
        <v>178472.14948547</v>
      </c>
      <c r="G17" s="37">
        <v>1769599.0234205101</v>
      </c>
      <c r="H17" s="37">
        <v>9.1614799278220999E-2</v>
      </c>
    </row>
    <row r="18" spans="1:8">
      <c r="A18" s="37">
        <v>17</v>
      </c>
      <c r="B18" s="37">
        <v>31</v>
      </c>
      <c r="C18" s="37">
        <v>25008.896000000001</v>
      </c>
      <c r="D18" s="37">
        <v>197780.02210144501</v>
      </c>
      <c r="E18" s="37">
        <v>170215.01556459101</v>
      </c>
      <c r="F18" s="37">
        <v>27565.0065368535</v>
      </c>
      <c r="G18" s="37">
        <v>170215.01556459101</v>
      </c>
      <c r="H18" s="37">
        <v>0.13937204700439901</v>
      </c>
    </row>
    <row r="19" spans="1:8">
      <c r="A19" s="37">
        <v>18</v>
      </c>
      <c r="B19" s="37">
        <v>32</v>
      </c>
      <c r="C19" s="37">
        <v>12809.868</v>
      </c>
      <c r="D19" s="37">
        <v>204998.78024719801</v>
      </c>
      <c r="E19" s="37">
        <v>191169.68818180799</v>
      </c>
      <c r="F19" s="37">
        <v>13829.092065389799</v>
      </c>
      <c r="G19" s="37">
        <v>191169.68818180799</v>
      </c>
      <c r="H19" s="37">
        <v>6.7459387069103399E-2</v>
      </c>
    </row>
    <row r="20" spans="1:8">
      <c r="A20" s="37">
        <v>19</v>
      </c>
      <c r="B20" s="37">
        <v>33</v>
      </c>
      <c r="C20" s="37">
        <v>43938.159</v>
      </c>
      <c r="D20" s="37">
        <v>498758.13880057499</v>
      </c>
      <c r="E20" s="37">
        <v>403993.65706040198</v>
      </c>
      <c r="F20" s="37">
        <v>94764.481740172298</v>
      </c>
      <c r="G20" s="37">
        <v>403993.65706040198</v>
      </c>
      <c r="H20" s="37">
        <v>0.190000872904178</v>
      </c>
    </row>
    <row r="21" spans="1:8">
      <c r="A21" s="37">
        <v>20</v>
      </c>
      <c r="B21" s="37">
        <v>34</v>
      </c>
      <c r="C21" s="37">
        <v>30949.571</v>
      </c>
      <c r="D21" s="37">
        <v>163556.54760434901</v>
      </c>
      <c r="E21" s="37">
        <v>121511.313145402</v>
      </c>
      <c r="F21" s="37">
        <v>42045.234458947401</v>
      </c>
      <c r="G21" s="37">
        <v>121511.313145402</v>
      </c>
      <c r="H21" s="37">
        <v>0.25706848839006302</v>
      </c>
    </row>
    <row r="22" spans="1:8">
      <c r="A22" s="37">
        <v>21</v>
      </c>
      <c r="B22" s="37">
        <v>35</v>
      </c>
      <c r="C22" s="37">
        <v>24843.794000000002</v>
      </c>
      <c r="D22" s="37">
        <v>771399.95373982296</v>
      </c>
      <c r="E22" s="37">
        <v>764792.93476283201</v>
      </c>
      <c r="F22" s="37">
        <v>6607.0189769911503</v>
      </c>
      <c r="G22" s="37">
        <v>764792.93476283201</v>
      </c>
      <c r="H22" s="37">
        <v>8.5649719642316192E-3</v>
      </c>
    </row>
    <row r="23" spans="1:8">
      <c r="A23" s="37">
        <v>22</v>
      </c>
      <c r="B23" s="37">
        <v>36</v>
      </c>
      <c r="C23" s="37">
        <v>140829.353</v>
      </c>
      <c r="D23" s="37">
        <v>605388.73715575202</v>
      </c>
      <c r="E23" s="37">
        <v>525157.66583361302</v>
      </c>
      <c r="F23" s="37">
        <v>80231.071322139294</v>
      </c>
      <c r="G23" s="37">
        <v>525157.66583361302</v>
      </c>
      <c r="H23" s="37">
        <v>0.13252818626769</v>
      </c>
    </row>
    <row r="24" spans="1:8">
      <c r="A24" s="37">
        <v>23</v>
      </c>
      <c r="B24" s="37">
        <v>37</v>
      </c>
      <c r="C24" s="37">
        <v>103157.34299999999</v>
      </c>
      <c r="D24" s="37">
        <v>849499.26888495602</v>
      </c>
      <c r="E24" s="37">
        <v>782153.75656424498</v>
      </c>
      <c r="F24" s="37">
        <v>67345.512320710302</v>
      </c>
      <c r="G24" s="37">
        <v>782153.75656424498</v>
      </c>
      <c r="H24" s="37">
        <v>7.9276716046038906E-2</v>
      </c>
    </row>
    <row r="25" spans="1:8">
      <c r="A25" s="37">
        <v>24</v>
      </c>
      <c r="B25" s="37">
        <v>38</v>
      </c>
      <c r="C25" s="37">
        <v>181945.26</v>
      </c>
      <c r="D25" s="37">
        <v>675894.34396814101</v>
      </c>
      <c r="E25" s="37">
        <v>634557.65800088504</v>
      </c>
      <c r="F25" s="37">
        <v>41336.685967256599</v>
      </c>
      <c r="G25" s="37">
        <v>634557.65800088504</v>
      </c>
      <c r="H25" s="37">
        <v>6.1158502562058799E-2</v>
      </c>
    </row>
    <row r="26" spans="1:8">
      <c r="A26" s="37">
        <v>25</v>
      </c>
      <c r="B26" s="37">
        <v>39</v>
      </c>
      <c r="C26" s="37">
        <v>54200.947999999997</v>
      </c>
      <c r="D26" s="37">
        <v>103180.38232675999</v>
      </c>
      <c r="E26" s="37">
        <v>75869.708652823698</v>
      </c>
      <c r="F26" s="37">
        <v>27310.673673936799</v>
      </c>
      <c r="G26" s="37">
        <v>75869.708652823698</v>
      </c>
      <c r="H26" s="37">
        <v>0.26468862644302799</v>
      </c>
    </row>
    <row r="27" spans="1:8">
      <c r="A27" s="37">
        <v>26</v>
      </c>
      <c r="B27" s="37">
        <v>40</v>
      </c>
      <c r="C27" s="37">
        <v>0.73499999999999999</v>
      </c>
      <c r="D27" s="37">
        <v>12.5641</v>
      </c>
      <c r="E27" s="37">
        <v>12.5641</v>
      </c>
      <c r="F27" s="37">
        <v>0</v>
      </c>
      <c r="G27" s="37">
        <v>12.5641</v>
      </c>
      <c r="H27" s="37">
        <v>0</v>
      </c>
    </row>
    <row r="28" spans="1:8">
      <c r="A28" s="37">
        <v>27</v>
      </c>
      <c r="B28" s="37">
        <v>42</v>
      </c>
      <c r="C28" s="37">
        <v>7711.7420000000002</v>
      </c>
      <c r="D28" s="37">
        <v>126613.7157</v>
      </c>
      <c r="E28" s="37">
        <v>112256.4476</v>
      </c>
      <c r="F28" s="37">
        <v>14357.268099999999</v>
      </c>
      <c r="G28" s="37">
        <v>112256.4476</v>
      </c>
      <c r="H28" s="37">
        <v>0.11339425606952599</v>
      </c>
    </row>
    <row r="29" spans="1:8">
      <c r="A29" s="37">
        <v>28</v>
      </c>
      <c r="B29" s="37">
        <v>43</v>
      </c>
      <c r="C29" s="37">
        <v>1252.4079999999999</v>
      </c>
      <c r="D29" s="37">
        <v>6040.6592000000001</v>
      </c>
      <c r="E29" s="37">
        <v>5694.6207000000004</v>
      </c>
      <c r="F29" s="37">
        <v>346.0385</v>
      </c>
      <c r="G29" s="37">
        <v>5694.6207000000004</v>
      </c>
      <c r="H29" s="37">
        <v>5.72848903642834E-2</v>
      </c>
    </row>
    <row r="30" spans="1:8">
      <c r="A30" s="37">
        <v>29</v>
      </c>
      <c r="B30" s="37">
        <v>75</v>
      </c>
      <c r="C30" s="37">
        <v>94</v>
      </c>
      <c r="D30" s="37">
        <v>40730.769230769198</v>
      </c>
      <c r="E30" s="37">
        <v>38310.264957264997</v>
      </c>
      <c r="F30" s="37">
        <v>2420.5042735042698</v>
      </c>
      <c r="G30" s="37">
        <v>38310.264957264997</v>
      </c>
      <c r="H30" s="37">
        <v>5.9426922673381601E-2</v>
      </c>
    </row>
    <row r="31" spans="1:8">
      <c r="A31" s="30">
        <v>30</v>
      </c>
      <c r="B31" s="39">
        <v>76</v>
      </c>
      <c r="C31" s="40">
        <v>1335</v>
      </c>
      <c r="D31" s="40">
        <v>243123.46300683799</v>
      </c>
      <c r="E31" s="40">
        <v>229643.440689743</v>
      </c>
      <c r="F31" s="40">
        <v>13480.022317094001</v>
      </c>
      <c r="G31" s="40">
        <v>229643.440689743</v>
      </c>
      <c r="H31" s="40">
        <v>5.5445172384348998E-2</v>
      </c>
    </row>
    <row r="32" spans="1:8">
      <c r="A32" s="30">
        <v>31</v>
      </c>
      <c r="B32" s="39">
        <v>99</v>
      </c>
      <c r="C32" s="40">
        <v>10</v>
      </c>
      <c r="D32" s="40">
        <v>5860.4628999319302</v>
      </c>
      <c r="E32" s="40">
        <v>5164.7778685424701</v>
      </c>
      <c r="F32" s="40">
        <v>695.68503138945596</v>
      </c>
      <c r="G32" s="40">
        <v>5164.7778685424701</v>
      </c>
      <c r="H32" s="40">
        <v>0.11870820501184901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85</v>
      </c>
      <c r="D34" s="34">
        <v>64173.55</v>
      </c>
      <c r="E34" s="34">
        <v>66027.87</v>
      </c>
      <c r="F34" s="30"/>
      <c r="G34" s="30"/>
      <c r="H34" s="30"/>
    </row>
    <row r="35" spans="1:8">
      <c r="A35" s="30"/>
      <c r="B35" s="33">
        <v>71</v>
      </c>
      <c r="C35" s="34">
        <v>70</v>
      </c>
      <c r="D35" s="34">
        <v>136110.32999999999</v>
      </c>
      <c r="E35" s="34">
        <v>153792.39000000001</v>
      </c>
      <c r="F35" s="30"/>
      <c r="G35" s="30"/>
      <c r="H35" s="30"/>
    </row>
    <row r="36" spans="1:8">
      <c r="A36" s="30"/>
      <c r="B36" s="33">
        <v>72</v>
      </c>
      <c r="C36" s="34">
        <v>19</v>
      </c>
      <c r="D36" s="34">
        <v>64132.06</v>
      </c>
      <c r="E36" s="34">
        <v>67143.58</v>
      </c>
      <c r="F36" s="30"/>
      <c r="G36" s="30"/>
      <c r="H36" s="30"/>
    </row>
    <row r="37" spans="1:8">
      <c r="A37" s="30"/>
      <c r="B37" s="33">
        <v>73</v>
      </c>
      <c r="C37" s="34">
        <v>58</v>
      </c>
      <c r="D37" s="34">
        <v>104959.89</v>
      </c>
      <c r="E37" s="34">
        <v>126207.39</v>
      </c>
      <c r="F37" s="30"/>
      <c r="G37" s="30"/>
      <c r="H37" s="30"/>
    </row>
    <row r="38" spans="1:8">
      <c r="A38" s="30"/>
      <c r="B38" s="33">
        <v>77</v>
      </c>
      <c r="C38" s="34">
        <v>41</v>
      </c>
      <c r="D38" s="34">
        <v>58230.77</v>
      </c>
      <c r="E38" s="34">
        <v>67257.31</v>
      </c>
      <c r="F38" s="30"/>
      <c r="G38" s="30"/>
      <c r="H38" s="30"/>
    </row>
    <row r="39" spans="1:8">
      <c r="A39" s="30"/>
      <c r="B39" s="33">
        <v>78</v>
      </c>
      <c r="C39" s="34">
        <v>46</v>
      </c>
      <c r="D39" s="34">
        <v>45890.59</v>
      </c>
      <c r="E39" s="34">
        <v>40102.65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2016-06-01T01:04:38Z</dcterms:modified>
</cp:coreProperties>
</file>