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<sst xmlns="http://schemas.openxmlformats.org/spreadsheetml/2006/main" count="119" uniqueCount="78">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</sst>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18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3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0" fontId="42" fillId="0" borderId="19" xfId="495" applyFont="1" applyBorder="1" applyAlignment="1">
      <alignment wrapText="1"/>
    </xf>
    <xf numFmtId="49" fontId="43" fillId="33" borderId="15" xfId="495" applyNumberFormat="1" applyFont="1" applyFill="1" applyBorder="1" applyAlignment="1">
      <alignment horizontal="left" vertical="top" wrapText="1"/>
    </xf>
    <xf numFmtId="0" fontId="42" fillId="0" borderId="0" xfId="495" applyFont="1" applyAlignment="1">
      <alignment wrapText="1"/>
    </xf>
    <xf numFmtId="14" fontId="43" fillId="33" borderId="12" xfId="495" applyNumberFormat="1" applyFont="1" applyFill="1" applyBorder="1" applyAlignment="1">
      <alignment vertical="center" wrapText="1"/>
    </xf>
    <xf numFmtId="14" fontId="43" fillId="33" borderId="16" xfId="495" applyNumberFormat="1" applyFont="1" applyFill="1" applyBorder="1" applyAlignment="1">
      <alignment vertical="center" wrapText="1"/>
    </xf>
    <xf numFmtId="14" fontId="43" fillId="33" borderId="17" xfId="495" applyNumberFormat="1" applyFont="1" applyFill="1" applyBorder="1" applyAlignment="1">
      <alignment vertical="center" wrapText="1"/>
    </xf>
    <xf numFmtId="49" fontId="44" fillId="33" borderId="15" xfId="495" applyNumberFormat="1" applyFont="1" applyFill="1" applyBorder="1" applyAlignment="1">
      <alignment horizontal="left" vertical="top" wrapText="1"/>
    </xf>
    <xf numFmtId="49" fontId="44" fillId="33" borderId="14" xfId="495" applyNumberFormat="1" applyFont="1" applyFill="1" applyBorder="1" applyAlignment="1">
      <alignment horizontal="left" vertical="top" wrapText="1"/>
    </xf>
    <xf numFmtId="49" fontId="44" fillId="33" borderId="13" xfId="495" applyNumberFormat="1" applyFont="1" applyFill="1" applyBorder="1" applyAlignment="1">
      <alignment horizontal="left" vertical="top" wrapText="1"/>
    </xf>
    <xf numFmtId="0" fontId="43" fillId="33" borderId="15" xfId="495" applyFont="1" applyFill="1" applyBorder="1" applyAlignment="1">
      <alignment vertical="center" wrapText="1"/>
    </xf>
    <xf numFmtId="0" fontId="43" fillId="33" borderId="13" xfId="495" applyFont="1" applyFill="1" applyBorder="1" applyAlignment="1">
      <alignment vertical="center" wrapText="1"/>
    </xf>
    <xf numFmtId="0" fontId="42" fillId="0" borderId="0" xfId="495" applyFont="1" applyAlignment="1">
      <alignment horizontal="right" vertical="center" wrapText="1"/>
    </xf>
    <xf numFmtId="49" fontId="43" fillId="33" borderId="13" xfId="495" applyNumberFormat="1" applyFont="1" applyFill="1" applyBorder="1" applyAlignment="1">
      <alignment horizontal="left" vertical="top" wrapText="1"/>
    </xf>
    <xf numFmtId="0" fontId="1" fillId="0" borderId="0" xfId="495">
      <alignment vertical="center"/>
    </xf>
    <xf numFmtId="0" fontId="48" fillId="0" borderId="0" xfId="495" applyFont="1" applyAlignment="1">
      <alignment horizontal="left" wrapText="1"/>
    </xf>
    <xf numFmtId="0" fontId="54" fillId="0" borderId="19" xfId="495" applyFont="1" applyBorder="1" applyAlignment="1">
      <alignment horizontal="left" vertical="center" wrapText="1"/>
    </xf>
    <xf numFmtId="0" fontId="43" fillId="0" borderId="10" xfId="495" applyFont="1" applyBorder="1" applyAlignment="1">
      <alignment wrapText="1"/>
    </xf>
    <xf numFmtId="0" fontId="42" fillId="0" borderId="11" xfId="495" applyFont="1" applyBorder="1" applyAlignment="1">
      <alignment wrapText="1"/>
    </xf>
    <xf numFmtId="0" fontId="42" fillId="0" borderId="11" xfId="495" applyFont="1" applyBorder="1" applyAlignment="1">
      <alignment horizontal="right" vertical="center" wrapText="1"/>
    </xf>
    <xf numFmtId="49" fontId="43" fillId="33" borderId="10" xfId="495" applyNumberFormat="1" applyFont="1" applyFill="1" applyBorder="1" applyAlignment="1">
      <alignment vertical="center" wrapText="1"/>
    </xf>
    <xf numFmtId="49" fontId="43" fillId="33" borderId="12" xfId="495" applyNumberFormat="1" applyFont="1" applyFill="1" applyBorder="1" applyAlignment="1">
      <alignment vertical="center" wrapText="1"/>
    </xf>
    <xf numFmtId="0" fontId="43" fillId="33" borderId="10" xfId="495" applyFont="1" applyFill="1" applyBorder="1" applyAlignment="1">
      <alignment vertical="center" wrapText="1"/>
    </xf>
    <xf numFmtId="0" fontId="43" fillId="33" borderId="12" xfId="495" applyFont="1" applyFill="1" applyBorder="1" applyAlignment="1">
      <alignment vertical="center" wrapText="1"/>
    </xf>
    <xf numFmtId="4" fontId="44" fillId="34" borderId="10" xfId="495" applyNumberFormat="1" applyFont="1" applyFill="1" applyBorder="1" applyAlignment="1">
      <alignment horizontal="right" vertical="top" wrapText="1"/>
    </xf>
    <xf numFmtId="176" fontId="44" fillId="34" borderId="10" xfId="495" applyNumberFormat="1" applyFont="1" applyFill="1" applyBorder="1" applyAlignment="1">
      <alignment horizontal="right" vertical="top" wrapText="1"/>
    </xf>
    <xf numFmtId="176" fontId="44" fillId="34" borderId="12" xfId="495" applyNumberFormat="1" applyFont="1" applyFill="1" applyBorder="1" applyAlignment="1">
      <alignment horizontal="right" vertical="top" wrapText="1"/>
    </xf>
    <xf numFmtId="4" fontId="43" fillId="35" borderId="10" xfId="495" applyNumberFormat="1" applyFont="1" applyFill="1" applyBorder="1" applyAlignment="1">
      <alignment horizontal="right" vertical="top" wrapText="1"/>
    </xf>
    <xf numFmtId="176" fontId="43" fillId="35" borderId="10" xfId="495" applyNumberFormat="1" applyFont="1" applyFill="1" applyBorder="1" applyAlignment="1">
      <alignment horizontal="right" vertical="top" wrapText="1"/>
    </xf>
    <xf numFmtId="176" fontId="43" fillId="35" borderId="12" xfId="495" applyNumberFormat="1" applyFont="1" applyFill="1" applyBorder="1" applyAlignment="1">
      <alignment horizontal="right" vertical="top" wrapText="1"/>
    </xf>
    <xf numFmtId="0" fontId="43" fillId="35" borderId="10" xfId="495" applyFont="1" applyFill="1" applyBorder="1" applyAlignment="1">
      <alignment horizontal="right" vertical="top" wrapText="1"/>
    </xf>
    <xf numFmtId="0" fontId="43" fillId="35" borderId="12" xfId="495" applyFont="1" applyFill="1" applyBorder="1" applyAlignment="1">
      <alignment horizontal="right" vertical="top" wrapText="1"/>
    </xf>
    <xf numFmtId="4" fontId="43" fillId="35" borderId="13" xfId="495" applyNumberFormat="1" applyFont="1" applyFill="1" applyBorder="1" applyAlignment="1">
      <alignment horizontal="right" vertical="top" wrapText="1"/>
    </xf>
    <xf numFmtId="0" fontId="43" fillId="35" borderId="13" xfId="495" applyFont="1" applyFill="1" applyBorder="1" applyAlignment="1">
      <alignment horizontal="right" vertical="top" wrapText="1"/>
    </xf>
    <xf numFmtId="176" fontId="43" fillId="35" borderId="13" xfId="495" applyNumberFormat="1" applyFont="1" applyFill="1" applyBorder="1" applyAlignment="1">
      <alignment horizontal="right" vertical="top" wrapText="1"/>
    </xf>
    <xf numFmtId="176" fontId="43" fillId="35" borderId="20" xfId="495" applyNumberFormat="1" applyFont="1" applyFill="1" applyBorder="1" applyAlignment="1">
      <alignment horizontal="right" vertical="top" wrapText="1"/>
    </xf>
  </cellXfs>
  <cellStyles count="509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13a3d23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13a3d260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637" Type="http://schemas.openxmlformats.org/officeDocument/2006/relationships/hyperlink" Target="cid:2a8273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13a3d260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15923929.544999996</v>
      </c>
      <c r="F3" s="25">
        <f>RA!I7</f>
        <v>1408732.5563999999</v>
      </c>
      <c r="G3" s="16">
        <f>SUM(G4:G41)</f>
        <v>14515315.624400005</v>
      </c>
      <c r="H3" s="27">
        <f>RA!J7</f>
        <v>8.8428615511036508</v>
      </c>
      <c r="I3" s="20">
        <f>SUM(I4:I41)</f>
        <v>15923934.329952169</v>
      </c>
      <c r="J3" s="21">
        <f>SUM(J4:J41)</f>
        <v>14515315.463382538</v>
      </c>
      <c r="K3" s="22">
        <f>E3-I3</f>
        <v>-4.7849521730095148</v>
      </c>
      <c r="L3" s="22">
        <f>G3-J3</f>
        <v>0.16101746633648872</v>
      </c>
    </row>
    <row r="4" spans="1:13" x14ac:dyDescent="0.2">
      <c r="A4" s="47">
        <f>RA!A8</f>
        <v>42524</v>
      </c>
      <c r="B4" s="12">
        <v>12</v>
      </c>
      <c r="C4" s="42" t="s">
        <v>6</v>
      </c>
      <c r="D4" s="42"/>
      <c r="E4" s="15">
        <f>VLOOKUP(C4,RA!B8:D35,3,0)</f>
        <v>450455.30190000002</v>
      </c>
      <c r="F4" s="25">
        <f>VLOOKUP(C4,RA!B8:I38,8,0)</f>
        <v>114060.8072</v>
      </c>
      <c r="G4" s="16">
        <f t="shared" ref="G4:G41" si="0">E4-F4</f>
        <v>336394.49470000004</v>
      </c>
      <c r="H4" s="27">
        <f>RA!J8</f>
        <v>25.321226483270799</v>
      </c>
      <c r="I4" s="20">
        <f>VLOOKUP(B4,RMS!B:D,3,FALSE)</f>
        <v>450455.97362478601</v>
      </c>
      <c r="J4" s="21">
        <f>VLOOKUP(B4,RMS!B:E,4,FALSE)</f>
        <v>336394.50179914501</v>
      </c>
      <c r="K4" s="22">
        <f t="shared" ref="K4:K41" si="1">E4-I4</f>
        <v>-0.67172478599241003</v>
      </c>
      <c r="L4" s="22">
        <f t="shared" ref="L4:L41" si="2">G4-J4</f>
        <v>-7.0991449756547809E-3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58356.7071</v>
      </c>
      <c r="F5" s="25">
        <f>VLOOKUP(C5,RA!B9:I39,8,0)</f>
        <v>12868.2788</v>
      </c>
      <c r="G5" s="16">
        <f t="shared" si="0"/>
        <v>45488.4283</v>
      </c>
      <c r="H5" s="27">
        <f>RA!J9</f>
        <v>22.051070801422899</v>
      </c>
      <c r="I5" s="20">
        <f>VLOOKUP(B5,RMS!B:D,3,FALSE)</f>
        <v>58356.723955555601</v>
      </c>
      <c r="J5" s="21">
        <f>VLOOKUP(B5,RMS!B:E,4,FALSE)</f>
        <v>45488.427156410296</v>
      </c>
      <c r="K5" s="22">
        <f t="shared" si="1"/>
        <v>-1.6855555601068772E-2</v>
      </c>
      <c r="L5" s="22">
        <f t="shared" si="2"/>
        <v>1.1435897031333297E-3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102517.943</v>
      </c>
      <c r="F6" s="25">
        <f>VLOOKUP(C6,RA!B10:I40,8,0)</f>
        <v>28301.516299999999</v>
      </c>
      <c r="G6" s="16">
        <f t="shared" si="0"/>
        <v>74216.426699999996</v>
      </c>
      <c r="H6" s="27">
        <f>RA!J10</f>
        <v>27.606402812822701</v>
      </c>
      <c r="I6" s="20">
        <f>VLOOKUP(B6,RMS!B:D,3,FALSE)</f>
        <v>102519.95205185701</v>
      </c>
      <c r="J6" s="21">
        <f>VLOOKUP(B6,RMS!B:E,4,FALSE)</f>
        <v>74216.425928255194</v>
      </c>
      <c r="K6" s="22">
        <f>E6-I6</f>
        <v>-2.0090518570068525</v>
      </c>
      <c r="L6" s="22">
        <f t="shared" si="2"/>
        <v>7.7174480247776955E-4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53562.018900000003</v>
      </c>
      <c r="F7" s="25">
        <f>VLOOKUP(C7,RA!B11:I41,8,0)</f>
        <v>12283.294099999999</v>
      </c>
      <c r="G7" s="16">
        <f t="shared" si="0"/>
        <v>41278.724800000004</v>
      </c>
      <c r="H7" s="27">
        <f>RA!J11</f>
        <v>22.932843743124899</v>
      </c>
      <c r="I7" s="20">
        <f>VLOOKUP(B7,RMS!B:D,3,FALSE)</f>
        <v>53562.044023553397</v>
      </c>
      <c r="J7" s="21">
        <f>VLOOKUP(B7,RMS!B:E,4,FALSE)</f>
        <v>41278.724682603402</v>
      </c>
      <c r="K7" s="22">
        <f t="shared" si="1"/>
        <v>-2.5123553394223563E-2</v>
      </c>
      <c r="L7" s="22">
        <f t="shared" si="2"/>
        <v>1.1739660112652928E-4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144617.20699999999</v>
      </c>
      <c r="F8" s="25">
        <f>VLOOKUP(C8,RA!B12:I42,8,0)</f>
        <v>23023.4791</v>
      </c>
      <c r="G8" s="16">
        <f t="shared" si="0"/>
        <v>121593.7279</v>
      </c>
      <c r="H8" s="27">
        <f>RA!J12</f>
        <v>15.920290245959499</v>
      </c>
      <c r="I8" s="20">
        <f>VLOOKUP(B8,RMS!B:D,3,FALSE)</f>
        <v>144617.227473504</v>
      </c>
      <c r="J8" s="21">
        <f>VLOOKUP(B8,RMS!B:E,4,FALSE)</f>
        <v>121593.727036752</v>
      </c>
      <c r="K8" s="22">
        <f t="shared" si="1"/>
        <v>-2.0473504002438858E-2</v>
      </c>
      <c r="L8" s="22">
        <f t="shared" si="2"/>
        <v>8.6324800213333219E-4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168732.82579999999</v>
      </c>
      <c r="F9" s="25">
        <f>VLOOKUP(C9,RA!B13:I43,8,0)</f>
        <v>52000.174599999998</v>
      </c>
      <c r="G9" s="16">
        <f t="shared" si="0"/>
        <v>116732.65119999999</v>
      </c>
      <c r="H9" s="27">
        <f>RA!J13</f>
        <v>30.818054728506802</v>
      </c>
      <c r="I9" s="20">
        <f>VLOOKUP(B9,RMS!B:D,3,FALSE)</f>
        <v>168732.99675128199</v>
      </c>
      <c r="J9" s="21">
        <f>VLOOKUP(B9,RMS!B:E,4,FALSE)</f>
        <v>116732.6485</v>
      </c>
      <c r="K9" s="22">
        <f t="shared" si="1"/>
        <v>-0.17095128199434839</v>
      </c>
      <c r="L9" s="22">
        <f t="shared" si="2"/>
        <v>2.6999999972758815E-3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94899.295800000007</v>
      </c>
      <c r="F10" s="25">
        <f>VLOOKUP(C10,RA!B14:I43,8,0)</f>
        <v>21030.349200000001</v>
      </c>
      <c r="G10" s="16">
        <f t="shared" si="0"/>
        <v>73868.94660000001</v>
      </c>
      <c r="H10" s="27">
        <f>RA!J14</f>
        <v>22.1607010070142</v>
      </c>
      <c r="I10" s="20">
        <f>VLOOKUP(B10,RMS!B:D,3,FALSE)</f>
        <v>94899.313109401701</v>
      </c>
      <c r="J10" s="21">
        <f>VLOOKUP(B10,RMS!B:E,4,FALSE)</f>
        <v>73868.948302564095</v>
      </c>
      <c r="K10" s="22">
        <f t="shared" si="1"/>
        <v>-1.7309401693637483E-2</v>
      </c>
      <c r="L10" s="22">
        <f t="shared" si="2"/>
        <v>-1.7025640845531598E-3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89935.533200000005</v>
      </c>
      <c r="F11" s="25">
        <f>VLOOKUP(C11,RA!B15:I44,8,0)</f>
        <v>16582.030999999999</v>
      </c>
      <c r="G11" s="16">
        <f t="shared" si="0"/>
        <v>73353.502200000003</v>
      </c>
      <c r="H11" s="27">
        <f>RA!J15</f>
        <v>18.437685762227702</v>
      </c>
      <c r="I11" s="20">
        <f>VLOOKUP(B11,RMS!B:D,3,FALSE)</f>
        <v>89935.709869230806</v>
      </c>
      <c r="J11" s="21">
        <f>VLOOKUP(B11,RMS!B:E,4,FALSE)</f>
        <v>73353.5010675214</v>
      </c>
      <c r="K11" s="22">
        <f t="shared" si="1"/>
        <v>-0.17666923080105335</v>
      </c>
      <c r="L11" s="22">
        <f t="shared" si="2"/>
        <v>1.1324786028126255E-3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817522.86340000003</v>
      </c>
      <c r="F12" s="25">
        <f>VLOOKUP(C12,RA!B16:I45,8,0)</f>
        <v>-23306.220099999999</v>
      </c>
      <c r="G12" s="16">
        <f t="shared" si="0"/>
        <v>840829.08350000007</v>
      </c>
      <c r="H12" s="27">
        <f>RA!J16</f>
        <v>-2.85083404310818</v>
      </c>
      <c r="I12" s="20">
        <f>VLOOKUP(B12,RMS!B:D,3,FALSE)</f>
        <v>817522.31352734996</v>
      </c>
      <c r="J12" s="21">
        <f>VLOOKUP(B12,RMS!B:E,4,FALSE)</f>
        <v>840829.08323333296</v>
      </c>
      <c r="K12" s="22">
        <f t="shared" si="1"/>
        <v>0.54987265006639063</v>
      </c>
      <c r="L12" s="22">
        <f t="shared" si="2"/>
        <v>2.6666710618883371E-4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663098.77839999995</v>
      </c>
      <c r="F13" s="25">
        <f>VLOOKUP(C13,RA!B17:I46,8,0)</f>
        <v>62536.656000000003</v>
      </c>
      <c r="G13" s="16">
        <f t="shared" si="0"/>
        <v>600562.12239999999</v>
      </c>
      <c r="H13" s="27">
        <f>RA!J17</f>
        <v>9.4309713781852498</v>
      </c>
      <c r="I13" s="20">
        <f>VLOOKUP(B13,RMS!B:D,3,FALSE)</f>
        <v>663098.74332051305</v>
      </c>
      <c r="J13" s="21">
        <f>VLOOKUP(B13,RMS!B:E,4,FALSE)</f>
        <v>600562.12302307703</v>
      </c>
      <c r="K13" s="22">
        <f t="shared" si="1"/>
        <v>3.5079486900940537E-2</v>
      </c>
      <c r="L13" s="22">
        <f t="shared" si="2"/>
        <v>-6.2307703774422407E-4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1409682.5762</v>
      </c>
      <c r="F14" s="25">
        <f>VLOOKUP(C14,RA!B18:I47,8,0)</f>
        <v>219801.5833</v>
      </c>
      <c r="G14" s="16">
        <f t="shared" si="0"/>
        <v>1189880.9929</v>
      </c>
      <c r="H14" s="27">
        <f>RA!J18</f>
        <v>15.592274956856301</v>
      </c>
      <c r="I14" s="20">
        <f>VLOOKUP(B14,RMS!B:D,3,FALSE)</f>
        <v>1409682.7814640999</v>
      </c>
      <c r="J14" s="21">
        <f>VLOOKUP(B14,RMS!B:E,4,FALSE)</f>
        <v>1189880.9332521399</v>
      </c>
      <c r="K14" s="22">
        <f t="shared" si="1"/>
        <v>-0.20526409987360239</v>
      </c>
      <c r="L14" s="22">
        <f t="shared" si="2"/>
        <v>5.9647860005497932E-2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429496.59490000003</v>
      </c>
      <c r="F15" s="25">
        <f>VLOOKUP(C15,RA!B19:I48,8,0)</f>
        <v>34123.719299999997</v>
      </c>
      <c r="G15" s="16">
        <f t="shared" si="0"/>
        <v>395372.87560000003</v>
      </c>
      <c r="H15" s="27">
        <f>RA!J19</f>
        <v>7.9450500202324204</v>
      </c>
      <c r="I15" s="20">
        <f>VLOOKUP(B15,RMS!B:D,3,FALSE)</f>
        <v>429496.57153162401</v>
      </c>
      <c r="J15" s="21">
        <f>VLOOKUP(B15,RMS!B:E,4,FALSE)</f>
        <v>395372.87670085498</v>
      </c>
      <c r="K15" s="22">
        <f t="shared" si="1"/>
        <v>2.336837601615116E-2</v>
      </c>
      <c r="L15" s="22">
        <f t="shared" si="2"/>
        <v>-1.1008549481630325E-3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918848.30119999999</v>
      </c>
      <c r="F16" s="25">
        <f>VLOOKUP(C16,RA!B20:I49,8,0)</f>
        <v>93551.993900000001</v>
      </c>
      <c r="G16" s="16">
        <f t="shared" si="0"/>
        <v>825296.30729999999</v>
      </c>
      <c r="H16" s="27">
        <f>RA!J20</f>
        <v>10.1814405901195</v>
      </c>
      <c r="I16" s="20">
        <f>VLOOKUP(B16,RMS!B:D,3,FALSE)</f>
        <v>918848.36479999998</v>
      </c>
      <c r="J16" s="21">
        <f>VLOOKUP(B16,RMS!B:E,4,FALSE)</f>
        <v>825296.30729999999</v>
      </c>
      <c r="K16" s="22">
        <f t="shared" si="1"/>
        <v>-6.3599999994039536E-2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297539.4216</v>
      </c>
      <c r="F17" s="25">
        <f>VLOOKUP(C17,RA!B21:I50,8,0)</f>
        <v>37648.838900000002</v>
      </c>
      <c r="G17" s="16">
        <f t="shared" si="0"/>
        <v>259890.5827</v>
      </c>
      <c r="H17" s="27">
        <f>RA!J21</f>
        <v>12.653395203077899</v>
      </c>
      <c r="I17" s="20">
        <f>VLOOKUP(B17,RMS!B:D,3,FALSE)</f>
        <v>297539.55207460898</v>
      </c>
      <c r="J17" s="21">
        <f>VLOOKUP(B17,RMS!B:E,4,FALSE)</f>
        <v>259890.582555956</v>
      </c>
      <c r="K17" s="22">
        <f t="shared" si="1"/>
        <v>-0.13047460897359997</v>
      </c>
      <c r="L17" s="22">
        <f t="shared" si="2"/>
        <v>1.4404399553313851E-4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1399458.2461000001</v>
      </c>
      <c r="F18" s="25">
        <f>VLOOKUP(C18,RA!B22:I51,8,0)</f>
        <v>89396.811700000006</v>
      </c>
      <c r="G18" s="16">
        <f t="shared" si="0"/>
        <v>1310061.4344000001</v>
      </c>
      <c r="H18" s="27">
        <f>RA!J22</f>
        <v>6.38795847958525</v>
      </c>
      <c r="I18" s="20">
        <f>VLOOKUP(B18,RMS!B:D,3,FALSE)</f>
        <v>1399459.2357427401</v>
      </c>
      <c r="J18" s="21">
        <f>VLOOKUP(B18,RMS!B:E,4,FALSE)</f>
        <v>1310061.4323863201</v>
      </c>
      <c r="K18" s="22">
        <f t="shared" si="1"/>
        <v>-0.9896427399944514</v>
      </c>
      <c r="L18" s="22">
        <f t="shared" si="2"/>
        <v>2.0136800594627857E-3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2038266.7274</v>
      </c>
      <c r="F19" s="25">
        <f>VLOOKUP(C19,RA!B23:I52,8,0)</f>
        <v>181233.50599999999</v>
      </c>
      <c r="G19" s="16">
        <f t="shared" si="0"/>
        <v>1857033.2213999999</v>
      </c>
      <c r="H19" s="27">
        <f>RA!J23</f>
        <v>8.8915500392424196</v>
      </c>
      <c r="I19" s="20">
        <f>VLOOKUP(B19,RMS!B:D,3,FALSE)</f>
        <v>2038268.0218102599</v>
      </c>
      <c r="J19" s="21">
        <f>VLOOKUP(B19,RMS!B:E,4,FALSE)</f>
        <v>1857033.24189658</v>
      </c>
      <c r="K19" s="22">
        <f t="shared" si="1"/>
        <v>-1.2944102599285543</v>
      </c>
      <c r="L19" s="22">
        <f t="shared" si="2"/>
        <v>-2.0496580051258206E-2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260928.076</v>
      </c>
      <c r="F20" s="25">
        <f>VLOOKUP(C20,RA!B24:I53,8,0)</f>
        <v>34423.648000000001</v>
      </c>
      <c r="G20" s="16">
        <f t="shared" si="0"/>
        <v>226504.42800000001</v>
      </c>
      <c r="H20" s="27">
        <f>RA!J24</f>
        <v>13.1927727087521</v>
      </c>
      <c r="I20" s="20">
        <f>VLOOKUP(B20,RMS!B:D,3,FALSE)</f>
        <v>260928.09135332401</v>
      </c>
      <c r="J20" s="21">
        <f>VLOOKUP(B20,RMS!B:E,4,FALSE)</f>
        <v>226504.41649536599</v>
      </c>
      <c r="K20" s="22">
        <f t="shared" si="1"/>
        <v>-1.5353324008174241E-2</v>
      </c>
      <c r="L20" s="22">
        <f t="shared" si="2"/>
        <v>1.1504634021548554E-2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251822.90239999999</v>
      </c>
      <c r="F21" s="25">
        <f>VLOOKUP(C21,RA!B25:I54,8,0)</f>
        <v>16565.0128</v>
      </c>
      <c r="G21" s="16">
        <f t="shared" si="0"/>
        <v>235257.88959999999</v>
      </c>
      <c r="H21" s="27">
        <f>RA!J25</f>
        <v>6.5780406158959401</v>
      </c>
      <c r="I21" s="20">
        <f>VLOOKUP(B21,RMS!B:D,3,FALSE)</f>
        <v>251822.873659284</v>
      </c>
      <c r="J21" s="21">
        <f>VLOOKUP(B21,RMS!B:E,4,FALSE)</f>
        <v>235257.88895841999</v>
      </c>
      <c r="K21" s="22">
        <f t="shared" si="1"/>
        <v>2.8740715992171317E-2</v>
      </c>
      <c r="L21" s="22">
        <f t="shared" si="2"/>
        <v>6.4158000168390572E-4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660395.07140000002</v>
      </c>
      <c r="F22" s="25">
        <f>VLOOKUP(C22,RA!B26:I55,8,0)</f>
        <v>116201.5102</v>
      </c>
      <c r="G22" s="16">
        <f t="shared" si="0"/>
        <v>544193.5612</v>
      </c>
      <c r="H22" s="27">
        <f>RA!J26</f>
        <v>17.595756726902799</v>
      </c>
      <c r="I22" s="20">
        <f>VLOOKUP(B22,RMS!B:D,3,FALSE)</f>
        <v>660395.02664572303</v>
      </c>
      <c r="J22" s="21">
        <f>VLOOKUP(B22,RMS!B:E,4,FALSE)</f>
        <v>544193.53283236502</v>
      </c>
      <c r="K22" s="22">
        <f t="shared" si="1"/>
        <v>4.4754276983439922E-2</v>
      </c>
      <c r="L22" s="22">
        <f t="shared" si="2"/>
        <v>2.8367634979076684E-2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202845.25279999999</v>
      </c>
      <c r="F23" s="25">
        <f>VLOOKUP(C23,RA!B27:I56,8,0)</f>
        <v>53333.193099999997</v>
      </c>
      <c r="G23" s="16">
        <f t="shared" si="0"/>
        <v>149512.05969999998</v>
      </c>
      <c r="H23" s="27">
        <f>RA!J27</f>
        <v>26.292551767324401</v>
      </c>
      <c r="I23" s="20">
        <f>VLOOKUP(B23,RMS!B:D,3,FALSE)</f>
        <v>202845.02979230799</v>
      </c>
      <c r="J23" s="21">
        <f>VLOOKUP(B23,RMS!B:E,4,FALSE)</f>
        <v>149512.06127118101</v>
      </c>
      <c r="K23" s="22">
        <f t="shared" si="1"/>
        <v>0.22300769199500792</v>
      </c>
      <c r="L23" s="22">
        <f t="shared" si="2"/>
        <v>-1.5711810265202075E-3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898620.14549999998</v>
      </c>
      <c r="F24" s="25">
        <f>VLOOKUP(C24,RA!B28:I57,8,0)</f>
        <v>23341.547600000002</v>
      </c>
      <c r="G24" s="16">
        <f t="shared" si="0"/>
        <v>875278.59789999994</v>
      </c>
      <c r="H24" s="27">
        <f>RA!J28</f>
        <v>2.5974876834096099</v>
      </c>
      <c r="I24" s="20">
        <f>VLOOKUP(B24,RMS!B:D,3,FALSE)</f>
        <v>898620.14548761095</v>
      </c>
      <c r="J24" s="21">
        <f>VLOOKUP(B24,RMS!B:E,4,FALSE)</f>
        <v>875278.58909823</v>
      </c>
      <c r="K24" s="22">
        <f t="shared" si="1"/>
        <v>1.238903496414423E-5</v>
      </c>
      <c r="L24" s="22">
        <f t="shared" si="2"/>
        <v>8.8017699308693409E-3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658567.79940000002</v>
      </c>
      <c r="F25" s="25">
        <f>VLOOKUP(C25,RA!B29:I58,8,0)</f>
        <v>101825.542</v>
      </c>
      <c r="G25" s="16">
        <f t="shared" si="0"/>
        <v>556742.2574</v>
      </c>
      <c r="H25" s="27">
        <f>RA!J29</f>
        <v>15.4616642497204</v>
      </c>
      <c r="I25" s="20">
        <f>VLOOKUP(B25,RMS!B:D,3,FALSE)</f>
        <v>658567.79930265504</v>
      </c>
      <c r="J25" s="21">
        <f>VLOOKUP(B25,RMS!B:E,4,FALSE)</f>
        <v>556742.24129661894</v>
      </c>
      <c r="K25" s="22">
        <f t="shared" si="1"/>
        <v>9.7344978712499142E-5</v>
      </c>
      <c r="L25" s="22">
        <f t="shared" si="2"/>
        <v>1.6103381058201194E-2</v>
      </c>
      <c r="M25" s="32"/>
    </row>
    <row r="26" spans="1:13" x14ac:dyDescent="0.2">
      <c r="A26" s="47"/>
      <c r="B26" s="12">
        <v>37</v>
      </c>
      <c r="C26" s="42" t="s">
        <v>67</v>
      </c>
      <c r="D26" s="42"/>
      <c r="E26" s="15">
        <f>VLOOKUP(C26,RA!B30:D55,3,0)</f>
        <v>989743.08990000002</v>
      </c>
      <c r="F26" s="25">
        <f>VLOOKUP(C26,RA!B30:I59,8,0)</f>
        <v>97282.019100000005</v>
      </c>
      <c r="G26" s="16">
        <f t="shared" si="0"/>
        <v>892461.07079999999</v>
      </c>
      <c r="H26" s="27">
        <f>RA!J30</f>
        <v>9.8290172563699407</v>
      </c>
      <c r="I26" s="20">
        <f>VLOOKUP(B26,RMS!B:D,3,FALSE)</f>
        <v>989743.09101769899</v>
      </c>
      <c r="J26" s="21">
        <f>VLOOKUP(B26,RMS!B:E,4,FALSE)</f>
        <v>892461.07550992502</v>
      </c>
      <c r="K26" s="22">
        <f t="shared" si="1"/>
        <v>-1.1176989646628499E-3</v>
      </c>
      <c r="L26" s="22">
        <f t="shared" si="2"/>
        <v>-4.7099250368773937E-3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1443048.8677999999</v>
      </c>
      <c r="F27" s="25">
        <f>VLOOKUP(C27,RA!B31:I60,8,0)</f>
        <v>-17027.850999999999</v>
      </c>
      <c r="G27" s="16">
        <f t="shared" si="0"/>
        <v>1460076.7187999999</v>
      </c>
      <c r="H27" s="27">
        <f>RA!J31</f>
        <v>-1.1799912934313701</v>
      </c>
      <c r="I27" s="20">
        <f>VLOOKUP(B27,RMS!B:D,3,FALSE)</f>
        <v>1443048.84202743</v>
      </c>
      <c r="J27" s="21">
        <f>VLOOKUP(B27,RMS!B:E,4,FALSE)</f>
        <v>1460076.6606513299</v>
      </c>
      <c r="K27" s="22">
        <f t="shared" si="1"/>
        <v>2.5772569933906198E-2</v>
      </c>
      <c r="L27" s="22">
        <f t="shared" si="2"/>
        <v>5.8148670010268688E-2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137833.88639999999</v>
      </c>
      <c r="F28" s="25">
        <f>VLOOKUP(C28,RA!B32:I61,8,0)</f>
        <v>35285.247300000003</v>
      </c>
      <c r="G28" s="16">
        <f t="shared" si="0"/>
        <v>102548.63909999999</v>
      </c>
      <c r="H28" s="27">
        <f>RA!J32</f>
        <v>25.599834860348299</v>
      </c>
      <c r="I28" s="20">
        <f>VLOOKUP(B28,RMS!B:D,3,FALSE)</f>
        <v>137833.80062098199</v>
      </c>
      <c r="J28" s="21">
        <f>VLOOKUP(B28,RMS!B:E,4,FALSE)</f>
        <v>102548.627206146</v>
      </c>
      <c r="K28" s="22">
        <f t="shared" si="1"/>
        <v>8.5779018001630902E-2</v>
      </c>
      <c r="L28" s="22">
        <f t="shared" si="2"/>
        <v>1.1893853981746361E-2</v>
      </c>
      <c r="M28" s="32"/>
    </row>
    <row r="29" spans="1:13" x14ac:dyDescent="0.2">
      <c r="A29" s="47"/>
      <c r="B29" s="12">
        <v>40</v>
      </c>
      <c r="C29" s="42" t="s">
        <v>69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183696.22690000001</v>
      </c>
      <c r="F30" s="25">
        <f>VLOOKUP(C30,RA!B34:I64,8,0)</f>
        <v>16170.287700000001</v>
      </c>
      <c r="G30" s="16">
        <f t="shared" si="0"/>
        <v>167525.93920000002</v>
      </c>
      <c r="H30" s="27">
        <f>RA!J34</f>
        <v>8.8027326270575692</v>
      </c>
      <c r="I30" s="20">
        <f>VLOOKUP(B30,RMS!B:D,3,FALSE)</f>
        <v>183696.2248</v>
      </c>
      <c r="J30" s="21">
        <f>VLOOKUP(B30,RMS!B:E,4,FALSE)</f>
        <v>167525.946</v>
      </c>
      <c r="K30" s="22">
        <f t="shared" si="1"/>
        <v>2.1000000124331564E-3</v>
      </c>
      <c r="L30" s="22">
        <f t="shared" si="2"/>
        <v>-6.7999999737367034E-3</v>
      </c>
      <c r="M30" s="32"/>
    </row>
    <row r="31" spans="1:13" s="35" customFormat="1" ht="12" thickBot="1" x14ac:dyDescent="0.25">
      <c r="A31" s="47"/>
      <c r="B31" s="12">
        <v>70</v>
      </c>
      <c r="C31" s="48" t="s">
        <v>64</v>
      </c>
      <c r="D31" s="49"/>
      <c r="E31" s="15">
        <f>VLOOKUP(C31,RA!B34:D61,3,0)</f>
        <v>127661.57</v>
      </c>
      <c r="F31" s="25">
        <f>VLOOKUP(C31,RA!B34:I65,8,0)</f>
        <v>2061.27</v>
      </c>
      <c r="G31" s="16">
        <f t="shared" si="0"/>
        <v>125600.3</v>
      </c>
      <c r="H31" s="27">
        <f>RA!J34</f>
        <v>8.8027326270575692</v>
      </c>
      <c r="I31" s="20">
        <f>VLOOKUP(B31,RMS!B:D,3,FALSE)</f>
        <v>127661.57</v>
      </c>
      <c r="J31" s="21">
        <f>VLOOKUP(B31,RMS!B:E,4,FALSE)</f>
        <v>125600.3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167154.79</v>
      </c>
      <c r="F32" s="25">
        <f>VLOOKUP(C32,RA!B34:I65,8,0)</f>
        <v>-19571.2</v>
      </c>
      <c r="G32" s="16">
        <f t="shared" si="0"/>
        <v>186725.99000000002</v>
      </c>
      <c r="H32" s="27">
        <f>RA!J34</f>
        <v>8.8027326270575692</v>
      </c>
      <c r="I32" s="20">
        <f>VLOOKUP(B32,RMS!B:D,3,FALSE)</f>
        <v>167154.79</v>
      </c>
      <c r="J32" s="21">
        <f>VLOOKUP(B32,RMS!B:E,4,FALSE)</f>
        <v>186725.99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220030.78</v>
      </c>
      <c r="F33" s="25">
        <f>VLOOKUP(C33,RA!B34:I66,8,0)</f>
        <v>-5205.99</v>
      </c>
      <c r="G33" s="16">
        <f t="shared" si="0"/>
        <v>225236.77</v>
      </c>
      <c r="H33" s="27">
        <f>RA!J35</f>
        <v>1.7440679340273799</v>
      </c>
      <c r="I33" s="20">
        <f>VLOOKUP(B33,RMS!B:D,3,FALSE)</f>
        <v>220030.78</v>
      </c>
      <c r="J33" s="21">
        <f>VLOOKUP(B33,RMS!B:E,4,FALSE)</f>
        <v>225236.77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132590.68</v>
      </c>
      <c r="F34" s="25">
        <f>VLOOKUP(C34,RA!B34:I67,8,0)</f>
        <v>-27140.91</v>
      </c>
      <c r="G34" s="16">
        <f t="shared" si="0"/>
        <v>159731.59</v>
      </c>
      <c r="H34" s="27">
        <f>RA!J34</f>
        <v>8.8027326270575692</v>
      </c>
      <c r="I34" s="20">
        <f>VLOOKUP(B34,RMS!B:D,3,FALSE)</f>
        <v>132590.68</v>
      </c>
      <c r="J34" s="21">
        <f>VLOOKUP(B34,RMS!B:E,4,FALSE)</f>
        <v>159731.59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65</v>
      </c>
      <c r="D35" s="42"/>
      <c r="E35" s="15">
        <f>VLOOKUP(C35,RA!B35:D64,3,0)</f>
        <v>4.55</v>
      </c>
      <c r="F35" s="25">
        <f>VLOOKUP(C35,RA!B35:I68,8,0)</f>
        <v>-8756.1200000000008</v>
      </c>
      <c r="G35" s="16">
        <f t="shared" si="0"/>
        <v>8760.67</v>
      </c>
      <c r="H35" s="27">
        <f>RA!J35</f>
        <v>1.7440679340273799</v>
      </c>
      <c r="I35" s="20">
        <f>VLOOKUP(B35,RMS!B:D,3,FALSE)</f>
        <v>4.55</v>
      </c>
      <c r="J35" s="21">
        <f>VLOOKUP(B35,RMS!B:E,4,FALSE)</f>
        <v>8760.67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31999.999800000001</v>
      </c>
      <c r="F36" s="25">
        <f>VLOOKUP(C36,RA!B8:I68,8,0)</f>
        <v>1915.3242</v>
      </c>
      <c r="G36" s="16">
        <f t="shared" si="0"/>
        <v>30084.675600000002</v>
      </c>
      <c r="H36" s="27">
        <f>RA!J35</f>
        <v>1.7440679340273799</v>
      </c>
      <c r="I36" s="20">
        <f>VLOOKUP(B36,RMS!B:D,3,FALSE)</f>
        <v>32000</v>
      </c>
      <c r="J36" s="21">
        <f>VLOOKUP(B36,RMS!B:E,4,FALSE)</f>
        <v>30084.6752136752</v>
      </c>
      <c r="K36" s="22">
        <f t="shared" si="1"/>
        <v>-1.9999999858555384E-4</v>
      </c>
      <c r="L36" s="22">
        <f t="shared" si="2"/>
        <v>3.8632480209344067E-4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299767.76089999999</v>
      </c>
      <c r="F37" s="25">
        <f>VLOOKUP(C37,RA!B8:I69,8,0)</f>
        <v>16912.341199999999</v>
      </c>
      <c r="G37" s="16">
        <f t="shared" si="0"/>
        <v>282855.41969999997</v>
      </c>
      <c r="H37" s="27">
        <f>RA!J36</f>
        <v>1.61463626054419</v>
      </c>
      <c r="I37" s="20">
        <f>VLOOKUP(B37,RMS!B:D,3,FALSE)</f>
        <v>299767.75636923098</v>
      </c>
      <c r="J37" s="21">
        <f>VLOOKUP(B37,RMS!B:E,4,FALSE)</f>
        <v>282855.4191</v>
      </c>
      <c r="K37" s="22">
        <f t="shared" si="1"/>
        <v>4.5307690161280334E-3</v>
      </c>
      <c r="L37" s="22">
        <f t="shared" si="2"/>
        <v>5.9999997029080987E-4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64728.27</v>
      </c>
      <c r="F38" s="25">
        <f>VLOOKUP(C38,RA!B9:I70,8,0)</f>
        <v>-11190.57</v>
      </c>
      <c r="G38" s="16">
        <f t="shared" si="0"/>
        <v>75918.84</v>
      </c>
      <c r="H38" s="27">
        <f>RA!J37</f>
        <v>-11.708429055488001</v>
      </c>
      <c r="I38" s="20">
        <f>VLOOKUP(B38,RMS!B:D,3,FALSE)</f>
        <v>64728.27</v>
      </c>
      <c r="J38" s="21">
        <f>VLOOKUP(B38,RMS!B:E,4,FALSE)</f>
        <v>75918.84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43302.6</v>
      </c>
      <c r="F39" s="25">
        <f>VLOOKUP(C39,RA!B10:I71,8,0)</f>
        <v>6020.77</v>
      </c>
      <c r="G39" s="16">
        <f t="shared" si="0"/>
        <v>37281.83</v>
      </c>
      <c r="H39" s="27">
        <f>RA!J38</f>
        <v>-2.3660280620738599</v>
      </c>
      <c r="I39" s="20">
        <f>VLOOKUP(B39,RMS!B:D,3,FALSE)</f>
        <v>43302.6</v>
      </c>
      <c r="J39" s="21">
        <f>VLOOKUP(B39,RMS!B:E,4,FALSE)</f>
        <v>37281.83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71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-20.469696663445699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12196.883900000001</v>
      </c>
      <c r="F41" s="25">
        <f>VLOOKUP(C41,RA!B8:I72,8,0)</f>
        <v>1032.0291</v>
      </c>
      <c r="G41" s="16">
        <f t="shared" si="0"/>
        <v>11164.854800000001</v>
      </c>
      <c r="H41" s="27">
        <f>RA!J39</f>
        <v>-20.469696663445699</v>
      </c>
      <c r="I41" s="20">
        <f>VLOOKUP(B41,RMS!B:D,3,FALSE)</f>
        <v>12196.883745556301</v>
      </c>
      <c r="J41" s="21">
        <f>VLOOKUP(B41,RMS!B:E,4,FALSE)</f>
        <v>11164.854927766401</v>
      </c>
      <c r="K41" s="22">
        <f t="shared" si="1"/>
        <v>1.5444370001205243E-4</v>
      </c>
      <c r="L41" s="22">
        <f t="shared" si="2"/>
        <v>-1.277663996006595E-4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15930731.7915</v>
      </c>
      <c r="E7" s="73">
        <v>18777004.7654</v>
      </c>
      <c r="F7" s="74">
        <v>84.841709263743894</v>
      </c>
      <c r="G7" s="73">
        <v>14096564.3828</v>
      </c>
      <c r="H7" s="74">
        <v>13.011449874538</v>
      </c>
      <c r="I7" s="73">
        <v>1408732.5563999999</v>
      </c>
      <c r="J7" s="74">
        <v>8.8428615511036508</v>
      </c>
      <c r="K7" s="73">
        <v>1654804.4439000001</v>
      </c>
      <c r="L7" s="74">
        <v>11.739062078978</v>
      </c>
      <c r="M7" s="74">
        <v>-0.14870149062451399</v>
      </c>
      <c r="N7" s="73">
        <v>59624711.216300003</v>
      </c>
      <c r="O7" s="73">
        <v>3507117447.0040002</v>
      </c>
      <c r="P7" s="73">
        <v>868818</v>
      </c>
      <c r="Q7" s="73">
        <v>776577</v>
      </c>
      <c r="R7" s="74">
        <v>11.877894915764999</v>
      </c>
      <c r="S7" s="73">
        <v>18.336097769037899</v>
      </c>
      <c r="T7" s="73">
        <v>19.759256522791699</v>
      </c>
      <c r="U7" s="75">
        <v>-7.7615137728861798</v>
      </c>
      <c r="V7" s="63"/>
      <c r="W7" s="63"/>
    </row>
    <row r="8" spans="1:23" ht="12" customHeight="1" thickBot="1" x14ac:dyDescent="0.25">
      <c r="A8" s="53">
        <v>42524</v>
      </c>
      <c r="B8" s="62" t="s">
        <v>6</v>
      </c>
      <c r="C8" s="51"/>
      <c r="D8" s="76">
        <v>450455.30190000002</v>
      </c>
      <c r="E8" s="76">
        <v>670229.2953</v>
      </c>
      <c r="F8" s="77">
        <v>67.209133509804701</v>
      </c>
      <c r="G8" s="76">
        <v>436203.59259999997</v>
      </c>
      <c r="H8" s="77">
        <v>3.2672150210988402</v>
      </c>
      <c r="I8" s="76">
        <v>114060.8072</v>
      </c>
      <c r="J8" s="77">
        <v>25.321226483270799</v>
      </c>
      <c r="K8" s="76">
        <v>111979.42879999999</v>
      </c>
      <c r="L8" s="77">
        <v>25.671367842833298</v>
      </c>
      <c r="M8" s="77">
        <v>1.8587149642614001E-2</v>
      </c>
      <c r="N8" s="76">
        <v>1386319.0460000001</v>
      </c>
      <c r="O8" s="76">
        <v>126843031.8158</v>
      </c>
      <c r="P8" s="76">
        <v>21029</v>
      </c>
      <c r="Q8" s="76">
        <v>19331</v>
      </c>
      <c r="R8" s="77">
        <v>8.7838187367441005</v>
      </c>
      <c r="S8" s="76">
        <v>21.420671544058202</v>
      </c>
      <c r="T8" s="76">
        <v>21.729739532357399</v>
      </c>
      <c r="U8" s="78">
        <v>-1.4428492013588601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58356.7071</v>
      </c>
      <c r="E9" s="76">
        <v>108600.2457</v>
      </c>
      <c r="F9" s="77">
        <v>53.735336162319598</v>
      </c>
      <c r="G9" s="76">
        <v>55074.408199999998</v>
      </c>
      <c r="H9" s="77">
        <v>5.9597533723476204</v>
      </c>
      <c r="I9" s="76">
        <v>12868.2788</v>
      </c>
      <c r="J9" s="77">
        <v>22.051070801422899</v>
      </c>
      <c r="K9" s="76">
        <v>12775.802100000001</v>
      </c>
      <c r="L9" s="77">
        <v>23.1973479471723</v>
      </c>
      <c r="M9" s="77">
        <v>7.238426149384E-3</v>
      </c>
      <c r="N9" s="76">
        <v>482561.84499999997</v>
      </c>
      <c r="O9" s="76">
        <v>18084463.0473</v>
      </c>
      <c r="P9" s="76">
        <v>3369</v>
      </c>
      <c r="Q9" s="76">
        <v>2591</v>
      </c>
      <c r="R9" s="77">
        <v>30.027016595908901</v>
      </c>
      <c r="S9" s="76">
        <v>17.3216702582369</v>
      </c>
      <c r="T9" s="76">
        <v>16.988867927441099</v>
      </c>
      <c r="U9" s="78">
        <v>1.9213062356816499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102517.943</v>
      </c>
      <c r="E10" s="76">
        <v>141848.511</v>
      </c>
      <c r="F10" s="77">
        <v>72.272836899923504</v>
      </c>
      <c r="G10" s="76">
        <v>100803.0019</v>
      </c>
      <c r="H10" s="77">
        <v>1.70127979095431</v>
      </c>
      <c r="I10" s="76">
        <v>28301.516299999999</v>
      </c>
      <c r="J10" s="77">
        <v>27.606402812822701</v>
      </c>
      <c r="K10" s="76">
        <v>27835.630799999999</v>
      </c>
      <c r="L10" s="77">
        <v>27.6138907327521</v>
      </c>
      <c r="M10" s="77">
        <v>1.6737019661864999E-2</v>
      </c>
      <c r="N10" s="76">
        <v>1855732.1601</v>
      </c>
      <c r="O10" s="76">
        <v>32683402.533</v>
      </c>
      <c r="P10" s="76">
        <v>88361</v>
      </c>
      <c r="Q10" s="76">
        <v>76899</v>
      </c>
      <c r="R10" s="77">
        <v>14.9052653480539</v>
      </c>
      <c r="S10" s="76">
        <v>1.16021709804099</v>
      </c>
      <c r="T10" s="76">
        <v>1.1777206153526101</v>
      </c>
      <c r="U10" s="78">
        <v>-1.50864155865044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53562.018900000003</v>
      </c>
      <c r="E11" s="76">
        <v>74717.106799999994</v>
      </c>
      <c r="F11" s="77">
        <v>71.686419876204297</v>
      </c>
      <c r="G11" s="76">
        <v>65676.006699999998</v>
      </c>
      <c r="H11" s="77">
        <v>-18.445073640568999</v>
      </c>
      <c r="I11" s="76">
        <v>12283.294099999999</v>
      </c>
      <c r="J11" s="77">
        <v>22.932843743124899</v>
      </c>
      <c r="K11" s="76">
        <v>16403.7147</v>
      </c>
      <c r="L11" s="77">
        <v>24.976723653327699</v>
      </c>
      <c r="M11" s="77">
        <v>-0.251188262863411</v>
      </c>
      <c r="N11" s="76">
        <v>189617.20790000001</v>
      </c>
      <c r="O11" s="76">
        <v>10349887.9296</v>
      </c>
      <c r="P11" s="76">
        <v>2370</v>
      </c>
      <c r="Q11" s="76">
        <v>2378</v>
      </c>
      <c r="R11" s="77">
        <v>-0.33641715727502602</v>
      </c>
      <c r="S11" s="76">
        <v>22.6000079746835</v>
      </c>
      <c r="T11" s="76">
        <v>23.681443187552599</v>
      </c>
      <c r="U11" s="78">
        <v>-4.7851098728834103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144617.20699999999</v>
      </c>
      <c r="E12" s="76">
        <v>283557.20929999999</v>
      </c>
      <c r="F12" s="77">
        <v>51.001068658069897</v>
      </c>
      <c r="G12" s="76">
        <v>171559.1042</v>
      </c>
      <c r="H12" s="77">
        <v>-15.704148914529</v>
      </c>
      <c r="I12" s="76">
        <v>23023.4791</v>
      </c>
      <c r="J12" s="77">
        <v>15.920290245959499</v>
      </c>
      <c r="K12" s="76">
        <v>35033.695899999999</v>
      </c>
      <c r="L12" s="77">
        <v>20.4207733908184</v>
      </c>
      <c r="M12" s="77">
        <v>-0.34281900585887098</v>
      </c>
      <c r="N12" s="76">
        <v>1211555.4471</v>
      </c>
      <c r="O12" s="76">
        <v>36119447.049500003</v>
      </c>
      <c r="P12" s="76">
        <v>1675</v>
      </c>
      <c r="Q12" s="76">
        <v>1911</v>
      </c>
      <c r="R12" s="77">
        <v>-12.349555206698099</v>
      </c>
      <c r="S12" s="76">
        <v>86.338631044776093</v>
      </c>
      <c r="T12" s="76">
        <v>84.892582679225498</v>
      </c>
      <c r="U12" s="78">
        <v>1.6748567217849999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168732.82579999999</v>
      </c>
      <c r="E13" s="76">
        <v>313124.16249999998</v>
      </c>
      <c r="F13" s="77">
        <v>53.886874922978897</v>
      </c>
      <c r="G13" s="76">
        <v>214957.47839999999</v>
      </c>
      <c r="H13" s="77">
        <v>-21.504091387778399</v>
      </c>
      <c r="I13" s="76">
        <v>52000.174599999998</v>
      </c>
      <c r="J13" s="77">
        <v>30.818054728506802</v>
      </c>
      <c r="K13" s="76">
        <v>66531.238100000002</v>
      </c>
      <c r="L13" s="77">
        <v>30.950883214305499</v>
      </c>
      <c r="M13" s="77">
        <v>-0.218409636059366</v>
      </c>
      <c r="N13" s="76">
        <v>1088499.8478000001</v>
      </c>
      <c r="O13" s="76">
        <v>55660446.872000001</v>
      </c>
      <c r="P13" s="76">
        <v>8050</v>
      </c>
      <c r="Q13" s="76">
        <v>7651</v>
      </c>
      <c r="R13" s="77">
        <v>5.2150045745654099</v>
      </c>
      <c r="S13" s="76">
        <v>20.9605994782609</v>
      </c>
      <c r="T13" s="76">
        <v>22.058433838713899</v>
      </c>
      <c r="U13" s="78">
        <v>-5.2376095521105501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94899.295800000007</v>
      </c>
      <c r="E14" s="76">
        <v>153765.535</v>
      </c>
      <c r="F14" s="77">
        <v>61.7168833054819</v>
      </c>
      <c r="G14" s="76">
        <v>151688.723</v>
      </c>
      <c r="H14" s="77">
        <v>-37.438133881580697</v>
      </c>
      <c r="I14" s="76">
        <v>21030.349200000001</v>
      </c>
      <c r="J14" s="77">
        <v>22.1607010070142</v>
      </c>
      <c r="K14" s="76">
        <v>35394.6702</v>
      </c>
      <c r="L14" s="77">
        <v>23.3337518438994</v>
      </c>
      <c r="M14" s="77">
        <v>-0.40583288158452702</v>
      </c>
      <c r="N14" s="76">
        <v>334157.21759999997</v>
      </c>
      <c r="O14" s="76">
        <v>24889569.926199999</v>
      </c>
      <c r="P14" s="76">
        <v>1984</v>
      </c>
      <c r="Q14" s="76">
        <v>2128</v>
      </c>
      <c r="R14" s="77">
        <v>-6.7669172932330897</v>
      </c>
      <c r="S14" s="76">
        <v>47.832306350806498</v>
      </c>
      <c r="T14" s="76">
        <v>45.009150986842101</v>
      </c>
      <c r="U14" s="78">
        <v>5.9021936831961899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89935.533200000005</v>
      </c>
      <c r="E15" s="76">
        <v>108007.20940000001</v>
      </c>
      <c r="F15" s="77">
        <v>83.268083398884698</v>
      </c>
      <c r="G15" s="76">
        <v>94275.435599999997</v>
      </c>
      <c r="H15" s="77">
        <v>-4.60342863692905</v>
      </c>
      <c r="I15" s="76">
        <v>16582.030999999999</v>
      </c>
      <c r="J15" s="77">
        <v>18.437685762227702</v>
      </c>
      <c r="K15" s="76">
        <v>22619.788400000001</v>
      </c>
      <c r="L15" s="77">
        <v>23.993300329020201</v>
      </c>
      <c r="M15" s="77">
        <v>-0.26692369058589399</v>
      </c>
      <c r="N15" s="76">
        <v>308873.75089999998</v>
      </c>
      <c r="O15" s="76">
        <v>20783295.0187</v>
      </c>
      <c r="P15" s="76">
        <v>4284</v>
      </c>
      <c r="Q15" s="76">
        <v>3989</v>
      </c>
      <c r="R15" s="77">
        <v>7.3953371772373897</v>
      </c>
      <c r="S15" s="76">
        <v>20.993355088702199</v>
      </c>
      <c r="T15" s="76">
        <v>19.917056856355</v>
      </c>
      <c r="U15" s="78">
        <v>5.1268519386231599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817522.86340000003</v>
      </c>
      <c r="E16" s="76">
        <v>945910.84380000003</v>
      </c>
      <c r="F16" s="77">
        <v>86.427052693018297</v>
      </c>
      <c r="G16" s="76">
        <v>678512.16370000003</v>
      </c>
      <c r="H16" s="77">
        <v>20.487576662142601</v>
      </c>
      <c r="I16" s="76">
        <v>-23306.220099999999</v>
      </c>
      <c r="J16" s="77">
        <v>-2.85083404310818</v>
      </c>
      <c r="K16" s="76">
        <v>41145.001499999998</v>
      </c>
      <c r="L16" s="77">
        <v>6.0640035214154304</v>
      </c>
      <c r="M16" s="77">
        <v>-1.5664411046381901</v>
      </c>
      <c r="N16" s="76">
        <v>2856218.3591</v>
      </c>
      <c r="O16" s="76">
        <v>175250372.26179999</v>
      </c>
      <c r="P16" s="76">
        <v>38386</v>
      </c>
      <c r="Q16" s="76">
        <v>32593</v>
      </c>
      <c r="R16" s="77">
        <v>17.773755100788499</v>
      </c>
      <c r="S16" s="76">
        <v>21.297422586359598</v>
      </c>
      <c r="T16" s="76">
        <v>21.480516132298298</v>
      </c>
      <c r="U16" s="78">
        <v>-0.85969814045012805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663098.77839999995</v>
      </c>
      <c r="E17" s="76">
        <v>884427.97510000004</v>
      </c>
      <c r="F17" s="77">
        <v>74.974876085870704</v>
      </c>
      <c r="G17" s="76">
        <v>391740.48379999999</v>
      </c>
      <c r="H17" s="77">
        <v>69.269913583539605</v>
      </c>
      <c r="I17" s="76">
        <v>62536.656000000003</v>
      </c>
      <c r="J17" s="77">
        <v>9.4309713781852498</v>
      </c>
      <c r="K17" s="76">
        <v>57564.795700000002</v>
      </c>
      <c r="L17" s="77">
        <v>14.6946251614345</v>
      </c>
      <c r="M17" s="77">
        <v>8.6369807093748002E-2</v>
      </c>
      <c r="N17" s="76">
        <v>1722758.7196</v>
      </c>
      <c r="O17" s="76">
        <v>200096909.3565</v>
      </c>
      <c r="P17" s="76">
        <v>11059</v>
      </c>
      <c r="Q17" s="76">
        <v>9598</v>
      </c>
      <c r="R17" s="77">
        <v>15.221921233590299</v>
      </c>
      <c r="S17" s="76">
        <v>59.960102938782903</v>
      </c>
      <c r="T17" s="76">
        <v>46.245676338820601</v>
      </c>
      <c r="U17" s="78">
        <v>22.8725868165441</v>
      </c>
    </row>
    <row r="18" spans="1:21" ht="12" customHeight="1" thickBot="1" x14ac:dyDescent="0.25">
      <c r="A18" s="54"/>
      <c r="B18" s="62" t="s">
        <v>16</v>
      </c>
      <c r="C18" s="51"/>
      <c r="D18" s="76">
        <v>1409682.5762</v>
      </c>
      <c r="E18" s="76">
        <v>1771692.8372</v>
      </c>
      <c r="F18" s="77">
        <v>79.566985122989806</v>
      </c>
      <c r="G18" s="76">
        <v>1171610.4823</v>
      </c>
      <c r="H18" s="77">
        <v>20.320072028771701</v>
      </c>
      <c r="I18" s="76">
        <v>219801.5833</v>
      </c>
      <c r="J18" s="77">
        <v>15.592274956856301</v>
      </c>
      <c r="K18" s="76">
        <v>183564.0441</v>
      </c>
      <c r="L18" s="77">
        <v>15.6676682970302</v>
      </c>
      <c r="M18" s="77">
        <v>0.19741087846298999</v>
      </c>
      <c r="N18" s="76">
        <v>4747709.2401000001</v>
      </c>
      <c r="O18" s="76">
        <v>383542218.21310002</v>
      </c>
      <c r="P18" s="76">
        <v>66139</v>
      </c>
      <c r="Q18" s="76">
        <v>52344</v>
      </c>
      <c r="R18" s="77">
        <v>26.3545009934281</v>
      </c>
      <c r="S18" s="76">
        <v>21.313938465958099</v>
      </c>
      <c r="T18" s="76">
        <v>22.6386883042947</v>
      </c>
      <c r="U18" s="78">
        <v>-6.2154155153091803</v>
      </c>
    </row>
    <row r="19" spans="1:21" ht="12" customHeight="1" thickBot="1" x14ac:dyDescent="0.25">
      <c r="A19" s="54"/>
      <c r="B19" s="62" t="s">
        <v>17</v>
      </c>
      <c r="C19" s="51"/>
      <c r="D19" s="76">
        <v>429496.59490000003</v>
      </c>
      <c r="E19" s="76">
        <v>492068.13040000002</v>
      </c>
      <c r="F19" s="77">
        <v>87.283969102177807</v>
      </c>
      <c r="G19" s="76">
        <v>426650.39289999998</v>
      </c>
      <c r="H19" s="77">
        <v>0.66710403819247899</v>
      </c>
      <c r="I19" s="76">
        <v>34123.719299999997</v>
      </c>
      <c r="J19" s="77">
        <v>7.9450500202324204</v>
      </c>
      <c r="K19" s="76">
        <v>35905.1371</v>
      </c>
      <c r="L19" s="77">
        <v>8.4155874921262708</v>
      </c>
      <c r="M19" s="77">
        <v>-4.9614566156328997E-2</v>
      </c>
      <c r="N19" s="76">
        <v>3135953.2436000002</v>
      </c>
      <c r="O19" s="76">
        <v>113804230.40350001</v>
      </c>
      <c r="P19" s="76">
        <v>8619</v>
      </c>
      <c r="Q19" s="76">
        <v>7244</v>
      </c>
      <c r="R19" s="77">
        <v>18.981225842076199</v>
      </c>
      <c r="S19" s="76">
        <v>49.831371957303602</v>
      </c>
      <c r="T19" s="76">
        <v>50.467690019326298</v>
      </c>
      <c r="U19" s="78">
        <v>-1.27694269097772</v>
      </c>
    </row>
    <row r="20" spans="1:21" ht="12" thickBot="1" x14ac:dyDescent="0.25">
      <c r="A20" s="54"/>
      <c r="B20" s="62" t="s">
        <v>18</v>
      </c>
      <c r="C20" s="51"/>
      <c r="D20" s="76">
        <v>918848.30119999999</v>
      </c>
      <c r="E20" s="76">
        <v>987134.3885</v>
      </c>
      <c r="F20" s="77">
        <v>93.082392013131695</v>
      </c>
      <c r="G20" s="76">
        <v>706999.50349999999</v>
      </c>
      <c r="H20" s="77">
        <v>29.9644903074532</v>
      </c>
      <c r="I20" s="76">
        <v>93551.993900000001</v>
      </c>
      <c r="J20" s="77">
        <v>10.1814405901195</v>
      </c>
      <c r="K20" s="76">
        <v>67965.318199999994</v>
      </c>
      <c r="L20" s="77">
        <v>9.6132059306318904</v>
      </c>
      <c r="M20" s="77">
        <v>0.37646665060416101</v>
      </c>
      <c r="N20" s="76">
        <v>2885121.6433999999</v>
      </c>
      <c r="O20" s="76">
        <v>199608009.37149999</v>
      </c>
      <c r="P20" s="76">
        <v>38989</v>
      </c>
      <c r="Q20" s="76">
        <v>35629</v>
      </c>
      <c r="R20" s="77">
        <v>9.4305200819557093</v>
      </c>
      <c r="S20" s="76">
        <v>23.566859914334799</v>
      </c>
      <c r="T20" s="76">
        <v>26.3935210530747</v>
      </c>
      <c r="U20" s="78">
        <v>-11.9942204817052</v>
      </c>
    </row>
    <row r="21" spans="1:21" ht="12" customHeight="1" thickBot="1" x14ac:dyDescent="0.25">
      <c r="A21" s="54"/>
      <c r="B21" s="62" t="s">
        <v>19</v>
      </c>
      <c r="C21" s="51"/>
      <c r="D21" s="76">
        <v>297539.4216</v>
      </c>
      <c r="E21" s="76">
        <v>381425.65590000001</v>
      </c>
      <c r="F21" s="77">
        <v>78.007186196726906</v>
      </c>
      <c r="G21" s="76">
        <v>239555.01130000001</v>
      </c>
      <c r="H21" s="77">
        <v>24.205050015582799</v>
      </c>
      <c r="I21" s="76">
        <v>37648.838900000002</v>
      </c>
      <c r="J21" s="77">
        <v>12.653395203077899</v>
      </c>
      <c r="K21" s="76">
        <v>35308.527800000003</v>
      </c>
      <c r="L21" s="77">
        <v>14.7392148502301</v>
      </c>
      <c r="M21" s="77">
        <v>6.6281752477937994E-2</v>
      </c>
      <c r="N21" s="76">
        <v>851403.4584</v>
      </c>
      <c r="O21" s="76">
        <v>68214095.434</v>
      </c>
      <c r="P21" s="76">
        <v>26103</v>
      </c>
      <c r="Q21" s="76">
        <v>22829</v>
      </c>
      <c r="R21" s="77">
        <v>14.341407858425701</v>
      </c>
      <c r="S21" s="76">
        <v>11.3986676473969</v>
      </c>
      <c r="T21" s="76">
        <v>11.050466993736</v>
      </c>
      <c r="U21" s="78">
        <v>3.0547487165338398</v>
      </c>
    </row>
    <row r="22" spans="1:21" ht="12" customHeight="1" thickBot="1" x14ac:dyDescent="0.25">
      <c r="A22" s="54"/>
      <c r="B22" s="62" t="s">
        <v>20</v>
      </c>
      <c r="C22" s="51"/>
      <c r="D22" s="76">
        <v>1399458.2461000001</v>
      </c>
      <c r="E22" s="76">
        <v>1551332.7161999999</v>
      </c>
      <c r="F22" s="77">
        <v>90.210064642224694</v>
      </c>
      <c r="G22" s="76">
        <v>1002216.9404</v>
      </c>
      <c r="H22" s="77">
        <v>39.6362593453524</v>
      </c>
      <c r="I22" s="76">
        <v>89396.811700000006</v>
      </c>
      <c r="J22" s="77">
        <v>6.38795847958525</v>
      </c>
      <c r="K22" s="76">
        <v>144704.5876</v>
      </c>
      <c r="L22" s="77">
        <v>14.4384495778176</v>
      </c>
      <c r="M22" s="77">
        <v>-0.38221162726979102</v>
      </c>
      <c r="N22" s="76">
        <v>4170947.8261000002</v>
      </c>
      <c r="O22" s="76">
        <v>222339704.49169999</v>
      </c>
      <c r="P22" s="76">
        <v>70470</v>
      </c>
      <c r="Q22" s="76">
        <v>59916</v>
      </c>
      <c r="R22" s="77">
        <v>17.6146605247346</v>
      </c>
      <c r="S22" s="76">
        <v>19.85892218107</v>
      </c>
      <c r="T22" s="76">
        <v>19.3882408839041</v>
      </c>
      <c r="U22" s="78">
        <v>2.3701250897417299</v>
      </c>
    </row>
    <row r="23" spans="1:21" ht="12" thickBot="1" x14ac:dyDescent="0.25">
      <c r="A23" s="54"/>
      <c r="B23" s="62" t="s">
        <v>21</v>
      </c>
      <c r="C23" s="51"/>
      <c r="D23" s="76">
        <v>2038266.7274</v>
      </c>
      <c r="E23" s="76">
        <v>2713947.4737999998</v>
      </c>
      <c r="F23" s="77">
        <v>75.103396328672204</v>
      </c>
      <c r="G23" s="76">
        <v>2596288.1394000002</v>
      </c>
      <c r="H23" s="77">
        <v>-21.493046304519901</v>
      </c>
      <c r="I23" s="76">
        <v>181233.50599999999</v>
      </c>
      <c r="J23" s="77">
        <v>8.8915500392424196</v>
      </c>
      <c r="K23" s="76">
        <v>307627.1153</v>
      </c>
      <c r="L23" s="77">
        <v>11.8487278292267</v>
      </c>
      <c r="M23" s="77">
        <v>-0.410866282631621</v>
      </c>
      <c r="N23" s="76">
        <v>11588981.881200001</v>
      </c>
      <c r="O23" s="76">
        <v>503496051.17760003</v>
      </c>
      <c r="P23" s="76">
        <v>67635</v>
      </c>
      <c r="Q23" s="76">
        <v>63629</v>
      </c>
      <c r="R23" s="77">
        <v>6.2958713794024801</v>
      </c>
      <c r="S23" s="76">
        <v>30.1362715664966</v>
      </c>
      <c r="T23" s="76">
        <v>41.511330302220699</v>
      </c>
      <c r="U23" s="78">
        <v>-37.745408255379601</v>
      </c>
    </row>
    <row r="24" spans="1:21" ht="12" thickBot="1" x14ac:dyDescent="0.25">
      <c r="A24" s="54"/>
      <c r="B24" s="62" t="s">
        <v>22</v>
      </c>
      <c r="C24" s="51"/>
      <c r="D24" s="76">
        <v>260928.076</v>
      </c>
      <c r="E24" s="76">
        <v>254179.89790000001</v>
      </c>
      <c r="F24" s="77">
        <v>102.65488268574801</v>
      </c>
      <c r="G24" s="76">
        <v>194602.43979999999</v>
      </c>
      <c r="H24" s="77">
        <v>34.082633428525</v>
      </c>
      <c r="I24" s="76">
        <v>34423.648000000001</v>
      </c>
      <c r="J24" s="77">
        <v>13.1927727087521</v>
      </c>
      <c r="K24" s="76">
        <v>33358.443299999999</v>
      </c>
      <c r="L24" s="77">
        <v>17.141842278176799</v>
      </c>
      <c r="M24" s="77">
        <v>3.1932086591102998E-2</v>
      </c>
      <c r="N24" s="76">
        <v>767068.52919999999</v>
      </c>
      <c r="O24" s="76">
        <v>47773013.0286</v>
      </c>
      <c r="P24" s="76">
        <v>26186</v>
      </c>
      <c r="Q24" s="76">
        <v>23879</v>
      </c>
      <c r="R24" s="77">
        <v>9.6612085933246892</v>
      </c>
      <c r="S24" s="76">
        <v>9.9644113648514505</v>
      </c>
      <c r="T24" s="76">
        <v>9.7230935550064892</v>
      </c>
      <c r="U24" s="78">
        <v>2.4217969432312101</v>
      </c>
    </row>
    <row r="25" spans="1:21" ht="12" thickBot="1" x14ac:dyDescent="0.25">
      <c r="A25" s="54"/>
      <c r="B25" s="62" t="s">
        <v>23</v>
      </c>
      <c r="C25" s="51"/>
      <c r="D25" s="76">
        <v>251822.90239999999</v>
      </c>
      <c r="E25" s="76">
        <v>263106.3002</v>
      </c>
      <c r="F25" s="77">
        <v>95.7114680296812</v>
      </c>
      <c r="G25" s="76">
        <v>180451.61610000001</v>
      </c>
      <c r="H25" s="77">
        <v>39.551480802725798</v>
      </c>
      <c r="I25" s="76">
        <v>16565.0128</v>
      </c>
      <c r="J25" s="77">
        <v>6.5780406158959401</v>
      </c>
      <c r="K25" s="76">
        <v>14828.154200000001</v>
      </c>
      <c r="L25" s="77">
        <v>8.2172465508886106</v>
      </c>
      <c r="M25" s="77">
        <v>0.117132488411808</v>
      </c>
      <c r="N25" s="76">
        <v>722179.07039999997</v>
      </c>
      <c r="O25" s="76">
        <v>60718271.450599998</v>
      </c>
      <c r="P25" s="76">
        <v>17921</v>
      </c>
      <c r="Q25" s="76">
        <v>15543</v>
      </c>
      <c r="R25" s="77">
        <v>15.2994917326128</v>
      </c>
      <c r="S25" s="76">
        <v>14.0518331789521</v>
      </c>
      <c r="T25" s="76">
        <v>13.8652103712282</v>
      </c>
      <c r="U25" s="78">
        <v>1.32810292683663</v>
      </c>
    </row>
    <row r="26" spans="1:21" ht="12" thickBot="1" x14ac:dyDescent="0.25">
      <c r="A26" s="54"/>
      <c r="B26" s="62" t="s">
        <v>24</v>
      </c>
      <c r="C26" s="51"/>
      <c r="D26" s="76">
        <v>660395.07140000002</v>
      </c>
      <c r="E26" s="76">
        <v>652287.18550000002</v>
      </c>
      <c r="F26" s="77">
        <v>101.242993282749</v>
      </c>
      <c r="G26" s="76">
        <v>483224.098</v>
      </c>
      <c r="H26" s="77">
        <v>36.664349756828599</v>
      </c>
      <c r="I26" s="76">
        <v>116201.5102</v>
      </c>
      <c r="J26" s="77">
        <v>17.595756726902799</v>
      </c>
      <c r="K26" s="76">
        <v>110724.4145</v>
      </c>
      <c r="L26" s="77">
        <v>22.913678137798499</v>
      </c>
      <c r="M26" s="77">
        <v>4.9466016368052E-2</v>
      </c>
      <c r="N26" s="76">
        <v>1829019.4191000001</v>
      </c>
      <c r="O26" s="76">
        <v>113316337.1714</v>
      </c>
      <c r="P26" s="76">
        <v>44294</v>
      </c>
      <c r="Q26" s="76">
        <v>38464</v>
      </c>
      <c r="R26" s="77">
        <v>15.157029950083199</v>
      </c>
      <c r="S26" s="76">
        <v>14.909357280895801</v>
      </c>
      <c r="T26" s="76">
        <v>14.6959245086314</v>
      </c>
      <c r="U26" s="78">
        <v>1.4315357009914</v>
      </c>
    </row>
    <row r="27" spans="1:21" ht="12" thickBot="1" x14ac:dyDescent="0.25">
      <c r="A27" s="54"/>
      <c r="B27" s="62" t="s">
        <v>25</v>
      </c>
      <c r="C27" s="51"/>
      <c r="D27" s="76">
        <v>202845.25279999999</v>
      </c>
      <c r="E27" s="76">
        <v>236473.84220000001</v>
      </c>
      <c r="F27" s="77">
        <v>85.779150418016101</v>
      </c>
      <c r="G27" s="76">
        <v>189904.77069999999</v>
      </c>
      <c r="H27" s="77">
        <v>6.8141953739764496</v>
      </c>
      <c r="I27" s="76">
        <v>53333.193099999997</v>
      </c>
      <c r="J27" s="77">
        <v>26.292551767324401</v>
      </c>
      <c r="K27" s="76">
        <v>55053.137300000002</v>
      </c>
      <c r="L27" s="77">
        <v>28.989865339912701</v>
      </c>
      <c r="M27" s="77">
        <v>-3.1241529263400999E-2</v>
      </c>
      <c r="N27" s="76">
        <v>594925.18299999996</v>
      </c>
      <c r="O27" s="76">
        <v>39023159.388999999</v>
      </c>
      <c r="P27" s="76">
        <v>26314</v>
      </c>
      <c r="Q27" s="76">
        <v>21719</v>
      </c>
      <c r="R27" s="77">
        <v>21.156591003269</v>
      </c>
      <c r="S27" s="76">
        <v>7.7086437941780002</v>
      </c>
      <c r="T27" s="76">
        <v>7.3774633270408403</v>
      </c>
      <c r="U27" s="78">
        <v>4.2962222146947502</v>
      </c>
    </row>
    <row r="28" spans="1:21" ht="12" thickBot="1" x14ac:dyDescent="0.25">
      <c r="A28" s="54"/>
      <c r="B28" s="62" t="s">
        <v>26</v>
      </c>
      <c r="C28" s="51"/>
      <c r="D28" s="76">
        <v>898620.14549999998</v>
      </c>
      <c r="E28" s="76">
        <v>882773.69460000005</v>
      </c>
      <c r="F28" s="77">
        <v>101.79507511346701</v>
      </c>
      <c r="G28" s="76">
        <v>677756.29520000005</v>
      </c>
      <c r="H28" s="77">
        <v>32.587502597054403</v>
      </c>
      <c r="I28" s="76">
        <v>23341.547600000002</v>
      </c>
      <c r="J28" s="77">
        <v>2.5974876834096099</v>
      </c>
      <c r="K28" s="76">
        <v>25001.145199999999</v>
      </c>
      <c r="L28" s="77">
        <v>3.6888104731837799</v>
      </c>
      <c r="M28" s="77">
        <v>-6.6380863225417003E-2</v>
      </c>
      <c r="N28" s="76">
        <v>2533144.3958000001</v>
      </c>
      <c r="O28" s="76">
        <v>164083156.02880001</v>
      </c>
      <c r="P28" s="76">
        <v>38939</v>
      </c>
      <c r="Q28" s="76">
        <v>35681</v>
      </c>
      <c r="R28" s="77">
        <v>9.1309100081275805</v>
      </c>
      <c r="S28" s="76">
        <v>23.077637985053499</v>
      </c>
      <c r="T28" s="76">
        <v>21.971570830413999</v>
      </c>
      <c r="U28" s="78">
        <v>4.7928091919803597</v>
      </c>
    </row>
    <row r="29" spans="1:21" ht="12" thickBot="1" x14ac:dyDescent="0.25">
      <c r="A29" s="54"/>
      <c r="B29" s="62" t="s">
        <v>27</v>
      </c>
      <c r="C29" s="51"/>
      <c r="D29" s="76">
        <v>658567.79940000002</v>
      </c>
      <c r="E29" s="76">
        <v>683042.13489999995</v>
      </c>
      <c r="F29" s="77">
        <v>96.416862994318393</v>
      </c>
      <c r="G29" s="76">
        <v>570527.22710000002</v>
      </c>
      <c r="H29" s="77">
        <v>15.4314409756589</v>
      </c>
      <c r="I29" s="76">
        <v>101825.542</v>
      </c>
      <c r="J29" s="77">
        <v>15.4616642497204</v>
      </c>
      <c r="K29" s="76">
        <v>83276.395000000004</v>
      </c>
      <c r="L29" s="77">
        <v>14.596392782741599</v>
      </c>
      <c r="M29" s="77">
        <v>0.222741954667946</v>
      </c>
      <c r="N29" s="76">
        <v>1970742.9853000001</v>
      </c>
      <c r="O29" s="76">
        <v>123996229.0931</v>
      </c>
      <c r="P29" s="76">
        <v>107442</v>
      </c>
      <c r="Q29" s="76">
        <v>102850</v>
      </c>
      <c r="R29" s="77">
        <v>4.4647544968400501</v>
      </c>
      <c r="S29" s="76">
        <v>6.12951917685821</v>
      </c>
      <c r="T29" s="76">
        <v>6.03019690131259</v>
      </c>
      <c r="U29" s="78">
        <v>1.6203926063337699</v>
      </c>
    </row>
    <row r="30" spans="1:21" ht="12" thickBot="1" x14ac:dyDescent="0.25">
      <c r="A30" s="54"/>
      <c r="B30" s="62" t="s">
        <v>28</v>
      </c>
      <c r="C30" s="51"/>
      <c r="D30" s="76">
        <v>989743.08990000002</v>
      </c>
      <c r="E30" s="76">
        <v>1505692.8430999999</v>
      </c>
      <c r="F30" s="77">
        <v>65.733399373956303</v>
      </c>
      <c r="G30" s="76">
        <v>951437.99369999999</v>
      </c>
      <c r="H30" s="77">
        <v>4.0260212913126701</v>
      </c>
      <c r="I30" s="76">
        <v>97282.019100000005</v>
      </c>
      <c r="J30" s="77">
        <v>9.8290172563699407</v>
      </c>
      <c r="K30" s="76">
        <v>123129.9472</v>
      </c>
      <c r="L30" s="77">
        <v>12.9414578790538</v>
      </c>
      <c r="M30" s="77">
        <v>-0.209923976155169</v>
      </c>
      <c r="N30" s="76">
        <v>2955241.8191</v>
      </c>
      <c r="O30" s="76">
        <v>185058516.95570001</v>
      </c>
      <c r="P30" s="76">
        <v>69867</v>
      </c>
      <c r="Q30" s="76">
        <v>61435</v>
      </c>
      <c r="R30" s="77">
        <v>13.7250752828192</v>
      </c>
      <c r="S30" s="76">
        <v>14.166102593499099</v>
      </c>
      <c r="T30" s="76">
        <v>13.993893132579201</v>
      </c>
      <c r="U30" s="78">
        <v>1.2156445979641299</v>
      </c>
    </row>
    <row r="31" spans="1:21" ht="12" thickBot="1" x14ac:dyDescent="0.25">
      <c r="A31" s="54"/>
      <c r="B31" s="62" t="s">
        <v>29</v>
      </c>
      <c r="C31" s="51"/>
      <c r="D31" s="76">
        <v>1443048.8677999999</v>
      </c>
      <c r="E31" s="76">
        <v>1389472.8811999999</v>
      </c>
      <c r="F31" s="77">
        <v>103.85584974884399</v>
      </c>
      <c r="G31" s="76">
        <v>550359.03810000001</v>
      </c>
      <c r="H31" s="77">
        <v>162.20135727793701</v>
      </c>
      <c r="I31" s="76">
        <v>-17027.850999999999</v>
      </c>
      <c r="J31" s="77">
        <v>-1.1799912934313701</v>
      </c>
      <c r="K31" s="76">
        <v>41419.713400000001</v>
      </c>
      <c r="L31" s="77">
        <v>7.5259440715270101</v>
      </c>
      <c r="M31" s="77">
        <v>-1.41110499330495</v>
      </c>
      <c r="N31" s="76">
        <v>5177968.8285999997</v>
      </c>
      <c r="O31" s="76">
        <v>205290034.84490001</v>
      </c>
      <c r="P31" s="76">
        <v>41312</v>
      </c>
      <c r="Q31" s="76">
        <v>41906</v>
      </c>
      <c r="R31" s="77">
        <v>-1.4174581205555301</v>
      </c>
      <c r="S31" s="76">
        <v>34.930501253872997</v>
      </c>
      <c r="T31" s="76">
        <v>42.8918342814871</v>
      </c>
      <c r="U31" s="78">
        <v>-22.791923224209299</v>
      </c>
    </row>
    <row r="32" spans="1:21" ht="12" thickBot="1" x14ac:dyDescent="0.25">
      <c r="A32" s="54"/>
      <c r="B32" s="62" t="s">
        <v>30</v>
      </c>
      <c r="C32" s="51"/>
      <c r="D32" s="76">
        <v>137833.88639999999</v>
      </c>
      <c r="E32" s="76">
        <v>130915.2653</v>
      </c>
      <c r="F32" s="77">
        <v>105.284808524159</v>
      </c>
      <c r="G32" s="76">
        <v>100457.1528</v>
      </c>
      <c r="H32" s="77">
        <v>37.206642392516599</v>
      </c>
      <c r="I32" s="76">
        <v>35285.247300000003</v>
      </c>
      <c r="J32" s="77">
        <v>25.599834860348299</v>
      </c>
      <c r="K32" s="76">
        <v>29373.014599999999</v>
      </c>
      <c r="L32" s="77">
        <v>29.2393461105539</v>
      </c>
      <c r="M32" s="77">
        <v>0.20128110037435501</v>
      </c>
      <c r="N32" s="76">
        <v>373102.1716</v>
      </c>
      <c r="O32" s="76">
        <v>19237271.3046</v>
      </c>
      <c r="P32" s="76">
        <v>21715</v>
      </c>
      <c r="Q32" s="76">
        <v>19711</v>
      </c>
      <c r="R32" s="77">
        <v>10.1669118766171</v>
      </c>
      <c r="S32" s="76">
        <v>6.3474043932765403</v>
      </c>
      <c r="T32" s="76">
        <v>5.4309744609608899</v>
      </c>
      <c r="U32" s="78">
        <v>14.4378690175527</v>
      </c>
    </row>
    <row r="33" spans="1:21" ht="12" thickBot="1" x14ac:dyDescent="0.25">
      <c r="A33" s="54"/>
      <c r="B33" s="62" t="s">
        <v>70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6">
        <v>327.93490000000003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183696.22690000001</v>
      </c>
      <c r="E34" s="76">
        <v>158374.1863</v>
      </c>
      <c r="F34" s="77">
        <v>115.988742352263</v>
      </c>
      <c r="G34" s="76">
        <v>107303.57610000001</v>
      </c>
      <c r="H34" s="77">
        <v>71.193014787137201</v>
      </c>
      <c r="I34" s="76">
        <v>16170.287700000001</v>
      </c>
      <c r="J34" s="77">
        <v>8.8027326270575692</v>
      </c>
      <c r="K34" s="76">
        <v>15895.3287</v>
      </c>
      <c r="L34" s="77">
        <v>14.8134193451172</v>
      </c>
      <c r="M34" s="77">
        <v>1.7298100919423E-2</v>
      </c>
      <c r="N34" s="76">
        <v>505368.09090000001</v>
      </c>
      <c r="O34" s="76">
        <v>32148540.986000001</v>
      </c>
      <c r="P34" s="76">
        <v>13213</v>
      </c>
      <c r="Q34" s="76">
        <v>11606</v>
      </c>
      <c r="R34" s="77">
        <v>13.846286403584401</v>
      </c>
      <c r="S34" s="76">
        <v>13.9026887837736</v>
      </c>
      <c r="T34" s="76">
        <v>13.802960003446501</v>
      </c>
      <c r="U34" s="78">
        <v>0.71733448024427104</v>
      </c>
    </row>
    <row r="35" spans="1:21" ht="12" customHeight="1" thickBot="1" x14ac:dyDescent="0.25">
      <c r="A35" s="54"/>
      <c r="B35" s="62" t="s">
        <v>73</v>
      </c>
      <c r="C35" s="51"/>
      <c r="D35" s="76">
        <v>6802.2465000000002</v>
      </c>
      <c r="E35" s="79"/>
      <c r="F35" s="79"/>
      <c r="G35" s="79"/>
      <c r="H35" s="79"/>
      <c r="I35" s="76">
        <v>118.6358</v>
      </c>
      <c r="J35" s="77">
        <v>1.7440679340273799</v>
      </c>
      <c r="K35" s="79"/>
      <c r="L35" s="79"/>
      <c r="M35" s="79"/>
      <c r="N35" s="76">
        <v>18686.828300000001</v>
      </c>
      <c r="O35" s="76">
        <v>240966.87820000001</v>
      </c>
      <c r="P35" s="76">
        <v>1124</v>
      </c>
      <c r="Q35" s="76">
        <v>990</v>
      </c>
      <c r="R35" s="77">
        <v>13.535353535353501</v>
      </c>
      <c r="S35" s="76">
        <v>6.0518207295373703</v>
      </c>
      <c r="T35" s="76">
        <v>5.7097520202020204</v>
      </c>
      <c r="U35" s="78">
        <v>5.6523272023871796</v>
      </c>
    </row>
    <row r="36" spans="1:21" ht="12" customHeight="1" thickBot="1" x14ac:dyDescent="0.25">
      <c r="A36" s="54"/>
      <c r="B36" s="62" t="s">
        <v>64</v>
      </c>
      <c r="C36" s="51"/>
      <c r="D36" s="76">
        <v>127661.57</v>
      </c>
      <c r="E36" s="79"/>
      <c r="F36" s="79"/>
      <c r="G36" s="76">
        <v>72690.63</v>
      </c>
      <c r="H36" s="77">
        <v>75.623144275954104</v>
      </c>
      <c r="I36" s="76">
        <v>2061.27</v>
      </c>
      <c r="J36" s="77">
        <v>1.61463626054419</v>
      </c>
      <c r="K36" s="76">
        <v>866.44</v>
      </c>
      <c r="L36" s="77">
        <v>1.1919555519053799</v>
      </c>
      <c r="M36" s="77">
        <v>1.3790106643275899</v>
      </c>
      <c r="N36" s="76">
        <v>265102.67</v>
      </c>
      <c r="O36" s="76">
        <v>25963046.489999998</v>
      </c>
      <c r="P36" s="76">
        <v>70</v>
      </c>
      <c r="Q36" s="76">
        <v>50</v>
      </c>
      <c r="R36" s="77">
        <v>40</v>
      </c>
      <c r="S36" s="76">
        <v>1823.7367142857099</v>
      </c>
      <c r="T36" s="76">
        <v>1297.1633999999999</v>
      </c>
      <c r="U36" s="78">
        <v>28.873318728572801</v>
      </c>
    </row>
    <row r="37" spans="1:21" ht="12" thickBot="1" x14ac:dyDescent="0.25">
      <c r="A37" s="54"/>
      <c r="B37" s="62" t="s">
        <v>35</v>
      </c>
      <c r="C37" s="51"/>
      <c r="D37" s="76">
        <v>167154.79</v>
      </c>
      <c r="E37" s="79"/>
      <c r="F37" s="79"/>
      <c r="G37" s="76">
        <v>180008.58</v>
      </c>
      <c r="H37" s="77">
        <v>-7.1406540732669397</v>
      </c>
      <c r="I37" s="76">
        <v>-19571.2</v>
      </c>
      <c r="J37" s="77">
        <v>-11.708429055488001</v>
      </c>
      <c r="K37" s="76">
        <v>-18167.11</v>
      </c>
      <c r="L37" s="77">
        <v>-10.092357819832801</v>
      </c>
      <c r="M37" s="77">
        <v>7.7287471700231994E-2</v>
      </c>
      <c r="N37" s="76">
        <v>384041.99</v>
      </c>
      <c r="O37" s="76">
        <v>69850535.359999999</v>
      </c>
      <c r="P37" s="76">
        <v>79</v>
      </c>
      <c r="Q37" s="76">
        <v>69</v>
      </c>
      <c r="R37" s="77">
        <v>14.492753623188401</v>
      </c>
      <c r="S37" s="76">
        <v>2115.8834177215199</v>
      </c>
      <c r="T37" s="76">
        <v>1558.57797101449</v>
      </c>
      <c r="U37" s="78">
        <v>26.339137687801301</v>
      </c>
    </row>
    <row r="38" spans="1:21" ht="12" thickBot="1" x14ac:dyDescent="0.25">
      <c r="A38" s="54"/>
      <c r="B38" s="62" t="s">
        <v>36</v>
      </c>
      <c r="C38" s="51"/>
      <c r="D38" s="76">
        <v>220030.78</v>
      </c>
      <c r="E38" s="79"/>
      <c r="F38" s="79"/>
      <c r="G38" s="76">
        <v>606635.89</v>
      </c>
      <c r="H38" s="77">
        <v>-63.729350071918802</v>
      </c>
      <c r="I38" s="76">
        <v>-5205.99</v>
      </c>
      <c r="J38" s="77">
        <v>-2.3660280620738599</v>
      </c>
      <c r="K38" s="76">
        <v>-71845.64</v>
      </c>
      <c r="L38" s="77">
        <v>-11.8432887312355</v>
      </c>
      <c r="M38" s="77">
        <v>-0.92753923550545303</v>
      </c>
      <c r="N38" s="76">
        <v>673703.52</v>
      </c>
      <c r="O38" s="76">
        <v>41888692.259999998</v>
      </c>
      <c r="P38" s="76">
        <v>98</v>
      </c>
      <c r="Q38" s="76">
        <v>115</v>
      </c>
      <c r="R38" s="77">
        <v>-14.7826086956522</v>
      </c>
      <c r="S38" s="76">
        <v>2245.21204081633</v>
      </c>
      <c r="T38" s="76">
        <v>2413.2737391304299</v>
      </c>
      <c r="U38" s="78">
        <v>-7.4853374763215399</v>
      </c>
    </row>
    <row r="39" spans="1:21" ht="12" thickBot="1" x14ac:dyDescent="0.25">
      <c r="A39" s="54"/>
      <c r="B39" s="62" t="s">
        <v>37</v>
      </c>
      <c r="C39" s="51"/>
      <c r="D39" s="76">
        <v>132590.68</v>
      </c>
      <c r="E39" s="79"/>
      <c r="F39" s="79"/>
      <c r="G39" s="76">
        <v>143685.64000000001</v>
      </c>
      <c r="H39" s="77">
        <v>-7.7216902120490403</v>
      </c>
      <c r="I39" s="76">
        <v>-27140.91</v>
      </c>
      <c r="J39" s="77">
        <v>-20.469696663445699</v>
      </c>
      <c r="K39" s="76">
        <v>-21315.81</v>
      </c>
      <c r="L39" s="77">
        <v>-14.8350315313347</v>
      </c>
      <c r="M39" s="77">
        <v>0.27327603314159798</v>
      </c>
      <c r="N39" s="76">
        <v>353801.99</v>
      </c>
      <c r="O39" s="76">
        <v>43073830.390000001</v>
      </c>
      <c r="P39" s="76">
        <v>72</v>
      </c>
      <c r="Q39" s="76">
        <v>64</v>
      </c>
      <c r="R39" s="77">
        <v>12.5</v>
      </c>
      <c r="S39" s="76">
        <v>1841.53722222222</v>
      </c>
      <c r="T39" s="76">
        <v>1606.9725000000001</v>
      </c>
      <c r="U39" s="78">
        <v>12.7374412741529</v>
      </c>
    </row>
    <row r="40" spans="1:21" ht="12" thickBot="1" x14ac:dyDescent="0.25">
      <c r="A40" s="54"/>
      <c r="B40" s="62" t="s">
        <v>66</v>
      </c>
      <c r="C40" s="51"/>
      <c r="D40" s="76">
        <v>4.55</v>
      </c>
      <c r="E40" s="79"/>
      <c r="F40" s="79"/>
      <c r="G40" s="76">
        <v>48.72</v>
      </c>
      <c r="H40" s="77">
        <v>-90.660919540229898</v>
      </c>
      <c r="I40" s="76">
        <v>-8756.1200000000008</v>
      </c>
      <c r="J40" s="77">
        <v>-192442.197802198</v>
      </c>
      <c r="K40" s="76">
        <v>48.72</v>
      </c>
      <c r="L40" s="77">
        <v>100</v>
      </c>
      <c r="M40" s="77">
        <v>-180.723316912972</v>
      </c>
      <c r="N40" s="76">
        <v>5.12</v>
      </c>
      <c r="O40" s="76">
        <v>1258.3800000000001</v>
      </c>
      <c r="P40" s="76">
        <v>13</v>
      </c>
      <c r="Q40" s="76">
        <v>8</v>
      </c>
      <c r="R40" s="77">
        <v>62.5</v>
      </c>
      <c r="S40" s="76">
        <v>0.35</v>
      </c>
      <c r="T40" s="76">
        <v>0.01</v>
      </c>
      <c r="U40" s="78">
        <v>97.142857142857096</v>
      </c>
    </row>
    <row r="41" spans="1:21" ht="12" customHeight="1" thickBot="1" x14ac:dyDescent="0.25">
      <c r="A41" s="54"/>
      <c r="B41" s="62" t="s">
        <v>32</v>
      </c>
      <c r="C41" s="51"/>
      <c r="D41" s="76">
        <v>31999.999800000001</v>
      </c>
      <c r="E41" s="79"/>
      <c r="F41" s="79"/>
      <c r="G41" s="76">
        <v>98947.008100000006</v>
      </c>
      <c r="H41" s="77">
        <v>-67.659456900748907</v>
      </c>
      <c r="I41" s="76">
        <v>1915.3242</v>
      </c>
      <c r="J41" s="77">
        <v>5.9853881624086798</v>
      </c>
      <c r="K41" s="76">
        <v>4787.393</v>
      </c>
      <c r="L41" s="77">
        <v>4.8383403317881601</v>
      </c>
      <c r="M41" s="77">
        <v>-0.59992334032322003</v>
      </c>
      <c r="N41" s="76">
        <v>197214.5294</v>
      </c>
      <c r="O41" s="76">
        <v>13369326.9089</v>
      </c>
      <c r="P41" s="76">
        <v>82</v>
      </c>
      <c r="Q41" s="76">
        <v>93</v>
      </c>
      <c r="R41" s="77">
        <v>-11.8279569892473</v>
      </c>
      <c r="S41" s="76">
        <v>390.2439</v>
      </c>
      <c r="T41" s="76">
        <v>508.15182258064499</v>
      </c>
      <c r="U41" s="78">
        <v>-30.213905350127199</v>
      </c>
    </row>
    <row r="42" spans="1:21" ht="12" thickBot="1" x14ac:dyDescent="0.25">
      <c r="A42" s="54"/>
      <c r="B42" s="62" t="s">
        <v>33</v>
      </c>
      <c r="C42" s="51"/>
      <c r="D42" s="76">
        <v>299767.76089999999</v>
      </c>
      <c r="E42" s="76">
        <v>1038897.2383</v>
      </c>
      <c r="F42" s="77">
        <v>28.854418882711201</v>
      </c>
      <c r="G42" s="76">
        <v>393234.10930000001</v>
      </c>
      <c r="H42" s="77">
        <v>-23.768626929739199</v>
      </c>
      <c r="I42" s="76">
        <v>16912.341199999999</v>
      </c>
      <c r="J42" s="77">
        <v>5.6418145664576</v>
      </c>
      <c r="K42" s="76">
        <v>25238.774300000001</v>
      </c>
      <c r="L42" s="77">
        <v>6.4182566321440904</v>
      </c>
      <c r="M42" s="77">
        <v>-0.32990639723736498</v>
      </c>
      <c r="N42" s="76">
        <v>1118939.7475000001</v>
      </c>
      <c r="O42" s="76">
        <v>78210018.290000007</v>
      </c>
      <c r="P42" s="76">
        <v>1451</v>
      </c>
      <c r="Q42" s="76">
        <v>1633</v>
      </c>
      <c r="R42" s="77">
        <v>-11.1451316595224</v>
      </c>
      <c r="S42" s="76">
        <v>206.59390827015901</v>
      </c>
      <c r="T42" s="76">
        <v>193.889297121862</v>
      </c>
      <c r="U42" s="78">
        <v>6.1495574843782004</v>
      </c>
    </row>
    <row r="43" spans="1:21" ht="12" thickBot="1" x14ac:dyDescent="0.25">
      <c r="A43" s="54"/>
      <c r="B43" s="62" t="s">
        <v>38</v>
      </c>
      <c r="C43" s="51"/>
      <c r="D43" s="76">
        <v>64728.27</v>
      </c>
      <c r="E43" s="79"/>
      <c r="F43" s="79"/>
      <c r="G43" s="76">
        <v>61420.5</v>
      </c>
      <c r="H43" s="77">
        <v>5.3854494834786601</v>
      </c>
      <c r="I43" s="76">
        <v>-11190.57</v>
      </c>
      <c r="J43" s="77">
        <v>-17.288535596579401</v>
      </c>
      <c r="K43" s="76">
        <v>-3701.77</v>
      </c>
      <c r="L43" s="77">
        <v>-6.0269291197564296</v>
      </c>
      <c r="M43" s="77">
        <v>2.0230322251247399</v>
      </c>
      <c r="N43" s="76">
        <v>193530.92</v>
      </c>
      <c r="O43" s="76">
        <v>33670814.979999997</v>
      </c>
      <c r="P43" s="76">
        <v>51</v>
      </c>
      <c r="Q43" s="76">
        <v>45</v>
      </c>
      <c r="R43" s="77">
        <v>13.3333333333333</v>
      </c>
      <c r="S43" s="76">
        <v>1269.1817647058799</v>
      </c>
      <c r="T43" s="76">
        <v>1187.56</v>
      </c>
      <c r="U43" s="78">
        <v>6.4310540046876099</v>
      </c>
    </row>
    <row r="44" spans="1:21" ht="12" thickBot="1" x14ac:dyDescent="0.25">
      <c r="A44" s="54"/>
      <c r="B44" s="62" t="s">
        <v>39</v>
      </c>
      <c r="C44" s="51"/>
      <c r="D44" s="76">
        <v>43302.6</v>
      </c>
      <c r="E44" s="79"/>
      <c r="F44" s="79"/>
      <c r="G44" s="76">
        <v>24827.37</v>
      </c>
      <c r="H44" s="77">
        <v>74.414768861945504</v>
      </c>
      <c r="I44" s="76">
        <v>6020.77</v>
      </c>
      <c r="J44" s="77">
        <v>13.903945721504</v>
      </c>
      <c r="K44" s="76">
        <v>3584.95</v>
      </c>
      <c r="L44" s="77">
        <v>14.4395076884906</v>
      </c>
      <c r="M44" s="77">
        <v>0.67945717513493897</v>
      </c>
      <c r="N44" s="76">
        <v>141064.22</v>
      </c>
      <c r="O44" s="76">
        <v>13674305.119999999</v>
      </c>
      <c r="P44" s="76">
        <v>38</v>
      </c>
      <c r="Q44" s="76">
        <v>43</v>
      </c>
      <c r="R44" s="77">
        <v>-11.6279069767442</v>
      </c>
      <c r="S44" s="76">
        <v>1139.54210526316</v>
      </c>
      <c r="T44" s="76">
        <v>1168.5953488372099</v>
      </c>
      <c r="U44" s="78">
        <v>-2.5495541972397699</v>
      </c>
    </row>
    <row r="45" spans="1:21" ht="12" thickBot="1" x14ac:dyDescent="0.25">
      <c r="A45" s="54"/>
      <c r="B45" s="62" t="s">
        <v>72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219.40190000000001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12196.883900000001</v>
      </c>
      <c r="E46" s="82"/>
      <c r="F46" s="82"/>
      <c r="G46" s="81">
        <v>5230.8599000000004</v>
      </c>
      <c r="H46" s="83">
        <v>133.17167986089601</v>
      </c>
      <c r="I46" s="81">
        <v>1032.0291</v>
      </c>
      <c r="J46" s="83">
        <v>8.4614161162917991</v>
      </c>
      <c r="K46" s="81">
        <v>890.30690000000004</v>
      </c>
      <c r="L46" s="83">
        <v>17.020278061738999</v>
      </c>
      <c r="M46" s="83">
        <v>0.159183535475239</v>
      </c>
      <c r="N46" s="81">
        <v>33448.294199999997</v>
      </c>
      <c r="O46" s="81">
        <v>4764439.4556</v>
      </c>
      <c r="P46" s="81">
        <v>15</v>
      </c>
      <c r="Q46" s="81">
        <v>13</v>
      </c>
      <c r="R46" s="83">
        <v>15.384615384615399</v>
      </c>
      <c r="S46" s="81">
        <v>813.12559333333297</v>
      </c>
      <c r="T46" s="81">
        <v>727.83797692307701</v>
      </c>
      <c r="U46" s="84">
        <v>10.488861389865701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B34" sqref="B34:E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61839</v>
      </c>
      <c r="D2" s="37">
        <v>450455.97362478601</v>
      </c>
      <c r="E2" s="37">
        <v>336394.50179914501</v>
      </c>
      <c r="F2" s="37">
        <v>114061.471825641</v>
      </c>
      <c r="G2" s="37">
        <v>336394.50179914501</v>
      </c>
      <c r="H2" s="37">
        <v>0.25321336269069</v>
      </c>
    </row>
    <row r="3" spans="1:8" x14ac:dyDescent="0.2">
      <c r="A3" s="37">
        <v>2</v>
      </c>
      <c r="B3" s="37">
        <v>13</v>
      </c>
      <c r="C3" s="37">
        <v>5834</v>
      </c>
      <c r="D3" s="37">
        <v>58356.723955555601</v>
      </c>
      <c r="E3" s="37">
        <v>45488.427156410296</v>
      </c>
      <c r="F3" s="37">
        <v>12868.296799145301</v>
      </c>
      <c r="G3" s="37">
        <v>45488.427156410296</v>
      </c>
      <c r="H3" s="37">
        <v>0.22051095275577501</v>
      </c>
    </row>
    <row r="4" spans="1:8" x14ac:dyDescent="0.2">
      <c r="A4" s="37">
        <v>3</v>
      </c>
      <c r="B4" s="37">
        <v>14</v>
      </c>
      <c r="C4" s="37">
        <v>102908</v>
      </c>
      <c r="D4" s="37">
        <v>102519.95205185701</v>
      </c>
      <c r="E4" s="37">
        <v>74216.425928255194</v>
      </c>
      <c r="F4" s="37">
        <v>28303.526123601601</v>
      </c>
      <c r="G4" s="37">
        <v>74216.425928255194</v>
      </c>
      <c r="H4" s="37">
        <v>0.27607822240577201</v>
      </c>
    </row>
    <row r="5" spans="1:8" x14ac:dyDescent="0.2">
      <c r="A5" s="37">
        <v>4</v>
      </c>
      <c r="B5" s="37">
        <v>15</v>
      </c>
      <c r="C5" s="37">
        <v>2936</v>
      </c>
      <c r="D5" s="37">
        <v>53562.044023553397</v>
      </c>
      <c r="E5" s="37">
        <v>41278.724682603402</v>
      </c>
      <c r="F5" s="37">
        <v>12283.31934095</v>
      </c>
      <c r="G5" s="37">
        <v>41278.724682603402</v>
      </c>
      <c r="H5" s="37">
        <v>0.22932880111051299</v>
      </c>
    </row>
    <row r="6" spans="1:8" x14ac:dyDescent="0.2">
      <c r="A6" s="37">
        <v>5</v>
      </c>
      <c r="B6" s="37">
        <v>16</v>
      </c>
      <c r="C6" s="37">
        <v>2545</v>
      </c>
      <c r="D6" s="37">
        <v>144617.227473504</v>
      </c>
      <c r="E6" s="37">
        <v>121593.727036752</v>
      </c>
      <c r="F6" s="37">
        <v>23023.5004367521</v>
      </c>
      <c r="G6" s="37">
        <v>121593.727036752</v>
      </c>
      <c r="H6" s="37">
        <v>0.15920302746068299</v>
      </c>
    </row>
    <row r="7" spans="1:8" x14ac:dyDescent="0.2">
      <c r="A7" s="37">
        <v>6</v>
      </c>
      <c r="B7" s="37">
        <v>17</v>
      </c>
      <c r="C7" s="37">
        <v>16678</v>
      </c>
      <c r="D7" s="37">
        <v>168732.99675128199</v>
      </c>
      <c r="E7" s="37">
        <v>116732.6485</v>
      </c>
      <c r="F7" s="37">
        <v>52000.348251282099</v>
      </c>
      <c r="G7" s="37">
        <v>116732.6485</v>
      </c>
      <c r="H7" s="37">
        <v>0.308181264201289</v>
      </c>
    </row>
    <row r="8" spans="1:8" x14ac:dyDescent="0.2">
      <c r="A8" s="37">
        <v>7</v>
      </c>
      <c r="B8" s="37">
        <v>18</v>
      </c>
      <c r="C8" s="37">
        <v>34354</v>
      </c>
      <c r="D8" s="37">
        <v>94899.313109401701</v>
      </c>
      <c r="E8" s="37">
        <v>73868.948302564095</v>
      </c>
      <c r="F8" s="37">
        <v>21030.364806837599</v>
      </c>
      <c r="G8" s="37">
        <v>73868.948302564095</v>
      </c>
      <c r="H8" s="37">
        <v>0.22160713410637001</v>
      </c>
    </row>
    <row r="9" spans="1:8" x14ac:dyDescent="0.2">
      <c r="A9" s="37">
        <v>8</v>
      </c>
      <c r="B9" s="37">
        <v>19</v>
      </c>
      <c r="C9" s="37">
        <v>17793</v>
      </c>
      <c r="D9" s="37">
        <v>89935.709869230806</v>
      </c>
      <c r="E9" s="37">
        <v>73353.5010675214</v>
      </c>
      <c r="F9" s="37">
        <v>16582.208801709399</v>
      </c>
      <c r="G9" s="37">
        <v>73353.5010675214</v>
      </c>
      <c r="H9" s="37">
        <v>0.184378472420137</v>
      </c>
    </row>
    <row r="10" spans="1:8" x14ac:dyDescent="0.2">
      <c r="A10" s="37">
        <v>9</v>
      </c>
      <c r="B10" s="37">
        <v>21</v>
      </c>
      <c r="C10" s="37">
        <v>194415</v>
      </c>
      <c r="D10" s="37">
        <v>817522.31352734996</v>
      </c>
      <c r="E10" s="37">
        <v>840829.08323333296</v>
      </c>
      <c r="F10" s="37">
        <v>-23306.769705982901</v>
      </c>
      <c r="G10" s="37">
        <v>840829.08323333296</v>
      </c>
      <c r="H10" s="37">
        <v>-2.8509031888587302E-2</v>
      </c>
    </row>
    <row r="11" spans="1:8" x14ac:dyDescent="0.2">
      <c r="A11" s="37">
        <v>10</v>
      </c>
      <c r="B11" s="37">
        <v>22</v>
      </c>
      <c r="C11" s="37">
        <v>36953</v>
      </c>
      <c r="D11" s="37">
        <v>663098.74332051305</v>
      </c>
      <c r="E11" s="37">
        <v>600562.12302307703</v>
      </c>
      <c r="F11" s="37">
        <v>62536.620297435897</v>
      </c>
      <c r="G11" s="37">
        <v>600562.12302307703</v>
      </c>
      <c r="H11" s="37">
        <v>9.4309664929056305E-2</v>
      </c>
    </row>
    <row r="12" spans="1:8" x14ac:dyDescent="0.2">
      <c r="A12" s="37">
        <v>11</v>
      </c>
      <c r="B12" s="37">
        <v>23</v>
      </c>
      <c r="C12" s="37">
        <v>157969.08900000001</v>
      </c>
      <c r="D12" s="37">
        <v>1409682.7814640999</v>
      </c>
      <c r="E12" s="37">
        <v>1189880.9332521399</v>
      </c>
      <c r="F12" s="37">
        <v>219801.84821196599</v>
      </c>
      <c r="G12" s="37">
        <v>1189880.9332521399</v>
      </c>
      <c r="H12" s="37">
        <v>0.15592291478773601</v>
      </c>
    </row>
    <row r="13" spans="1:8" x14ac:dyDescent="0.2">
      <c r="A13" s="37">
        <v>12</v>
      </c>
      <c r="B13" s="37">
        <v>24</v>
      </c>
      <c r="C13" s="37">
        <v>13819</v>
      </c>
      <c r="D13" s="37">
        <v>429496.57153162401</v>
      </c>
      <c r="E13" s="37">
        <v>395372.87670085498</v>
      </c>
      <c r="F13" s="37">
        <v>34123.6948307692</v>
      </c>
      <c r="G13" s="37">
        <v>395372.87670085498</v>
      </c>
      <c r="H13" s="37">
        <v>7.9450447553239004E-2</v>
      </c>
    </row>
    <row r="14" spans="1:8" x14ac:dyDescent="0.2">
      <c r="A14" s="37">
        <v>13</v>
      </c>
      <c r="B14" s="37">
        <v>25</v>
      </c>
      <c r="C14" s="37">
        <v>78612</v>
      </c>
      <c r="D14" s="37">
        <v>918848.36479999998</v>
      </c>
      <c r="E14" s="37">
        <v>825296.30729999999</v>
      </c>
      <c r="F14" s="37">
        <v>93552.057499999995</v>
      </c>
      <c r="G14" s="37">
        <v>825296.30729999999</v>
      </c>
      <c r="H14" s="37">
        <v>0.10181446807097801</v>
      </c>
    </row>
    <row r="15" spans="1:8" x14ac:dyDescent="0.2">
      <c r="A15" s="37">
        <v>14</v>
      </c>
      <c r="B15" s="37">
        <v>26</v>
      </c>
      <c r="C15" s="37">
        <v>51851</v>
      </c>
      <c r="D15" s="37">
        <v>297539.55207460898</v>
      </c>
      <c r="E15" s="37">
        <v>259890.582555956</v>
      </c>
      <c r="F15" s="37">
        <v>37648.969518652098</v>
      </c>
      <c r="G15" s="37">
        <v>259890.582555956</v>
      </c>
      <c r="H15" s="37">
        <v>0.12653433554007501</v>
      </c>
    </row>
    <row r="16" spans="1:8" x14ac:dyDescent="0.2">
      <c r="A16" s="37">
        <v>15</v>
      </c>
      <c r="B16" s="37">
        <v>27</v>
      </c>
      <c r="C16" s="37">
        <v>157308.96</v>
      </c>
      <c r="D16" s="37">
        <v>1399459.2357427401</v>
      </c>
      <c r="E16" s="37">
        <v>1310061.4323863201</v>
      </c>
      <c r="F16" s="37">
        <v>89397.803356410295</v>
      </c>
      <c r="G16" s="37">
        <v>1310061.4323863201</v>
      </c>
      <c r="H16" s="37">
        <v>6.3880248222424399E-2</v>
      </c>
    </row>
    <row r="17" spans="1:8" x14ac:dyDescent="0.2">
      <c r="A17" s="37">
        <v>16</v>
      </c>
      <c r="B17" s="37">
        <v>29</v>
      </c>
      <c r="C17" s="37">
        <v>153856</v>
      </c>
      <c r="D17" s="37">
        <v>2038268.0218102599</v>
      </c>
      <c r="E17" s="37">
        <v>1857033.24189658</v>
      </c>
      <c r="F17" s="37">
        <v>181234.77991367501</v>
      </c>
      <c r="G17" s="37">
        <v>1857033.24189658</v>
      </c>
      <c r="H17" s="37">
        <v>8.8916068924397101E-2</v>
      </c>
    </row>
    <row r="18" spans="1:8" x14ac:dyDescent="0.2">
      <c r="A18" s="37">
        <v>17</v>
      </c>
      <c r="B18" s="37">
        <v>31</v>
      </c>
      <c r="C18" s="37">
        <v>29670</v>
      </c>
      <c r="D18" s="37">
        <v>260928.09135332401</v>
      </c>
      <c r="E18" s="37">
        <v>226504.41649536599</v>
      </c>
      <c r="F18" s="37">
        <v>34423.674857958598</v>
      </c>
      <c r="G18" s="37">
        <v>226504.41649536599</v>
      </c>
      <c r="H18" s="37">
        <v>0.131927822257149</v>
      </c>
    </row>
    <row r="19" spans="1:8" x14ac:dyDescent="0.2">
      <c r="A19" s="37">
        <v>18</v>
      </c>
      <c r="B19" s="37">
        <v>32</v>
      </c>
      <c r="C19" s="37">
        <v>15954.482</v>
      </c>
      <c r="D19" s="37">
        <v>251822.873659284</v>
      </c>
      <c r="E19" s="37">
        <v>235257.88895841999</v>
      </c>
      <c r="F19" s="37">
        <v>16564.984700863999</v>
      </c>
      <c r="G19" s="37">
        <v>235257.88895841999</v>
      </c>
      <c r="H19" s="37">
        <v>6.5780302083584402E-2</v>
      </c>
    </row>
    <row r="20" spans="1:8" x14ac:dyDescent="0.2">
      <c r="A20" s="37">
        <v>19</v>
      </c>
      <c r="B20" s="37">
        <v>33</v>
      </c>
      <c r="C20" s="37">
        <v>58162.853999999999</v>
      </c>
      <c r="D20" s="37">
        <v>660395.02664572303</v>
      </c>
      <c r="E20" s="37">
        <v>544193.53283236502</v>
      </c>
      <c r="F20" s="37">
        <v>116201.493813358</v>
      </c>
      <c r="G20" s="37">
        <v>544193.53283236502</v>
      </c>
      <c r="H20" s="37">
        <v>0.175957554380093</v>
      </c>
    </row>
    <row r="21" spans="1:8" x14ac:dyDescent="0.2">
      <c r="A21" s="37">
        <v>20</v>
      </c>
      <c r="B21" s="37">
        <v>34</v>
      </c>
      <c r="C21" s="37">
        <v>32961.391000000003</v>
      </c>
      <c r="D21" s="37">
        <v>202845.02979230799</v>
      </c>
      <c r="E21" s="37">
        <v>149512.06127118101</v>
      </c>
      <c r="F21" s="37">
        <v>53332.968521126699</v>
      </c>
      <c r="G21" s="37">
        <v>149512.06127118101</v>
      </c>
      <c r="H21" s="37">
        <v>0.26292469958832199</v>
      </c>
    </row>
    <row r="22" spans="1:8" x14ac:dyDescent="0.2">
      <c r="A22" s="37">
        <v>21</v>
      </c>
      <c r="B22" s="37">
        <v>35</v>
      </c>
      <c r="C22" s="37">
        <v>27975.142</v>
      </c>
      <c r="D22" s="37">
        <v>898620.14548761095</v>
      </c>
      <c r="E22" s="37">
        <v>875278.58909823</v>
      </c>
      <c r="F22" s="37">
        <v>23341.556389380501</v>
      </c>
      <c r="G22" s="37">
        <v>875278.58909823</v>
      </c>
      <c r="H22" s="37">
        <v>2.5974886615428499E-2</v>
      </c>
    </row>
    <row r="23" spans="1:8" x14ac:dyDescent="0.2">
      <c r="A23" s="37">
        <v>22</v>
      </c>
      <c r="B23" s="37">
        <v>36</v>
      </c>
      <c r="C23" s="37">
        <v>148198.41</v>
      </c>
      <c r="D23" s="37">
        <v>658567.79930265504</v>
      </c>
      <c r="E23" s="37">
        <v>556742.24129661894</v>
      </c>
      <c r="F23" s="37">
        <v>101825.55800603599</v>
      </c>
      <c r="G23" s="37">
        <v>556742.24129661894</v>
      </c>
      <c r="H23" s="37">
        <v>0.154616666824368</v>
      </c>
    </row>
    <row r="24" spans="1:8" x14ac:dyDescent="0.2">
      <c r="A24" s="37">
        <v>23</v>
      </c>
      <c r="B24" s="37">
        <v>37</v>
      </c>
      <c r="C24" s="37">
        <v>125291.516</v>
      </c>
      <c r="D24" s="37">
        <v>989743.09101769899</v>
      </c>
      <c r="E24" s="37">
        <v>892461.07550992502</v>
      </c>
      <c r="F24" s="37">
        <v>97282.015507774297</v>
      </c>
      <c r="G24" s="37">
        <v>892461.07550992502</v>
      </c>
      <c r="H24" s="37">
        <v>9.8290168823249299E-2</v>
      </c>
    </row>
    <row r="25" spans="1:8" x14ac:dyDescent="0.2">
      <c r="A25" s="37">
        <v>24</v>
      </c>
      <c r="B25" s="37">
        <v>38</v>
      </c>
      <c r="C25" s="37">
        <v>403876.05499999999</v>
      </c>
      <c r="D25" s="37">
        <v>1443048.84202743</v>
      </c>
      <c r="E25" s="37">
        <v>1460076.6606513299</v>
      </c>
      <c r="F25" s="37">
        <v>-17027.8186238938</v>
      </c>
      <c r="G25" s="37">
        <v>1460076.6606513299</v>
      </c>
      <c r="H25" s="37">
        <v>-1.17998907091532E-2</v>
      </c>
    </row>
    <row r="26" spans="1:8" x14ac:dyDescent="0.2">
      <c r="A26" s="37">
        <v>25</v>
      </c>
      <c r="B26" s="37">
        <v>39</v>
      </c>
      <c r="C26" s="37">
        <v>68489.104000000007</v>
      </c>
      <c r="D26" s="37">
        <v>137833.80062098199</v>
      </c>
      <c r="E26" s="37">
        <v>102548.627206146</v>
      </c>
      <c r="F26" s="37">
        <v>35285.173414835997</v>
      </c>
      <c r="G26" s="37">
        <v>102548.627206146</v>
      </c>
      <c r="H26" s="37">
        <v>0.25599797187530099</v>
      </c>
    </row>
    <row r="27" spans="1:8" x14ac:dyDescent="0.2">
      <c r="A27" s="37">
        <v>26</v>
      </c>
      <c r="B27" s="37">
        <v>42</v>
      </c>
      <c r="C27" s="37">
        <v>10744.217000000001</v>
      </c>
      <c r="D27" s="37">
        <v>183696.2248</v>
      </c>
      <c r="E27" s="37">
        <v>167525.946</v>
      </c>
      <c r="F27" s="37">
        <v>16170.2788</v>
      </c>
      <c r="G27" s="37">
        <v>167525.946</v>
      </c>
      <c r="H27" s="37">
        <v>8.8027278827343694E-2</v>
      </c>
    </row>
    <row r="28" spans="1:8" x14ac:dyDescent="0.2">
      <c r="A28" s="37">
        <v>27</v>
      </c>
      <c r="B28" s="37">
        <v>43</v>
      </c>
      <c r="C28" s="37">
        <v>1684.2819999999999</v>
      </c>
      <c r="D28" s="37">
        <v>6802.2321000000002</v>
      </c>
      <c r="E28" s="37">
        <v>6683.6100999999999</v>
      </c>
      <c r="F28" s="37">
        <v>118.622</v>
      </c>
      <c r="G28" s="37">
        <v>6683.6100999999999</v>
      </c>
      <c r="H28" s="37">
        <v>1.7438687515528899E-2</v>
      </c>
    </row>
    <row r="29" spans="1:8" x14ac:dyDescent="0.2">
      <c r="A29" s="37">
        <v>28</v>
      </c>
      <c r="B29" s="37">
        <v>75</v>
      </c>
      <c r="C29" s="37">
        <v>82</v>
      </c>
      <c r="D29" s="37">
        <v>32000</v>
      </c>
      <c r="E29" s="37">
        <v>30084.6752136752</v>
      </c>
      <c r="F29" s="37">
        <v>1915.32478632479</v>
      </c>
      <c r="G29" s="37">
        <v>30084.6752136752</v>
      </c>
      <c r="H29" s="37">
        <v>5.9853899572649603E-2</v>
      </c>
    </row>
    <row r="30" spans="1:8" x14ac:dyDescent="0.2">
      <c r="A30" s="37">
        <v>29</v>
      </c>
      <c r="B30" s="37">
        <v>76</v>
      </c>
      <c r="C30" s="37">
        <v>1609</v>
      </c>
      <c r="D30" s="37">
        <v>299767.75636923098</v>
      </c>
      <c r="E30" s="37">
        <v>282855.4191</v>
      </c>
      <c r="F30" s="37">
        <v>16912.3372692308</v>
      </c>
      <c r="G30" s="37">
        <v>282855.4191</v>
      </c>
      <c r="H30" s="37">
        <v>5.6418133404579601E-2</v>
      </c>
    </row>
    <row r="31" spans="1:8" x14ac:dyDescent="0.2">
      <c r="A31" s="30">
        <v>30</v>
      </c>
      <c r="B31" s="39">
        <v>99</v>
      </c>
      <c r="C31" s="40">
        <v>15</v>
      </c>
      <c r="D31" s="40">
        <v>12196.883745556301</v>
      </c>
      <c r="E31" s="40">
        <v>11164.854927766401</v>
      </c>
      <c r="F31" s="40">
        <v>1032.0288177898799</v>
      </c>
      <c r="G31" s="40">
        <v>11164.854927766401</v>
      </c>
      <c r="H31" s="40">
        <v>8.4614139096462093E-2</v>
      </c>
    </row>
    <row r="32" spans="1:8" x14ac:dyDescent="0.2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77</v>
      </c>
      <c r="D34" s="34">
        <v>127661.57</v>
      </c>
      <c r="E34" s="34">
        <v>125600.3</v>
      </c>
      <c r="F34" s="30"/>
      <c r="G34" s="30"/>
      <c r="H34" s="30"/>
    </row>
    <row r="35" spans="1:8" x14ac:dyDescent="0.2">
      <c r="A35" s="30"/>
      <c r="B35" s="33">
        <v>71</v>
      </c>
      <c r="C35" s="34">
        <v>77</v>
      </c>
      <c r="D35" s="34">
        <v>167154.79</v>
      </c>
      <c r="E35" s="34">
        <v>186725.99</v>
      </c>
      <c r="F35" s="30"/>
      <c r="G35" s="30"/>
      <c r="H35" s="30"/>
    </row>
    <row r="36" spans="1:8" x14ac:dyDescent="0.2">
      <c r="A36" s="30"/>
      <c r="B36" s="33">
        <v>72</v>
      </c>
      <c r="C36" s="34">
        <v>78</v>
      </c>
      <c r="D36" s="34">
        <v>220030.78</v>
      </c>
      <c r="E36" s="34">
        <v>225236.77</v>
      </c>
      <c r="F36" s="30"/>
      <c r="G36" s="30"/>
      <c r="H36" s="30"/>
    </row>
    <row r="37" spans="1:8" x14ac:dyDescent="0.2">
      <c r="A37" s="30"/>
      <c r="B37" s="33">
        <v>73</v>
      </c>
      <c r="C37" s="34">
        <v>70</v>
      </c>
      <c r="D37" s="34">
        <v>132590.68</v>
      </c>
      <c r="E37" s="34">
        <v>159731.59</v>
      </c>
      <c r="F37" s="30"/>
      <c r="G37" s="30"/>
      <c r="H37" s="30"/>
    </row>
    <row r="38" spans="1:8" x14ac:dyDescent="0.2">
      <c r="A38" s="30"/>
      <c r="B38" s="33">
        <v>74</v>
      </c>
      <c r="C38" s="34">
        <v>138</v>
      </c>
      <c r="D38" s="34">
        <v>4.55</v>
      </c>
      <c r="E38" s="34">
        <v>8760.67</v>
      </c>
      <c r="F38" s="30"/>
      <c r="G38" s="30"/>
      <c r="H38" s="30"/>
    </row>
    <row r="39" spans="1:8" x14ac:dyDescent="0.2">
      <c r="A39" s="30"/>
      <c r="B39" s="33">
        <v>77</v>
      </c>
      <c r="C39" s="34">
        <v>43</v>
      </c>
      <c r="D39" s="34">
        <v>64728.27</v>
      </c>
      <c r="E39" s="34">
        <v>75918.84</v>
      </c>
      <c r="F39" s="34"/>
      <c r="G39" s="30"/>
      <c r="H39" s="30"/>
    </row>
    <row r="40" spans="1:8" x14ac:dyDescent="0.2">
      <c r="A40" s="30"/>
      <c r="B40" s="33">
        <v>78</v>
      </c>
      <c r="C40" s="34">
        <v>36</v>
      </c>
      <c r="D40" s="34">
        <v>43302.6</v>
      </c>
      <c r="E40" s="34">
        <v>37281.83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2016-06-04T04:05:04Z</dcterms:modified>
</cp:coreProperties>
</file>