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<sst xmlns="http://schemas.openxmlformats.org/spreadsheetml/2006/main" count="119" uniqueCount="78">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</sst>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19" xfId="509" applyFont="1" applyBorder="1" applyAlignment="1">
      <alignment wrapText="1"/>
    </xf>
    <xf numFmtId="49" fontId="44" fillId="33" borderId="15" xfId="509" applyNumberFormat="1" applyFont="1" applyFill="1" applyBorder="1" applyAlignment="1">
      <alignment horizontal="left" vertical="top" wrapText="1"/>
    </xf>
    <xf numFmtId="0" fontId="43" fillId="0" borderId="0" xfId="509" applyFont="1" applyAlignment="1">
      <alignment wrapText="1"/>
    </xf>
    <xf numFmtId="14" fontId="44" fillId="33" borderId="12" xfId="509" applyNumberFormat="1" applyFont="1" applyFill="1" applyBorder="1" applyAlignment="1">
      <alignment vertical="center" wrapText="1"/>
    </xf>
    <xf numFmtId="14" fontId="44" fillId="33" borderId="16" xfId="509" applyNumberFormat="1" applyFont="1" applyFill="1" applyBorder="1" applyAlignment="1">
      <alignment vertical="center" wrapText="1"/>
    </xf>
    <xf numFmtId="14" fontId="44" fillId="33" borderId="17" xfId="509" applyNumberFormat="1" applyFont="1" applyFill="1" applyBorder="1" applyAlignment="1">
      <alignment vertical="center" wrapText="1"/>
    </xf>
    <xf numFmtId="49" fontId="45" fillId="33" borderId="15" xfId="509" applyNumberFormat="1" applyFont="1" applyFill="1" applyBorder="1" applyAlignment="1">
      <alignment horizontal="left" vertical="top" wrapText="1"/>
    </xf>
    <xf numFmtId="49" fontId="45" fillId="33" borderId="14" xfId="509" applyNumberFormat="1" applyFont="1" applyFill="1" applyBorder="1" applyAlignment="1">
      <alignment horizontal="left" vertical="top" wrapText="1"/>
    </xf>
    <xf numFmtId="49" fontId="45" fillId="33" borderId="13" xfId="509" applyNumberFormat="1" applyFont="1" applyFill="1" applyBorder="1" applyAlignment="1">
      <alignment horizontal="left" vertical="top" wrapText="1"/>
    </xf>
    <xf numFmtId="0" fontId="44" fillId="33" borderId="15" xfId="509" applyFont="1" applyFill="1" applyBorder="1" applyAlignment="1">
      <alignment vertical="center" wrapText="1"/>
    </xf>
    <xf numFmtId="0" fontId="44" fillId="33" borderId="13" xfId="509" applyFont="1" applyFill="1" applyBorder="1" applyAlignment="1">
      <alignment vertical="center" wrapText="1"/>
    </xf>
    <xf numFmtId="0" fontId="43" fillId="0" borderId="0" xfId="509" applyFont="1" applyAlignment="1">
      <alignment horizontal="right" vertical="center" wrapText="1"/>
    </xf>
    <xf numFmtId="49" fontId="44" fillId="33" borderId="13" xfId="509" applyNumberFormat="1" applyFont="1" applyFill="1" applyBorder="1" applyAlignment="1">
      <alignment horizontal="left" vertical="top" wrapText="1"/>
    </xf>
    <xf numFmtId="0" fontId="1" fillId="0" borderId="0" xfId="509">
      <alignment vertical="center"/>
    </xf>
    <xf numFmtId="0" fontId="49" fillId="0" borderId="0" xfId="509" applyFont="1" applyAlignment="1">
      <alignment horizontal="left" wrapText="1"/>
    </xf>
    <xf numFmtId="0" fontId="55" fillId="0" borderId="19" xfId="509" applyFont="1" applyBorder="1" applyAlignment="1">
      <alignment horizontal="left" vertical="center" wrapText="1"/>
    </xf>
    <xf numFmtId="0" fontId="44" fillId="0" borderId="10" xfId="509" applyFont="1" applyBorder="1" applyAlignment="1">
      <alignment wrapText="1"/>
    </xf>
    <xf numFmtId="0" fontId="43" fillId="0" borderId="11" xfId="509" applyFont="1" applyBorder="1" applyAlignment="1">
      <alignment wrapText="1"/>
    </xf>
    <xf numFmtId="0" fontId="43" fillId="0" borderId="11" xfId="509" applyFont="1" applyBorder="1" applyAlignment="1">
      <alignment horizontal="right" vertical="center" wrapText="1"/>
    </xf>
    <xf numFmtId="49" fontId="44" fillId="33" borderId="10" xfId="509" applyNumberFormat="1" applyFont="1" applyFill="1" applyBorder="1" applyAlignment="1">
      <alignment vertical="center" wrapText="1"/>
    </xf>
    <xf numFmtId="49" fontId="44" fillId="33" borderId="12" xfId="509" applyNumberFormat="1" applyFont="1" applyFill="1" applyBorder="1" applyAlignment="1">
      <alignment vertical="center" wrapText="1"/>
    </xf>
    <xf numFmtId="0" fontId="44" fillId="33" borderId="10" xfId="509" applyFont="1" applyFill="1" applyBorder="1" applyAlignment="1">
      <alignment vertical="center" wrapText="1"/>
    </xf>
    <xf numFmtId="0" fontId="44" fillId="33" borderId="12" xfId="509" applyFont="1" applyFill="1" applyBorder="1" applyAlignment="1">
      <alignment vertical="center" wrapText="1"/>
    </xf>
    <xf numFmtId="4" fontId="45" fillId="34" borderId="10" xfId="509" applyNumberFormat="1" applyFont="1" applyFill="1" applyBorder="1" applyAlignment="1">
      <alignment horizontal="right" vertical="top" wrapText="1"/>
    </xf>
    <xf numFmtId="176" fontId="45" fillId="34" borderId="10" xfId="509" applyNumberFormat="1" applyFont="1" applyFill="1" applyBorder="1" applyAlignment="1">
      <alignment horizontal="right" vertical="top" wrapText="1"/>
    </xf>
    <xf numFmtId="176" fontId="45" fillId="34" borderId="12" xfId="509" applyNumberFormat="1" applyFont="1" applyFill="1" applyBorder="1" applyAlignment="1">
      <alignment horizontal="right" vertical="top" wrapText="1"/>
    </xf>
    <xf numFmtId="4" fontId="44" fillId="35" borderId="10" xfId="509" applyNumberFormat="1" applyFont="1" applyFill="1" applyBorder="1" applyAlignment="1">
      <alignment horizontal="right" vertical="top" wrapText="1"/>
    </xf>
    <xf numFmtId="176" fontId="44" fillId="35" borderId="10" xfId="509" applyNumberFormat="1" applyFont="1" applyFill="1" applyBorder="1" applyAlignment="1">
      <alignment horizontal="right" vertical="top" wrapText="1"/>
    </xf>
    <xf numFmtId="176" fontId="44" fillId="35" borderId="12" xfId="509" applyNumberFormat="1" applyFont="1" applyFill="1" applyBorder="1" applyAlignment="1">
      <alignment horizontal="right" vertical="top" wrapText="1"/>
    </xf>
    <xf numFmtId="0" fontId="44" fillId="35" borderId="10" xfId="509" applyFont="1" applyFill="1" applyBorder="1" applyAlignment="1">
      <alignment horizontal="right" vertical="top" wrapText="1"/>
    </xf>
    <xf numFmtId="0" fontId="44" fillId="35" borderId="12" xfId="509" applyFont="1" applyFill="1" applyBorder="1" applyAlignment="1">
      <alignment horizontal="right" vertical="top" wrapText="1"/>
    </xf>
    <xf numFmtId="4" fontId="44" fillId="35" borderId="13" xfId="509" applyNumberFormat="1" applyFont="1" applyFill="1" applyBorder="1" applyAlignment="1">
      <alignment horizontal="right" vertical="top" wrapText="1"/>
    </xf>
    <xf numFmtId="0" fontId="44" fillId="35" borderId="13" xfId="509" applyFont="1" applyFill="1" applyBorder="1" applyAlignment="1">
      <alignment horizontal="right" vertical="top" wrapText="1"/>
    </xf>
    <xf numFmtId="176" fontId="44" fillId="35" borderId="13" xfId="509" applyNumberFormat="1" applyFont="1" applyFill="1" applyBorder="1" applyAlignment="1">
      <alignment horizontal="right" vertical="top" wrapText="1"/>
    </xf>
    <xf numFmtId="176" fontId="44" fillId="35" borderId="20" xfId="509" applyNumberFormat="1" applyFont="1" applyFill="1" applyBorder="1" applyAlignment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13a3d23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13a3d260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637" Type="http://schemas.openxmlformats.org/officeDocument/2006/relationships/hyperlink" Target="cid:2a8273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13a3d260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19396977.896700002</v>
      </c>
      <c r="F3" s="25">
        <f>RA!I7</f>
        <v>1767597.4648</v>
      </c>
      <c r="G3" s="16">
        <f>SUM(G4:G41)</f>
        <v>17629662.537600007</v>
      </c>
      <c r="H3" s="27">
        <f>RA!J7</f>
        <v>9.1085229811697292</v>
      </c>
      <c r="I3" s="20">
        <f>SUM(I4:I41)</f>
        <v>19396983.62600483</v>
      </c>
      <c r="J3" s="21">
        <f>SUM(J4:J41)</f>
        <v>17629662.562734339</v>
      </c>
      <c r="K3" s="22">
        <f>E3-I3</f>
        <v>-5.7293048277497292</v>
      </c>
      <c r="L3" s="22">
        <f>G3-J3</f>
        <v>-2.5134332478046417E-2</v>
      </c>
    </row>
    <row r="4" spans="1:13" x14ac:dyDescent="0.2">
      <c r="A4" s="47">
        <f>RA!A8</f>
        <v>42525</v>
      </c>
      <c r="B4" s="12">
        <v>12</v>
      </c>
      <c r="C4" s="42" t="s">
        <v>6</v>
      </c>
      <c r="D4" s="42"/>
      <c r="E4" s="15">
        <f>VLOOKUP(C4,RA!B8:D35,3,0)</f>
        <v>556968.02630000003</v>
      </c>
      <c r="F4" s="25">
        <f>VLOOKUP(C4,RA!B8:I38,8,0)</f>
        <v>140356.52720000001</v>
      </c>
      <c r="G4" s="16">
        <f t="shared" ref="G4:G41" si="0">E4-F4</f>
        <v>416611.49910000002</v>
      </c>
      <c r="H4" s="27">
        <f>RA!J8</f>
        <v>25.200104956186401</v>
      </c>
      <c r="I4" s="20">
        <f>VLOOKUP(B4,RMS!B:D,3,FALSE)</f>
        <v>556968.90029059805</v>
      </c>
      <c r="J4" s="21">
        <f>VLOOKUP(B4,RMS!B:E,4,FALSE)</f>
        <v>416611.51189658098</v>
      </c>
      <c r="K4" s="22">
        <f t="shared" ref="K4:K41" si="1">E4-I4</f>
        <v>-0.87399059801828116</v>
      </c>
      <c r="L4" s="22">
        <f t="shared" ref="L4:L41" si="2">G4-J4</f>
        <v>-1.2796580966096371E-2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97080.238899999997</v>
      </c>
      <c r="F5" s="25">
        <f>VLOOKUP(C5,RA!B9:I39,8,0)</f>
        <v>21165.6816</v>
      </c>
      <c r="G5" s="16">
        <f t="shared" si="0"/>
        <v>75914.5573</v>
      </c>
      <c r="H5" s="27">
        <f>RA!J9</f>
        <v>21.8022553712525</v>
      </c>
      <c r="I5" s="20">
        <f>VLOOKUP(B5,RMS!B:D,3,FALSE)</f>
        <v>97080.281153846197</v>
      </c>
      <c r="J5" s="21">
        <f>VLOOKUP(B5,RMS!B:E,4,FALSE)</f>
        <v>75914.558560683799</v>
      </c>
      <c r="K5" s="22">
        <f t="shared" si="1"/>
        <v>-4.2253846200765111E-2</v>
      </c>
      <c r="L5" s="22">
        <f t="shared" si="2"/>
        <v>-1.2606837990460917E-3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161328.59179999999</v>
      </c>
      <c r="F6" s="25">
        <f>VLOOKUP(C6,RA!B10:I40,8,0)</f>
        <v>42612.023699999998</v>
      </c>
      <c r="G6" s="16">
        <f t="shared" si="0"/>
        <v>118716.5681</v>
      </c>
      <c r="H6" s="27">
        <f>RA!J10</f>
        <v>26.413187659151198</v>
      </c>
      <c r="I6" s="20">
        <f>VLOOKUP(B6,RMS!B:D,3,FALSE)</f>
        <v>161330.96289336699</v>
      </c>
      <c r="J6" s="21">
        <f>VLOOKUP(B6,RMS!B:E,4,FALSE)</f>
        <v>118716.567715342</v>
      </c>
      <c r="K6" s="22">
        <f>E6-I6</f>
        <v>-2.3710933669935912</v>
      </c>
      <c r="L6" s="22">
        <f t="shared" si="2"/>
        <v>3.8465800753328949E-4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66470.148799999995</v>
      </c>
      <c r="F7" s="25">
        <f>VLOOKUP(C7,RA!B11:I41,8,0)</f>
        <v>16437.856800000001</v>
      </c>
      <c r="G7" s="16">
        <f t="shared" si="0"/>
        <v>50032.291999999994</v>
      </c>
      <c r="H7" s="27">
        <f>RA!J11</f>
        <v>24.7296825669209</v>
      </c>
      <c r="I7" s="20">
        <f>VLOOKUP(B7,RMS!B:D,3,FALSE)</f>
        <v>66470.179463308406</v>
      </c>
      <c r="J7" s="21">
        <f>VLOOKUP(B7,RMS!B:E,4,FALSE)</f>
        <v>50032.291648937302</v>
      </c>
      <c r="K7" s="22">
        <f t="shared" si="1"/>
        <v>-3.0663308411021717E-2</v>
      </c>
      <c r="L7" s="22">
        <f t="shared" si="2"/>
        <v>3.5106269206153229E-4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192910.24619999999</v>
      </c>
      <c r="F8" s="25">
        <f>VLOOKUP(C8,RA!B12:I42,8,0)</f>
        <v>32005.742200000001</v>
      </c>
      <c r="G8" s="16">
        <f t="shared" si="0"/>
        <v>160904.50399999999</v>
      </c>
      <c r="H8" s="27">
        <f>RA!J12</f>
        <v>16.5910016862547</v>
      </c>
      <c r="I8" s="20">
        <f>VLOOKUP(B8,RMS!B:D,3,FALSE)</f>
        <v>192910.278705128</v>
      </c>
      <c r="J8" s="21">
        <f>VLOOKUP(B8,RMS!B:E,4,FALSE)</f>
        <v>160904.50553504299</v>
      </c>
      <c r="K8" s="22">
        <f t="shared" si="1"/>
        <v>-3.2505128008779138E-2</v>
      </c>
      <c r="L8" s="22">
        <f t="shared" si="2"/>
        <v>-1.5350430039688945E-3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218839.5258</v>
      </c>
      <c r="F9" s="25">
        <f>VLOOKUP(C9,RA!B13:I43,8,0)</f>
        <v>67823.325899999996</v>
      </c>
      <c r="G9" s="16">
        <f t="shared" si="0"/>
        <v>151016.19990000001</v>
      </c>
      <c r="H9" s="27">
        <f>RA!J13</f>
        <v>30.9922650636634</v>
      </c>
      <c r="I9" s="20">
        <f>VLOOKUP(B9,RMS!B:D,3,FALSE)</f>
        <v>218839.751354701</v>
      </c>
      <c r="J9" s="21">
        <f>VLOOKUP(B9,RMS!B:E,4,FALSE)</f>
        <v>151016.19600598299</v>
      </c>
      <c r="K9" s="22">
        <f t="shared" si="1"/>
        <v>-0.22555470099905506</v>
      </c>
      <c r="L9" s="22">
        <f t="shared" si="2"/>
        <v>3.8940170197747648E-3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121822.2421</v>
      </c>
      <c r="F10" s="25">
        <f>VLOOKUP(C10,RA!B14:I43,8,0)</f>
        <v>26944.226299999998</v>
      </c>
      <c r="G10" s="16">
        <f t="shared" si="0"/>
        <v>94878.015800000008</v>
      </c>
      <c r="H10" s="27">
        <f>RA!J14</f>
        <v>22.1176575275001</v>
      </c>
      <c r="I10" s="20">
        <f>VLOOKUP(B10,RMS!B:D,3,FALSE)</f>
        <v>121822.269013675</v>
      </c>
      <c r="J10" s="21">
        <f>VLOOKUP(B10,RMS!B:E,4,FALSE)</f>
        <v>94878.016847863197</v>
      </c>
      <c r="K10" s="22">
        <f t="shared" si="1"/>
        <v>-2.691367499937769E-2</v>
      </c>
      <c r="L10" s="22">
        <f t="shared" si="2"/>
        <v>-1.0478631884325296E-3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117928.3806</v>
      </c>
      <c r="F11" s="25">
        <f>VLOOKUP(C11,RA!B15:I44,8,0)</f>
        <v>22908.780699999999</v>
      </c>
      <c r="G11" s="16">
        <f t="shared" si="0"/>
        <v>95019.599900000001</v>
      </c>
      <c r="H11" s="27">
        <f>RA!J15</f>
        <v>19.4260114346046</v>
      </c>
      <c r="I11" s="20">
        <f>VLOOKUP(B11,RMS!B:D,3,FALSE)</f>
        <v>117928.616765812</v>
      </c>
      <c r="J11" s="21">
        <f>VLOOKUP(B11,RMS!B:E,4,FALSE)</f>
        <v>95019.599594017098</v>
      </c>
      <c r="K11" s="22">
        <f t="shared" si="1"/>
        <v>-0.23616581199166831</v>
      </c>
      <c r="L11" s="22">
        <f t="shared" si="2"/>
        <v>3.0598290322814137E-4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1128419.5981999999</v>
      </c>
      <c r="F12" s="25">
        <f>VLOOKUP(C12,RA!B16:I45,8,0)</f>
        <v>-4238.9562999999998</v>
      </c>
      <c r="G12" s="16">
        <f t="shared" si="0"/>
        <v>1132658.5544999999</v>
      </c>
      <c r="H12" s="27">
        <f>RA!J16</f>
        <v>-0.375654260769821</v>
      </c>
      <c r="I12" s="20">
        <f>VLOOKUP(B12,RMS!B:D,3,FALSE)</f>
        <v>1128418.8769888901</v>
      </c>
      <c r="J12" s="21">
        <f>VLOOKUP(B12,RMS!B:E,4,FALSE)</f>
        <v>1132658.55483333</v>
      </c>
      <c r="K12" s="22">
        <f t="shared" si="1"/>
        <v>0.72121110977604985</v>
      </c>
      <c r="L12" s="22">
        <f t="shared" si="2"/>
        <v>-3.3333012834191322E-4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549066.44700000004</v>
      </c>
      <c r="F13" s="25">
        <f>VLOOKUP(C13,RA!B17:I46,8,0)</f>
        <v>72713.846399999995</v>
      </c>
      <c r="G13" s="16">
        <f t="shared" si="0"/>
        <v>476352.60060000006</v>
      </c>
      <c r="H13" s="27">
        <f>RA!J17</f>
        <v>13.243177906298101</v>
      </c>
      <c r="I13" s="20">
        <f>VLOOKUP(B13,RMS!B:D,3,FALSE)</f>
        <v>549066.40694700903</v>
      </c>
      <c r="J13" s="21">
        <f>VLOOKUP(B13,RMS!B:E,4,FALSE)</f>
        <v>476352.60024871799</v>
      </c>
      <c r="K13" s="22">
        <f t="shared" si="1"/>
        <v>4.0052991011179984E-2</v>
      </c>
      <c r="L13" s="22">
        <f t="shared" si="2"/>
        <v>3.5128206945955753E-4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1775282.2796</v>
      </c>
      <c r="F14" s="25">
        <f>VLOOKUP(C14,RA!B18:I47,8,0)</f>
        <v>277577.07780000003</v>
      </c>
      <c r="G14" s="16">
        <f t="shared" si="0"/>
        <v>1497705.2017999999</v>
      </c>
      <c r="H14" s="27">
        <f>RA!J18</f>
        <v>15.635658677477601</v>
      </c>
      <c r="I14" s="20">
        <f>VLOOKUP(B14,RMS!B:D,3,FALSE)</f>
        <v>1775282.52289402</v>
      </c>
      <c r="J14" s="21">
        <f>VLOOKUP(B14,RMS!B:E,4,FALSE)</f>
        <v>1497705.20767009</v>
      </c>
      <c r="K14" s="22">
        <f t="shared" si="1"/>
        <v>-0.24329401995055377</v>
      </c>
      <c r="L14" s="22">
        <f t="shared" si="2"/>
        <v>-5.8700900990515947E-3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476941.99469999998</v>
      </c>
      <c r="F15" s="25">
        <f>VLOOKUP(C15,RA!B19:I48,8,0)</f>
        <v>38205.942000000003</v>
      </c>
      <c r="G15" s="16">
        <f t="shared" si="0"/>
        <v>438736.0527</v>
      </c>
      <c r="H15" s="27">
        <f>RA!J19</f>
        <v>8.0106055714451792</v>
      </c>
      <c r="I15" s="20">
        <f>VLOOKUP(B15,RMS!B:D,3,FALSE)</f>
        <v>476941.97120341897</v>
      </c>
      <c r="J15" s="21">
        <f>VLOOKUP(B15,RMS!B:E,4,FALSE)</f>
        <v>438736.055511966</v>
      </c>
      <c r="K15" s="22">
        <f t="shared" si="1"/>
        <v>2.3496581008657813E-2</v>
      </c>
      <c r="L15" s="22">
        <f t="shared" si="2"/>
        <v>-2.811965998262167E-3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1092718.0633</v>
      </c>
      <c r="F16" s="25">
        <f>VLOOKUP(C16,RA!B20:I49,8,0)</f>
        <v>121036.9951</v>
      </c>
      <c r="G16" s="16">
        <f t="shared" si="0"/>
        <v>971681.0682000001</v>
      </c>
      <c r="H16" s="27">
        <f>RA!J20</f>
        <v>11.076690242903901</v>
      </c>
      <c r="I16" s="20">
        <f>VLOOKUP(B16,RMS!B:D,3,FALSE)</f>
        <v>1092718.0714115</v>
      </c>
      <c r="J16" s="21">
        <f>VLOOKUP(B16,RMS!B:E,4,FALSE)</f>
        <v>971681.06823362794</v>
      </c>
      <c r="K16" s="22">
        <f t="shared" si="1"/>
        <v>-8.1114999484270811E-3</v>
      </c>
      <c r="L16" s="22">
        <f t="shared" si="2"/>
        <v>-3.3627846278250217E-5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346781.34019999998</v>
      </c>
      <c r="F17" s="25">
        <f>VLOOKUP(C17,RA!B21:I50,8,0)</f>
        <v>33694.415399999998</v>
      </c>
      <c r="G17" s="16">
        <f t="shared" si="0"/>
        <v>313086.92479999998</v>
      </c>
      <c r="H17" s="27">
        <f>RA!J21</f>
        <v>9.7163288487688906</v>
      </c>
      <c r="I17" s="20">
        <f>VLOOKUP(B17,RMS!B:D,3,FALSE)</f>
        <v>346781.407585054</v>
      </c>
      <c r="J17" s="21">
        <f>VLOOKUP(B17,RMS!B:E,4,FALSE)</f>
        <v>313086.92468879098</v>
      </c>
      <c r="K17" s="22">
        <f t="shared" si="1"/>
        <v>-6.7385054018814117E-2</v>
      </c>
      <c r="L17" s="22">
        <f t="shared" si="2"/>
        <v>1.1120899580419064E-4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1917236.3304999999</v>
      </c>
      <c r="F18" s="25">
        <f>VLOOKUP(C18,RA!B22:I51,8,0)</f>
        <v>128480.739</v>
      </c>
      <c r="G18" s="16">
        <f t="shared" si="0"/>
        <v>1788755.5914999999</v>
      </c>
      <c r="H18" s="27">
        <f>RA!J22</f>
        <v>6.7013511561453303</v>
      </c>
      <c r="I18" s="20">
        <f>VLOOKUP(B18,RMS!B:D,3,FALSE)</f>
        <v>1917237.6121230801</v>
      </c>
      <c r="J18" s="21">
        <f>VLOOKUP(B18,RMS!B:E,4,FALSE)</f>
        <v>1788755.58955128</v>
      </c>
      <c r="K18" s="22">
        <f t="shared" si="1"/>
        <v>-1.2816230801399797</v>
      </c>
      <c r="L18" s="22">
        <f t="shared" si="2"/>
        <v>1.9487198442220688E-3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2578881.1472999998</v>
      </c>
      <c r="F19" s="25">
        <f>VLOOKUP(C19,RA!B23:I52,8,0)</f>
        <v>196981.46369999999</v>
      </c>
      <c r="G19" s="16">
        <f t="shared" si="0"/>
        <v>2381899.6835999996</v>
      </c>
      <c r="H19" s="27">
        <f>RA!J23</f>
        <v>7.6382528875451596</v>
      </c>
      <c r="I19" s="20">
        <f>VLOOKUP(B19,RMS!B:D,3,FALSE)</f>
        <v>2578882.5907692299</v>
      </c>
      <c r="J19" s="21">
        <f>VLOOKUP(B19,RMS!B:E,4,FALSE)</f>
        <v>2381899.7090410301</v>
      </c>
      <c r="K19" s="22">
        <f t="shared" si="1"/>
        <v>-1.4434692300856113</v>
      </c>
      <c r="L19" s="22">
        <f t="shared" si="2"/>
        <v>-2.5441030506044626E-2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308749.6495</v>
      </c>
      <c r="F20" s="25">
        <f>VLOOKUP(C20,RA!B24:I53,8,0)</f>
        <v>43753.894399999997</v>
      </c>
      <c r="G20" s="16">
        <f t="shared" si="0"/>
        <v>264995.75510000001</v>
      </c>
      <c r="H20" s="27">
        <f>RA!J24</f>
        <v>14.1713179175609</v>
      </c>
      <c r="I20" s="20">
        <f>VLOOKUP(B20,RMS!B:D,3,FALSE)</f>
        <v>308749.67922683602</v>
      </c>
      <c r="J20" s="21">
        <f>VLOOKUP(B20,RMS!B:E,4,FALSE)</f>
        <v>264995.74447839003</v>
      </c>
      <c r="K20" s="22">
        <f t="shared" si="1"/>
        <v>-2.9726836015470326E-2</v>
      </c>
      <c r="L20" s="22">
        <f t="shared" si="2"/>
        <v>1.0621609981171787E-2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311626.29060000001</v>
      </c>
      <c r="F21" s="25">
        <f>VLOOKUP(C21,RA!B25:I54,8,0)</f>
        <v>20904.877400000001</v>
      </c>
      <c r="G21" s="16">
        <f t="shared" si="0"/>
        <v>290721.41320000001</v>
      </c>
      <c r="H21" s="27">
        <f>RA!J25</f>
        <v>6.7083163489672497</v>
      </c>
      <c r="I21" s="20">
        <f>VLOOKUP(B21,RMS!B:D,3,FALSE)</f>
        <v>311626.267122805</v>
      </c>
      <c r="J21" s="21">
        <f>VLOOKUP(B21,RMS!B:E,4,FALSE)</f>
        <v>290721.40946504503</v>
      </c>
      <c r="K21" s="22">
        <f t="shared" si="1"/>
        <v>2.3477195005398244E-2</v>
      </c>
      <c r="L21" s="22">
        <f t="shared" si="2"/>
        <v>3.7349549820646644E-3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736322.59160000004</v>
      </c>
      <c r="F22" s="25">
        <f>VLOOKUP(C22,RA!B26:I55,8,0)</f>
        <v>136089.8371</v>
      </c>
      <c r="G22" s="16">
        <f t="shared" si="0"/>
        <v>600232.75450000004</v>
      </c>
      <c r="H22" s="27">
        <f>RA!J26</f>
        <v>18.482366105905001</v>
      </c>
      <c r="I22" s="20">
        <f>VLOOKUP(B22,RMS!B:D,3,FALSE)</f>
        <v>736322.556250019</v>
      </c>
      <c r="J22" s="21">
        <f>VLOOKUP(B22,RMS!B:E,4,FALSE)</f>
        <v>600232.75408698595</v>
      </c>
      <c r="K22" s="22">
        <f t="shared" si="1"/>
        <v>3.534998104441911E-2</v>
      </c>
      <c r="L22" s="22">
        <f t="shared" si="2"/>
        <v>4.1301408782601357E-4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215727.8045</v>
      </c>
      <c r="F23" s="25">
        <f>VLOOKUP(C23,RA!B27:I56,8,0)</f>
        <v>57048.481699999997</v>
      </c>
      <c r="G23" s="16">
        <f t="shared" si="0"/>
        <v>158679.32279999999</v>
      </c>
      <c r="H23" s="27">
        <f>RA!J27</f>
        <v>26.444658736607099</v>
      </c>
      <c r="I23" s="20">
        <f>VLOOKUP(B23,RMS!B:D,3,FALSE)</f>
        <v>215727.554786953</v>
      </c>
      <c r="J23" s="21">
        <f>VLOOKUP(B23,RMS!B:E,4,FALSE)</f>
        <v>158679.329044471</v>
      </c>
      <c r="K23" s="22">
        <f t="shared" si="1"/>
        <v>0.24971304700011387</v>
      </c>
      <c r="L23" s="22">
        <f t="shared" si="2"/>
        <v>-6.2444710056297481E-3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1059333.7061000001</v>
      </c>
      <c r="F24" s="25">
        <f>VLOOKUP(C24,RA!B28:I57,8,0)</f>
        <v>42317.623399999997</v>
      </c>
      <c r="G24" s="16">
        <f t="shared" si="0"/>
        <v>1017016.0827</v>
      </c>
      <c r="H24" s="27">
        <f>RA!J28</f>
        <v>3.99473963268807</v>
      </c>
      <c r="I24" s="20">
        <f>VLOOKUP(B24,RMS!B:D,3,FALSE)</f>
        <v>1059333.70589027</v>
      </c>
      <c r="J24" s="21">
        <f>VLOOKUP(B24,RMS!B:E,4,FALSE)</f>
        <v>1017016.06315575</v>
      </c>
      <c r="K24" s="22">
        <f t="shared" si="1"/>
        <v>2.097301185131073E-4</v>
      </c>
      <c r="L24" s="22">
        <f t="shared" si="2"/>
        <v>1.9544249982573092E-2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694409.0331</v>
      </c>
      <c r="F25" s="25">
        <f>VLOOKUP(C25,RA!B29:I58,8,0)</f>
        <v>113650.7623</v>
      </c>
      <c r="G25" s="16">
        <f t="shared" si="0"/>
        <v>580758.27080000006</v>
      </c>
      <c r="H25" s="27">
        <f>RA!J29</f>
        <v>16.366544339528101</v>
      </c>
      <c r="I25" s="20">
        <f>VLOOKUP(B25,RMS!B:D,3,FALSE)</f>
        <v>694409.03327699099</v>
      </c>
      <c r="J25" s="21">
        <f>VLOOKUP(B25,RMS!B:E,4,FALSE)</f>
        <v>580758.22796323604</v>
      </c>
      <c r="K25" s="22">
        <f t="shared" si="1"/>
        <v>-1.769909868016839E-4</v>
      </c>
      <c r="L25" s="22">
        <f t="shared" si="2"/>
        <v>4.2836764012463391E-2</v>
      </c>
      <c r="M25" s="32"/>
    </row>
    <row r="26" spans="1:13" x14ac:dyDescent="0.2">
      <c r="A26" s="47"/>
      <c r="B26" s="12">
        <v>37</v>
      </c>
      <c r="C26" s="42" t="s">
        <v>67</v>
      </c>
      <c r="D26" s="42"/>
      <c r="E26" s="15">
        <f>VLOOKUP(C26,RA!B30:D55,3,0)</f>
        <v>1241475.7897000001</v>
      </c>
      <c r="F26" s="25">
        <f>VLOOKUP(C26,RA!B30:I59,8,0)</f>
        <v>129053.26549999999</v>
      </c>
      <c r="G26" s="16">
        <f t="shared" si="0"/>
        <v>1112422.5242000001</v>
      </c>
      <c r="H26" s="27">
        <f>RA!J30</f>
        <v>10.395149592984399</v>
      </c>
      <c r="I26" s="20">
        <f>VLOOKUP(B26,RMS!B:D,3,FALSE)</f>
        <v>1241475.8040690301</v>
      </c>
      <c r="J26" s="21">
        <f>VLOOKUP(B26,RMS!B:E,4,FALSE)</f>
        <v>1112422.5022543301</v>
      </c>
      <c r="K26" s="22">
        <f t="shared" si="1"/>
        <v>-1.4369030017405748E-2</v>
      </c>
      <c r="L26" s="22">
        <f t="shared" si="2"/>
        <v>2.1945670014247298E-2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1802344.1321</v>
      </c>
      <c r="F27" s="25">
        <f>VLOOKUP(C27,RA!B31:I60,8,0)</f>
        <v>-26853.151099999999</v>
      </c>
      <c r="G27" s="16">
        <f t="shared" si="0"/>
        <v>1829197.2831999999</v>
      </c>
      <c r="H27" s="27">
        <f>RA!J31</f>
        <v>-1.4899014356771101</v>
      </c>
      <c r="I27" s="20">
        <f>VLOOKUP(B27,RMS!B:D,3,FALSE)</f>
        <v>1802344.1137893801</v>
      </c>
      <c r="J27" s="21">
        <f>VLOOKUP(B27,RMS!B:E,4,FALSE)</f>
        <v>1829197.37223628</v>
      </c>
      <c r="K27" s="22">
        <f t="shared" si="1"/>
        <v>1.8310619983822107E-2</v>
      </c>
      <c r="L27" s="22">
        <f t="shared" si="2"/>
        <v>-8.9036280056461692E-2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159224.43659999999</v>
      </c>
      <c r="F28" s="25">
        <f>VLOOKUP(C28,RA!B32:I61,8,0)</f>
        <v>40413.138800000001</v>
      </c>
      <c r="G28" s="16">
        <f t="shared" si="0"/>
        <v>118811.29779999999</v>
      </c>
      <c r="H28" s="27">
        <f>RA!J32</f>
        <v>25.3812415122717</v>
      </c>
      <c r="I28" s="20">
        <f>VLOOKUP(B28,RMS!B:D,3,FALSE)</f>
        <v>159224.35756752899</v>
      </c>
      <c r="J28" s="21">
        <f>VLOOKUP(B28,RMS!B:E,4,FALSE)</f>
        <v>118811.280949244</v>
      </c>
      <c r="K28" s="22">
        <f t="shared" si="1"/>
        <v>7.903247099602595E-2</v>
      </c>
      <c r="L28" s="22">
        <f t="shared" si="2"/>
        <v>1.6850755986524746E-2</v>
      </c>
      <c r="M28" s="32"/>
    </row>
    <row r="29" spans="1:13" x14ac:dyDescent="0.2">
      <c r="A29" s="47"/>
      <c r="B29" s="12">
        <v>40</v>
      </c>
      <c r="C29" s="42" t="s">
        <v>69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205609.83199999999</v>
      </c>
      <c r="F30" s="25">
        <f>VLOOKUP(C30,RA!B34:I64,8,0)</f>
        <v>18192.051299999999</v>
      </c>
      <c r="G30" s="16">
        <f t="shared" si="0"/>
        <v>187417.7807</v>
      </c>
      <c r="H30" s="27">
        <f>RA!J34</f>
        <v>8.8478508654196997</v>
      </c>
      <c r="I30" s="20">
        <f>VLOOKUP(B30,RMS!B:D,3,FALSE)</f>
        <v>205609.83100000001</v>
      </c>
      <c r="J30" s="21">
        <f>VLOOKUP(B30,RMS!B:E,4,FALSE)</f>
        <v>187417.7837</v>
      </c>
      <c r="K30" s="22">
        <f t="shared" si="1"/>
        <v>9.9999998928979039E-4</v>
      </c>
      <c r="L30" s="22">
        <f t="shared" si="2"/>
        <v>-2.9999999969732016E-3</v>
      </c>
      <c r="M30" s="32"/>
    </row>
    <row r="31" spans="1:13" s="35" customFormat="1" ht="12" thickBot="1" x14ac:dyDescent="0.25">
      <c r="A31" s="47"/>
      <c r="B31" s="12">
        <v>70</v>
      </c>
      <c r="C31" s="48" t="s">
        <v>64</v>
      </c>
      <c r="D31" s="49"/>
      <c r="E31" s="15">
        <f>VLOOKUP(C31,RA!B34:D61,3,0)</f>
        <v>79186.429999999993</v>
      </c>
      <c r="F31" s="25">
        <f>VLOOKUP(C31,RA!B34:I65,8,0)</f>
        <v>1726.25</v>
      </c>
      <c r="G31" s="16">
        <f t="shared" si="0"/>
        <v>77460.179999999993</v>
      </c>
      <c r="H31" s="27">
        <f>RA!J34</f>
        <v>8.8478508654196997</v>
      </c>
      <c r="I31" s="20">
        <f>VLOOKUP(B31,RMS!B:D,3,FALSE)</f>
        <v>79186.429999999993</v>
      </c>
      <c r="J31" s="21">
        <f>VLOOKUP(B31,RMS!B:E,4,FALSE)</f>
        <v>77460.179999999993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153215.5</v>
      </c>
      <c r="F32" s="25">
        <f>VLOOKUP(C32,RA!B34:I65,8,0)</f>
        <v>-19148.13</v>
      </c>
      <c r="G32" s="16">
        <f t="shared" si="0"/>
        <v>172363.63</v>
      </c>
      <c r="H32" s="27">
        <f>RA!J34</f>
        <v>8.8478508654196997</v>
      </c>
      <c r="I32" s="20">
        <f>VLOOKUP(B32,RMS!B:D,3,FALSE)</f>
        <v>153215.5</v>
      </c>
      <c r="J32" s="21">
        <f>VLOOKUP(B32,RMS!B:E,4,FALSE)</f>
        <v>172363.63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330183.94</v>
      </c>
      <c r="F33" s="25">
        <f>VLOOKUP(C33,RA!B34:I66,8,0)</f>
        <v>-15069.91</v>
      </c>
      <c r="G33" s="16">
        <f t="shared" si="0"/>
        <v>345253.85</v>
      </c>
      <c r="H33" s="27">
        <f>RA!J35</f>
        <v>3.1363887746722399</v>
      </c>
      <c r="I33" s="20">
        <f>VLOOKUP(B33,RMS!B:D,3,FALSE)</f>
        <v>330183.94</v>
      </c>
      <c r="J33" s="21">
        <f>VLOOKUP(B33,RMS!B:E,4,FALSE)</f>
        <v>345253.85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191102.71</v>
      </c>
      <c r="F34" s="25">
        <f>VLOOKUP(C34,RA!B34:I67,8,0)</f>
        <v>-22982.04</v>
      </c>
      <c r="G34" s="16">
        <f t="shared" si="0"/>
        <v>214084.75</v>
      </c>
      <c r="H34" s="27">
        <f>RA!J34</f>
        <v>8.8478508654196997</v>
      </c>
      <c r="I34" s="20">
        <f>VLOOKUP(B34,RMS!B:D,3,FALSE)</f>
        <v>191102.71</v>
      </c>
      <c r="J34" s="21">
        <f>VLOOKUP(B34,RMS!B:E,4,FALSE)</f>
        <v>214084.75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65</v>
      </c>
      <c r="D35" s="42"/>
      <c r="E35" s="15">
        <f>VLOOKUP(C35,RA!B35:D64,3,0)</f>
        <v>0.75</v>
      </c>
      <c r="F35" s="25">
        <f>VLOOKUP(C35,RA!B35:I68,8,0)</f>
        <v>-5046.43</v>
      </c>
      <c r="G35" s="16">
        <f t="shared" si="0"/>
        <v>5047.18</v>
      </c>
      <c r="H35" s="27">
        <f>RA!J35</f>
        <v>3.1363887746722399</v>
      </c>
      <c r="I35" s="20">
        <f>VLOOKUP(B35,RMS!B:D,3,FALSE)</f>
        <v>0.75</v>
      </c>
      <c r="J35" s="21">
        <f>VLOOKUP(B35,RMS!B:E,4,FALSE)</f>
        <v>5047.18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57217.093800000002</v>
      </c>
      <c r="F36" s="25">
        <f>VLOOKUP(C36,RA!B8:I68,8,0)</f>
        <v>4044.5628999999999</v>
      </c>
      <c r="G36" s="16">
        <f t="shared" si="0"/>
        <v>53172.530900000005</v>
      </c>
      <c r="H36" s="27">
        <f>RA!J35</f>
        <v>3.1363887746722399</v>
      </c>
      <c r="I36" s="20">
        <f>VLOOKUP(B36,RMS!B:D,3,FALSE)</f>
        <v>57217.094017094001</v>
      </c>
      <c r="J36" s="21">
        <f>VLOOKUP(B36,RMS!B:E,4,FALSE)</f>
        <v>53172.5299145299</v>
      </c>
      <c r="K36" s="22">
        <f t="shared" si="1"/>
        <v>-2.1709399879910052E-4</v>
      </c>
      <c r="L36" s="22">
        <f t="shared" si="2"/>
        <v>9.8547010566107929E-4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328278.73580000002</v>
      </c>
      <c r="F37" s="25">
        <f>VLOOKUP(C37,RA!B8:I69,8,0)</f>
        <v>18655.811000000002</v>
      </c>
      <c r="G37" s="16">
        <f t="shared" si="0"/>
        <v>309622.92480000004</v>
      </c>
      <c r="H37" s="27">
        <f>RA!J36</f>
        <v>2.1799821004684801</v>
      </c>
      <c r="I37" s="20">
        <f>VLOOKUP(B37,RMS!B:D,3,FALSE)</f>
        <v>328278.729399145</v>
      </c>
      <c r="J37" s="21">
        <f>VLOOKUP(B37,RMS!B:E,4,FALSE)</f>
        <v>309622.92474871798</v>
      </c>
      <c r="K37" s="22">
        <f t="shared" si="1"/>
        <v>6.4008550252765417E-3</v>
      </c>
      <c r="L37" s="22">
        <f t="shared" si="2"/>
        <v>5.1282055210322142E-5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75802.59</v>
      </c>
      <c r="F38" s="25">
        <f>VLOOKUP(C38,RA!B9:I70,8,0)</f>
        <v>-10381.030000000001</v>
      </c>
      <c r="G38" s="16">
        <f t="shared" si="0"/>
        <v>86183.62</v>
      </c>
      <c r="H38" s="27">
        <f>RA!J37</f>
        <v>-12.497514938109999</v>
      </c>
      <c r="I38" s="20">
        <f>VLOOKUP(B38,RMS!B:D,3,FALSE)</f>
        <v>75802.59</v>
      </c>
      <c r="J38" s="21">
        <f>VLOOKUP(B38,RMS!B:E,4,FALSE)</f>
        <v>86183.62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41072.69</v>
      </c>
      <c r="F39" s="25">
        <f>VLOOKUP(C39,RA!B10:I71,8,0)</f>
        <v>5719.52</v>
      </c>
      <c r="G39" s="16">
        <f t="shared" si="0"/>
        <v>35353.17</v>
      </c>
      <c r="H39" s="27">
        <f>RA!J38</f>
        <v>-4.5640953948274996</v>
      </c>
      <c r="I39" s="20">
        <f>VLOOKUP(B39,RMS!B:D,3,FALSE)</f>
        <v>41072.69</v>
      </c>
      <c r="J39" s="21">
        <f>VLOOKUP(B39,RMS!B:E,4,FALSE)</f>
        <v>35353.17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-12.0260147017277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7419.59</v>
      </c>
      <c r="F41" s="25">
        <f>VLOOKUP(C41,RA!B8:I72,8,0)</f>
        <v>520.28689999999995</v>
      </c>
      <c r="G41" s="16">
        <f t="shared" si="0"/>
        <v>6899.3031000000001</v>
      </c>
      <c r="H41" s="27">
        <f>RA!J39</f>
        <v>-12.0260147017277</v>
      </c>
      <c r="I41" s="20">
        <f>VLOOKUP(B41,RMS!B:D,3,FALSE)</f>
        <v>7419.59004613872</v>
      </c>
      <c r="J41" s="21">
        <f>VLOOKUP(B41,RMS!B:E,4,FALSE)</f>
        <v>6899.3031540730699</v>
      </c>
      <c r="K41" s="22">
        <f t="shared" si="1"/>
        <v>-4.6138719881128054E-5</v>
      </c>
      <c r="L41" s="22">
        <f t="shared" si="2"/>
        <v>-5.407306980487192E-5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19405972.4991</v>
      </c>
      <c r="E7" s="73">
        <v>23830067.1052</v>
      </c>
      <c r="F7" s="74">
        <v>81.434821032733794</v>
      </c>
      <c r="G7" s="73">
        <v>14289373.3003</v>
      </c>
      <c r="H7" s="74">
        <v>35.807023102213897</v>
      </c>
      <c r="I7" s="73">
        <v>1767597.4648</v>
      </c>
      <c r="J7" s="74">
        <v>9.1085229811697292</v>
      </c>
      <c r="K7" s="73">
        <v>1556022.1376</v>
      </c>
      <c r="L7" s="74">
        <v>10.889365858804499</v>
      </c>
      <c r="M7" s="74">
        <v>0.135971926161881</v>
      </c>
      <c r="N7" s="73">
        <v>79030683.715399995</v>
      </c>
      <c r="O7" s="73">
        <v>3526523419.5030999</v>
      </c>
      <c r="P7" s="73">
        <v>1018060</v>
      </c>
      <c r="Q7" s="73">
        <v>868818</v>
      </c>
      <c r="R7" s="74">
        <v>17.177590703691699</v>
      </c>
      <c r="S7" s="73">
        <v>19.061717874290299</v>
      </c>
      <c r="T7" s="73">
        <v>18.336097769037899</v>
      </c>
      <c r="U7" s="75">
        <v>3.8066878863581799</v>
      </c>
      <c r="V7" s="63"/>
      <c r="W7" s="63"/>
    </row>
    <row r="8" spans="1:23" ht="12" customHeight="1" thickBot="1" x14ac:dyDescent="0.25">
      <c r="A8" s="53">
        <v>42525</v>
      </c>
      <c r="B8" s="62" t="s">
        <v>6</v>
      </c>
      <c r="C8" s="51"/>
      <c r="D8" s="76">
        <v>556968.02630000003</v>
      </c>
      <c r="E8" s="76">
        <v>767436.45719999995</v>
      </c>
      <c r="F8" s="77">
        <v>72.575132582585894</v>
      </c>
      <c r="G8" s="76">
        <v>429804.47249999997</v>
      </c>
      <c r="H8" s="77">
        <v>29.586372859347101</v>
      </c>
      <c r="I8" s="76">
        <v>140356.52720000001</v>
      </c>
      <c r="J8" s="77">
        <v>25.200104956186401</v>
      </c>
      <c r="K8" s="76">
        <v>111222.29090000001</v>
      </c>
      <c r="L8" s="77">
        <v>25.877415898691002</v>
      </c>
      <c r="M8" s="77">
        <v>0.26194601877239398</v>
      </c>
      <c r="N8" s="76">
        <v>1943287.0723000001</v>
      </c>
      <c r="O8" s="76">
        <v>127399999.84209999</v>
      </c>
      <c r="P8" s="76">
        <v>25628</v>
      </c>
      <c r="Q8" s="76">
        <v>21029</v>
      </c>
      <c r="R8" s="77">
        <v>21.869798849208198</v>
      </c>
      <c r="S8" s="76">
        <v>21.732793284688601</v>
      </c>
      <c r="T8" s="76">
        <v>21.420671544058202</v>
      </c>
      <c r="U8" s="78">
        <v>1.43617866576919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97080.238899999997</v>
      </c>
      <c r="E9" s="76">
        <v>144880.82399999999</v>
      </c>
      <c r="F9" s="77">
        <v>67.006962149801097</v>
      </c>
      <c r="G9" s="76">
        <v>58555.468699999998</v>
      </c>
      <c r="H9" s="77">
        <v>65.791925255309295</v>
      </c>
      <c r="I9" s="76">
        <v>21165.6816</v>
      </c>
      <c r="J9" s="77">
        <v>21.8022553712525</v>
      </c>
      <c r="K9" s="76">
        <v>13953.590899999999</v>
      </c>
      <c r="L9" s="77">
        <v>23.8296972251885</v>
      </c>
      <c r="M9" s="77">
        <v>0.516862702345674</v>
      </c>
      <c r="N9" s="76">
        <v>579642.08389999997</v>
      </c>
      <c r="O9" s="76">
        <v>18181543.286200002</v>
      </c>
      <c r="P9" s="76">
        <v>5349</v>
      </c>
      <c r="Q9" s="76">
        <v>3369</v>
      </c>
      <c r="R9" s="77">
        <v>58.771148708815701</v>
      </c>
      <c r="S9" s="76">
        <v>18.149231426434898</v>
      </c>
      <c r="T9" s="76">
        <v>17.3216702582369</v>
      </c>
      <c r="U9" s="78">
        <v>4.5597587509552602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161328.59179999999</v>
      </c>
      <c r="E10" s="76">
        <v>209373.16140000001</v>
      </c>
      <c r="F10" s="77">
        <v>77.053138387583203</v>
      </c>
      <c r="G10" s="76">
        <v>106431.09020000001</v>
      </c>
      <c r="H10" s="77">
        <v>51.580324411635097</v>
      </c>
      <c r="I10" s="76">
        <v>42612.023699999998</v>
      </c>
      <c r="J10" s="77">
        <v>26.413187659151198</v>
      </c>
      <c r="K10" s="76">
        <v>30846.636500000001</v>
      </c>
      <c r="L10" s="77">
        <v>28.982730931379699</v>
      </c>
      <c r="M10" s="77">
        <v>0.381415562114852</v>
      </c>
      <c r="N10" s="76">
        <v>2017060.7519</v>
      </c>
      <c r="O10" s="76">
        <v>32844731.1248</v>
      </c>
      <c r="P10" s="76">
        <v>105669</v>
      </c>
      <c r="Q10" s="76">
        <v>88361</v>
      </c>
      <c r="R10" s="77">
        <v>19.587827208836501</v>
      </c>
      <c r="S10" s="76">
        <v>1.5267352941733101</v>
      </c>
      <c r="T10" s="76">
        <v>1.16021709804099</v>
      </c>
      <c r="U10" s="78">
        <v>24.0066629448547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66470.148799999995</v>
      </c>
      <c r="E11" s="76">
        <v>82777.809299999994</v>
      </c>
      <c r="F11" s="77">
        <v>80.299478038977298</v>
      </c>
      <c r="G11" s="76">
        <v>56709.100700000003</v>
      </c>
      <c r="H11" s="77">
        <v>17.212489670110401</v>
      </c>
      <c r="I11" s="76">
        <v>16437.856800000001</v>
      </c>
      <c r="J11" s="77">
        <v>24.7296825669209</v>
      </c>
      <c r="K11" s="76">
        <v>12914.306699999999</v>
      </c>
      <c r="L11" s="77">
        <v>22.772899835457999</v>
      </c>
      <c r="M11" s="77">
        <v>0.27284082543896898</v>
      </c>
      <c r="N11" s="76">
        <v>256087.3567</v>
      </c>
      <c r="O11" s="76">
        <v>10416358.078400001</v>
      </c>
      <c r="P11" s="76">
        <v>2894</v>
      </c>
      <c r="Q11" s="76">
        <v>2370</v>
      </c>
      <c r="R11" s="77">
        <v>22.109704641350199</v>
      </c>
      <c r="S11" s="76">
        <v>22.968261506565302</v>
      </c>
      <c r="T11" s="76">
        <v>22.6000079746835</v>
      </c>
      <c r="U11" s="78">
        <v>1.6033147819067901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192910.24619999999</v>
      </c>
      <c r="E12" s="76">
        <v>353040.57250000001</v>
      </c>
      <c r="F12" s="77">
        <v>54.642514551213502</v>
      </c>
      <c r="G12" s="76">
        <v>171359.18109999999</v>
      </c>
      <c r="H12" s="77">
        <v>12.576545336910501</v>
      </c>
      <c r="I12" s="76">
        <v>32005.742200000001</v>
      </c>
      <c r="J12" s="77">
        <v>16.5910016862547</v>
      </c>
      <c r="K12" s="76">
        <v>29791.177199999998</v>
      </c>
      <c r="L12" s="77">
        <v>17.385223837300401</v>
      </c>
      <c r="M12" s="77">
        <v>7.4336270269977994E-2</v>
      </c>
      <c r="N12" s="76">
        <v>1404465.6932999999</v>
      </c>
      <c r="O12" s="76">
        <v>36312357.295699999</v>
      </c>
      <c r="P12" s="76">
        <v>2341</v>
      </c>
      <c r="Q12" s="76">
        <v>1675</v>
      </c>
      <c r="R12" s="77">
        <v>39.761194029850699</v>
      </c>
      <c r="S12" s="76">
        <v>82.405060316104198</v>
      </c>
      <c r="T12" s="76">
        <v>86.338631044776093</v>
      </c>
      <c r="U12" s="78">
        <v>-4.77345773861797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218839.5258</v>
      </c>
      <c r="E13" s="76">
        <v>393585.00929999998</v>
      </c>
      <c r="F13" s="77">
        <v>55.6015906675946</v>
      </c>
      <c r="G13" s="76">
        <v>199376.2942</v>
      </c>
      <c r="H13" s="77">
        <v>9.7620590642917104</v>
      </c>
      <c r="I13" s="76">
        <v>67823.325899999996</v>
      </c>
      <c r="J13" s="77">
        <v>30.9922650636634</v>
      </c>
      <c r="K13" s="76">
        <v>61457.970099999999</v>
      </c>
      <c r="L13" s="77">
        <v>30.8251140621311</v>
      </c>
      <c r="M13" s="77">
        <v>0.103572503121121</v>
      </c>
      <c r="N13" s="76">
        <v>1307339.3736</v>
      </c>
      <c r="O13" s="76">
        <v>55879286.397799999</v>
      </c>
      <c r="P13" s="76">
        <v>9843</v>
      </c>
      <c r="Q13" s="76">
        <v>8050</v>
      </c>
      <c r="R13" s="77">
        <v>22.273291925465799</v>
      </c>
      <c r="S13" s="76">
        <v>22.2330108503505</v>
      </c>
      <c r="T13" s="76">
        <v>20.9605994782609</v>
      </c>
      <c r="U13" s="78">
        <v>5.7230726897683004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121822.2421</v>
      </c>
      <c r="E14" s="76">
        <v>258581.06020000001</v>
      </c>
      <c r="F14" s="77">
        <v>47.111819406176302</v>
      </c>
      <c r="G14" s="76">
        <v>130304.9604</v>
      </c>
      <c r="H14" s="77">
        <v>-6.5098966869414703</v>
      </c>
      <c r="I14" s="76">
        <v>26944.226299999998</v>
      </c>
      <c r="J14" s="77">
        <v>22.1176575275001</v>
      </c>
      <c r="K14" s="76">
        <v>29313.2752</v>
      </c>
      <c r="L14" s="77">
        <v>22.4959012381542</v>
      </c>
      <c r="M14" s="77">
        <v>-8.0818294231413998E-2</v>
      </c>
      <c r="N14" s="76">
        <v>455979.45970000001</v>
      </c>
      <c r="O14" s="76">
        <v>25011392.168299999</v>
      </c>
      <c r="P14" s="76">
        <v>2440</v>
      </c>
      <c r="Q14" s="76">
        <v>1984</v>
      </c>
      <c r="R14" s="77">
        <v>22.9838709677419</v>
      </c>
      <c r="S14" s="76">
        <v>49.9271484016393</v>
      </c>
      <c r="T14" s="76">
        <v>47.832306350806498</v>
      </c>
      <c r="U14" s="78">
        <v>4.1957975127698504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117928.3806</v>
      </c>
      <c r="E15" s="76">
        <v>144543.34359999999</v>
      </c>
      <c r="F15" s="77">
        <v>81.586863609816206</v>
      </c>
      <c r="G15" s="76">
        <v>81093.908899999995</v>
      </c>
      <c r="H15" s="77">
        <v>45.421995560014302</v>
      </c>
      <c r="I15" s="76">
        <v>22908.780699999999</v>
      </c>
      <c r="J15" s="77">
        <v>19.4260114346046</v>
      </c>
      <c r="K15" s="76">
        <v>21602.875100000001</v>
      </c>
      <c r="L15" s="77">
        <v>26.639331354269</v>
      </c>
      <c r="M15" s="77">
        <v>6.0450546233080001E-2</v>
      </c>
      <c r="N15" s="76">
        <v>426802.13150000002</v>
      </c>
      <c r="O15" s="76">
        <v>20901223.399300002</v>
      </c>
      <c r="P15" s="76">
        <v>5553</v>
      </c>
      <c r="Q15" s="76">
        <v>4284</v>
      </c>
      <c r="R15" s="77">
        <v>29.6218487394958</v>
      </c>
      <c r="S15" s="76">
        <v>21.236877471637001</v>
      </c>
      <c r="T15" s="76">
        <v>20.993355088702199</v>
      </c>
      <c r="U15" s="78">
        <v>1.1466958043151301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1128419.5981999999</v>
      </c>
      <c r="E16" s="76">
        <v>1235616.6876999999</v>
      </c>
      <c r="F16" s="77">
        <v>91.324405815565797</v>
      </c>
      <c r="G16" s="76">
        <v>655887.52949999995</v>
      </c>
      <c r="H16" s="77">
        <v>72.044679529160106</v>
      </c>
      <c r="I16" s="76">
        <v>-4238.9562999999998</v>
      </c>
      <c r="J16" s="77">
        <v>-0.375654260769821</v>
      </c>
      <c r="K16" s="76">
        <v>37125.003299999997</v>
      </c>
      <c r="L16" s="77">
        <v>5.6602697307419998</v>
      </c>
      <c r="M16" s="77">
        <v>-1.11418063092805</v>
      </c>
      <c r="N16" s="76">
        <v>3984637.9572999999</v>
      </c>
      <c r="O16" s="76">
        <v>176378791.86000001</v>
      </c>
      <c r="P16" s="76">
        <v>55102</v>
      </c>
      <c r="Q16" s="76">
        <v>38386</v>
      </c>
      <c r="R16" s="77">
        <v>43.547126556557103</v>
      </c>
      <c r="S16" s="76">
        <v>20.4787412108453</v>
      </c>
      <c r="T16" s="76">
        <v>21.297422586359598</v>
      </c>
      <c r="U16" s="78">
        <v>-3.9977133705889201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549066.44700000004</v>
      </c>
      <c r="E17" s="76">
        <v>1046051.8669</v>
      </c>
      <c r="F17" s="77">
        <v>52.489409404446803</v>
      </c>
      <c r="G17" s="76">
        <v>659263.87549999997</v>
      </c>
      <c r="H17" s="77">
        <v>-16.7152232353735</v>
      </c>
      <c r="I17" s="76">
        <v>72713.846399999995</v>
      </c>
      <c r="J17" s="77">
        <v>13.243177906298101</v>
      </c>
      <c r="K17" s="76">
        <v>49811.237000000001</v>
      </c>
      <c r="L17" s="77">
        <v>7.5555841676024</v>
      </c>
      <c r="M17" s="77">
        <v>0.45978800727233499</v>
      </c>
      <c r="N17" s="76">
        <v>2271825.1666000001</v>
      </c>
      <c r="O17" s="76">
        <v>200645975.8035</v>
      </c>
      <c r="P17" s="76">
        <v>13275</v>
      </c>
      <c r="Q17" s="76">
        <v>11059</v>
      </c>
      <c r="R17" s="77">
        <v>20.0379781173705</v>
      </c>
      <c r="S17" s="76">
        <v>41.360937627118602</v>
      </c>
      <c r="T17" s="76">
        <v>59.960102938782903</v>
      </c>
      <c r="U17" s="78">
        <v>-44.967948936122603</v>
      </c>
    </row>
    <row r="18" spans="1:21" ht="12" customHeight="1" thickBot="1" x14ac:dyDescent="0.25">
      <c r="A18" s="54"/>
      <c r="B18" s="62" t="s">
        <v>16</v>
      </c>
      <c r="C18" s="51"/>
      <c r="D18" s="76">
        <v>1775282.2796</v>
      </c>
      <c r="E18" s="76">
        <v>2184046.0891999998</v>
      </c>
      <c r="F18" s="77">
        <v>81.284103315341298</v>
      </c>
      <c r="G18" s="76">
        <v>1295524.4188999999</v>
      </c>
      <c r="H18" s="77">
        <v>37.031942717633299</v>
      </c>
      <c r="I18" s="76">
        <v>277577.07780000003</v>
      </c>
      <c r="J18" s="77">
        <v>15.635658677477601</v>
      </c>
      <c r="K18" s="76">
        <v>174563.80929999999</v>
      </c>
      <c r="L18" s="77">
        <v>13.4743742961031</v>
      </c>
      <c r="M18" s="77">
        <v>0.59011812879819003</v>
      </c>
      <c r="N18" s="76">
        <v>6522991.5197000001</v>
      </c>
      <c r="O18" s="76">
        <v>385317500.49269998</v>
      </c>
      <c r="P18" s="76">
        <v>85229</v>
      </c>
      <c r="Q18" s="76">
        <v>66139</v>
      </c>
      <c r="R18" s="77">
        <v>28.863454240312102</v>
      </c>
      <c r="S18" s="76">
        <v>20.829556601626201</v>
      </c>
      <c r="T18" s="76">
        <v>21.313938465958099</v>
      </c>
      <c r="U18" s="78">
        <v>-2.3254545144471801</v>
      </c>
    </row>
    <row r="19" spans="1:21" ht="12" customHeight="1" thickBot="1" x14ac:dyDescent="0.25">
      <c r="A19" s="54"/>
      <c r="B19" s="62" t="s">
        <v>17</v>
      </c>
      <c r="C19" s="51"/>
      <c r="D19" s="76">
        <v>476941.99469999998</v>
      </c>
      <c r="E19" s="76">
        <v>681762.20169999998</v>
      </c>
      <c r="F19" s="77">
        <v>69.957236337058205</v>
      </c>
      <c r="G19" s="76">
        <v>368833.85220000002</v>
      </c>
      <c r="H19" s="77">
        <v>29.310797220798101</v>
      </c>
      <c r="I19" s="76">
        <v>38205.942000000003</v>
      </c>
      <c r="J19" s="77">
        <v>8.0106055714451792</v>
      </c>
      <c r="K19" s="76">
        <v>37839.439200000001</v>
      </c>
      <c r="L19" s="77">
        <v>10.259209932683101</v>
      </c>
      <c r="M19" s="77">
        <v>9.6857355116400003E-3</v>
      </c>
      <c r="N19" s="76">
        <v>3612895.2382999999</v>
      </c>
      <c r="O19" s="76">
        <v>114281172.39820001</v>
      </c>
      <c r="P19" s="76">
        <v>10136</v>
      </c>
      <c r="Q19" s="76">
        <v>8619</v>
      </c>
      <c r="R19" s="77">
        <v>17.6006497273466</v>
      </c>
      <c r="S19" s="76">
        <v>47.054261513417501</v>
      </c>
      <c r="T19" s="76">
        <v>49.831371957303602</v>
      </c>
      <c r="U19" s="78">
        <v>-5.9019318432916297</v>
      </c>
    </row>
    <row r="20" spans="1:21" ht="12" thickBot="1" x14ac:dyDescent="0.25">
      <c r="A20" s="54"/>
      <c r="B20" s="62" t="s">
        <v>18</v>
      </c>
      <c r="C20" s="51"/>
      <c r="D20" s="76">
        <v>1092718.0633</v>
      </c>
      <c r="E20" s="76">
        <v>1307028.4509999999</v>
      </c>
      <c r="F20" s="77">
        <v>83.6032346858225</v>
      </c>
      <c r="G20" s="76">
        <v>832915.42590000003</v>
      </c>
      <c r="H20" s="77">
        <v>31.191958909786401</v>
      </c>
      <c r="I20" s="76">
        <v>121036.9951</v>
      </c>
      <c r="J20" s="77">
        <v>11.076690242903901</v>
      </c>
      <c r="K20" s="76">
        <v>65351.296499999997</v>
      </c>
      <c r="L20" s="77">
        <v>7.8460903073544603</v>
      </c>
      <c r="M20" s="77">
        <v>0.85209784017062296</v>
      </c>
      <c r="N20" s="76">
        <v>3977839.7067</v>
      </c>
      <c r="O20" s="76">
        <v>200700727.4348</v>
      </c>
      <c r="P20" s="76">
        <v>44180</v>
      </c>
      <c r="Q20" s="76">
        <v>38989</v>
      </c>
      <c r="R20" s="77">
        <v>13.3140116443099</v>
      </c>
      <c r="S20" s="76">
        <v>24.733319676324101</v>
      </c>
      <c r="T20" s="76">
        <v>23.566859914334799</v>
      </c>
      <c r="U20" s="78">
        <v>4.7161471943691504</v>
      </c>
    </row>
    <row r="21" spans="1:21" ht="12" customHeight="1" thickBot="1" x14ac:dyDescent="0.25">
      <c r="A21" s="54"/>
      <c r="B21" s="62" t="s">
        <v>19</v>
      </c>
      <c r="C21" s="51"/>
      <c r="D21" s="76">
        <v>346781.34019999998</v>
      </c>
      <c r="E21" s="76">
        <v>447227.57809999998</v>
      </c>
      <c r="F21" s="77">
        <v>77.540240624977699</v>
      </c>
      <c r="G21" s="76">
        <v>290292.42009999999</v>
      </c>
      <c r="H21" s="77">
        <v>19.4593162579101</v>
      </c>
      <c r="I21" s="76">
        <v>33694.415399999998</v>
      </c>
      <c r="J21" s="77">
        <v>9.7163288487688906</v>
      </c>
      <c r="K21" s="76">
        <v>34809.281900000002</v>
      </c>
      <c r="L21" s="77">
        <v>11.9911094778186</v>
      </c>
      <c r="M21" s="77">
        <v>-3.2027851169202003E-2</v>
      </c>
      <c r="N21" s="76">
        <v>1198184.7986000001</v>
      </c>
      <c r="O21" s="76">
        <v>68560876.774200007</v>
      </c>
      <c r="P21" s="76">
        <v>28735</v>
      </c>
      <c r="Q21" s="76">
        <v>26103</v>
      </c>
      <c r="R21" s="77">
        <v>10.083132207026001</v>
      </c>
      <c r="S21" s="76">
        <v>12.0682561405951</v>
      </c>
      <c r="T21" s="76">
        <v>11.3986676473969</v>
      </c>
      <c r="U21" s="78">
        <v>5.5483450582879703</v>
      </c>
    </row>
    <row r="22" spans="1:21" ht="12" customHeight="1" thickBot="1" x14ac:dyDescent="0.25">
      <c r="A22" s="54"/>
      <c r="B22" s="62" t="s">
        <v>20</v>
      </c>
      <c r="C22" s="51"/>
      <c r="D22" s="76">
        <v>1917236.3304999999</v>
      </c>
      <c r="E22" s="76">
        <v>1967282.2039000001</v>
      </c>
      <c r="F22" s="77">
        <v>97.456090778395307</v>
      </c>
      <c r="G22" s="76">
        <v>1057345.9393</v>
      </c>
      <c r="H22" s="77">
        <v>81.325359963956302</v>
      </c>
      <c r="I22" s="76">
        <v>128480.739</v>
      </c>
      <c r="J22" s="77">
        <v>6.7013511561453303</v>
      </c>
      <c r="K22" s="76">
        <v>139876.57</v>
      </c>
      <c r="L22" s="77">
        <v>13.2290260737752</v>
      </c>
      <c r="M22" s="77">
        <v>-8.1470620848081002E-2</v>
      </c>
      <c r="N22" s="76">
        <v>6088184.1566000003</v>
      </c>
      <c r="O22" s="76">
        <v>224256940.8222</v>
      </c>
      <c r="P22" s="76">
        <v>91169</v>
      </c>
      <c r="Q22" s="76">
        <v>70470</v>
      </c>
      <c r="R22" s="77">
        <v>29.3727827444302</v>
      </c>
      <c r="S22" s="76">
        <v>21.029476362579398</v>
      </c>
      <c r="T22" s="76">
        <v>19.85892218107</v>
      </c>
      <c r="U22" s="78">
        <v>5.5662545340042699</v>
      </c>
    </row>
    <row r="23" spans="1:21" ht="12" thickBot="1" x14ac:dyDescent="0.25">
      <c r="A23" s="54"/>
      <c r="B23" s="62" t="s">
        <v>21</v>
      </c>
      <c r="C23" s="51"/>
      <c r="D23" s="76">
        <v>2578881.1472999998</v>
      </c>
      <c r="E23" s="76">
        <v>3893825.6518999999</v>
      </c>
      <c r="F23" s="77">
        <v>66.230010736141494</v>
      </c>
      <c r="G23" s="76">
        <v>2031907.9598999999</v>
      </c>
      <c r="H23" s="77">
        <v>26.919191134371999</v>
      </c>
      <c r="I23" s="76">
        <v>196981.46369999999</v>
      </c>
      <c r="J23" s="77">
        <v>7.6382528875451596</v>
      </c>
      <c r="K23" s="76">
        <v>246813.03219999999</v>
      </c>
      <c r="L23" s="77">
        <v>12.146860835770701</v>
      </c>
      <c r="M23" s="77">
        <v>-0.20190007008876301</v>
      </c>
      <c r="N23" s="76">
        <v>14167863.0285</v>
      </c>
      <c r="O23" s="76">
        <v>506074932.32489997</v>
      </c>
      <c r="P23" s="76">
        <v>81283</v>
      </c>
      <c r="Q23" s="76">
        <v>67635</v>
      </c>
      <c r="R23" s="77">
        <v>20.178901456346601</v>
      </c>
      <c r="S23" s="76">
        <v>31.727189539017999</v>
      </c>
      <c r="T23" s="76">
        <v>30.1362715664966</v>
      </c>
      <c r="U23" s="78">
        <v>5.0143677887537397</v>
      </c>
    </row>
    <row r="24" spans="1:21" ht="12" thickBot="1" x14ac:dyDescent="0.25">
      <c r="A24" s="54"/>
      <c r="B24" s="62" t="s">
        <v>22</v>
      </c>
      <c r="C24" s="51"/>
      <c r="D24" s="76">
        <v>308749.6495</v>
      </c>
      <c r="E24" s="76">
        <v>310319.87300000002</v>
      </c>
      <c r="F24" s="77">
        <v>99.493998407249904</v>
      </c>
      <c r="G24" s="76">
        <v>211905.46100000001</v>
      </c>
      <c r="H24" s="77">
        <v>45.701601102200897</v>
      </c>
      <c r="I24" s="76">
        <v>43753.894399999997</v>
      </c>
      <c r="J24" s="77">
        <v>14.1713179175609</v>
      </c>
      <c r="K24" s="76">
        <v>33586.139199999998</v>
      </c>
      <c r="L24" s="77">
        <v>15.849586434207099</v>
      </c>
      <c r="M24" s="77">
        <v>0.302736647980069</v>
      </c>
      <c r="N24" s="76">
        <v>1075818.1787</v>
      </c>
      <c r="O24" s="76">
        <v>48081762.678099997</v>
      </c>
      <c r="P24" s="76">
        <v>29607</v>
      </c>
      <c r="Q24" s="76">
        <v>26186</v>
      </c>
      <c r="R24" s="77">
        <v>13.0642327961506</v>
      </c>
      <c r="S24" s="76">
        <v>10.428265258215999</v>
      </c>
      <c r="T24" s="76">
        <v>9.9644113648514505</v>
      </c>
      <c r="U24" s="78">
        <v>4.4480446352193201</v>
      </c>
    </row>
    <row r="25" spans="1:21" ht="12" thickBot="1" x14ac:dyDescent="0.25">
      <c r="A25" s="54"/>
      <c r="B25" s="62" t="s">
        <v>23</v>
      </c>
      <c r="C25" s="51"/>
      <c r="D25" s="76">
        <v>311626.29060000001</v>
      </c>
      <c r="E25" s="76">
        <v>323807.57579999999</v>
      </c>
      <c r="F25" s="77">
        <v>96.238109880565702</v>
      </c>
      <c r="G25" s="76">
        <v>196354.79190000001</v>
      </c>
      <c r="H25" s="77">
        <v>58.705722220777602</v>
      </c>
      <c r="I25" s="76">
        <v>20904.877400000001</v>
      </c>
      <c r="J25" s="77">
        <v>6.7083163489672497</v>
      </c>
      <c r="K25" s="76">
        <v>15870.055899999999</v>
      </c>
      <c r="L25" s="77">
        <v>8.0823369505962095</v>
      </c>
      <c r="M25" s="77">
        <v>0.31725291528431199</v>
      </c>
      <c r="N25" s="76">
        <v>1033805.361</v>
      </c>
      <c r="O25" s="76">
        <v>61029897.7412</v>
      </c>
      <c r="P25" s="76">
        <v>20765</v>
      </c>
      <c r="Q25" s="76">
        <v>17921</v>
      </c>
      <c r="R25" s="77">
        <v>15.869650131131101</v>
      </c>
      <c r="S25" s="76">
        <v>15.007285846376099</v>
      </c>
      <c r="T25" s="76">
        <v>14.0518331789521</v>
      </c>
      <c r="U25" s="78">
        <v>6.3665920487198804</v>
      </c>
    </row>
    <row r="26" spans="1:21" ht="12" thickBot="1" x14ac:dyDescent="0.25">
      <c r="A26" s="54"/>
      <c r="B26" s="62" t="s">
        <v>24</v>
      </c>
      <c r="C26" s="51"/>
      <c r="D26" s="76">
        <v>736322.59160000004</v>
      </c>
      <c r="E26" s="76">
        <v>834314.77450000006</v>
      </c>
      <c r="F26" s="77">
        <v>88.254770753792997</v>
      </c>
      <c r="G26" s="76">
        <v>534601.21600000001</v>
      </c>
      <c r="H26" s="77">
        <v>37.733055885903603</v>
      </c>
      <c r="I26" s="76">
        <v>136089.8371</v>
      </c>
      <c r="J26" s="77">
        <v>18.482366105905001</v>
      </c>
      <c r="K26" s="76">
        <v>111830.1943</v>
      </c>
      <c r="L26" s="77">
        <v>20.9184324601312</v>
      </c>
      <c r="M26" s="77">
        <v>0.216932850308032</v>
      </c>
      <c r="N26" s="76">
        <v>2565342.0107</v>
      </c>
      <c r="O26" s="76">
        <v>114052659.763</v>
      </c>
      <c r="P26" s="76">
        <v>48939</v>
      </c>
      <c r="Q26" s="76">
        <v>44294</v>
      </c>
      <c r="R26" s="77">
        <v>10.486747640763999</v>
      </c>
      <c r="S26" s="76">
        <v>15.0457220539856</v>
      </c>
      <c r="T26" s="76">
        <v>14.909357280895801</v>
      </c>
      <c r="U26" s="78">
        <v>0.90633585148290896</v>
      </c>
    </row>
    <row r="27" spans="1:21" ht="12" thickBot="1" x14ac:dyDescent="0.25">
      <c r="A27" s="54"/>
      <c r="B27" s="62" t="s">
        <v>25</v>
      </c>
      <c r="C27" s="51"/>
      <c r="D27" s="76">
        <v>215727.8045</v>
      </c>
      <c r="E27" s="76">
        <v>295757.77980000002</v>
      </c>
      <c r="F27" s="77">
        <v>72.940703249084905</v>
      </c>
      <c r="G27" s="76">
        <v>208165.7248</v>
      </c>
      <c r="H27" s="77">
        <v>3.6327208560705602</v>
      </c>
      <c r="I27" s="76">
        <v>57048.481699999997</v>
      </c>
      <c r="J27" s="77">
        <v>26.444658736607099</v>
      </c>
      <c r="K27" s="76">
        <v>55933.832699999999</v>
      </c>
      <c r="L27" s="77">
        <v>26.869857059196299</v>
      </c>
      <c r="M27" s="77">
        <v>1.9927992526068999E-2</v>
      </c>
      <c r="N27" s="76">
        <v>810652.98750000005</v>
      </c>
      <c r="O27" s="76">
        <v>39238887.193499997</v>
      </c>
      <c r="P27" s="76">
        <v>28003</v>
      </c>
      <c r="Q27" s="76">
        <v>26314</v>
      </c>
      <c r="R27" s="77">
        <v>6.4186364672797804</v>
      </c>
      <c r="S27" s="76">
        <v>7.70373904581652</v>
      </c>
      <c r="T27" s="76">
        <v>7.7086437941780002</v>
      </c>
      <c r="U27" s="78">
        <v>-6.3667114531185995E-2</v>
      </c>
    </row>
    <row r="28" spans="1:21" ht="12" thickBot="1" x14ac:dyDescent="0.25">
      <c r="A28" s="54"/>
      <c r="B28" s="62" t="s">
        <v>26</v>
      </c>
      <c r="C28" s="51"/>
      <c r="D28" s="76">
        <v>1059333.7061000001</v>
      </c>
      <c r="E28" s="76">
        <v>1043105.3792</v>
      </c>
      <c r="F28" s="77">
        <v>101.55577060799401</v>
      </c>
      <c r="G28" s="76">
        <v>730486.39639999997</v>
      </c>
      <c r="H28" s="77">
        <v>45.017581616938102</v>
      </c>
      <c r="I28" s="76">
        <v>42317.623399999997</v>
      </c>
      <c r="J28" s="77">
        <v>3.99473963268807</v>
      </c>
      <c r="K28" s="76">
        <v>28126.819899999999</v>
      </c>
      <c r="L28" s="77">
        <v>3.85042350393043</v>
      </c>
      <c r="M28" s="77">
        <v>0.50452925536740101</v>
      </c>
      <c r="N28" s="76">
        <v>3592478.1019000001</v>
      </c>
      <c r="O28" s="76">
        <v>165142489.7349</v>
      </c>
      <c r="P28" s="76">
        <v>43491</v>
      </c>
      <c r="Q28" s="76">
        <v>38939</v>
      </c>
      <c r="R28" s="77">
        <v>11.6900793548884</v>
      </c>
      <c r="S28" s="76">
        <v>24.357538481524902</v>
      </c>
      <c r="T28" s="76">
        <v>23.077637985053499</v>
      </c>
      <c r="U28" s="78">
        <v>5.2546380967114601</v>
      </c>
    </row>
    <row r="29" spans="1:21" ht="12" thickBot="1" x14ac:dyDescent="0.25">
      <c r="A29" s="54"/>
      <c r="B29" s="62" t="s">
        <v>27</v>
      </c>
      <c r="C29" s="51"/>
      <c r="D29" s="76">
        <v>694409.0331</v>
      </c>
      <c r="E29" s="76">
        <v>754546.6949</v>
      </c>
      <c r="F29" s="77">
        <v>92.029961537639494</v>
      </c>
      <c r="G29" s="76">
        <v>597424.97860000003</v>
      </c>
      <c r="H29" s="77">
        <v>16.2336792022442</v>
      </c>
      <c r="I29" s="76">
        <v>113650.7623</v>
      </c>
      <c r="J29" s="77">
        <v>16.366544339528101</v>
      </c>
      <c r="K29" s="76">
        <v>90476.410900000003</v>
      </c>
      <c r="L29" s="77">
        <v>15.1443970608697</v>
      </c>
      <c r="M29" s="77">
        <v>0.25613694408826299</v>
      </c>
      <c r="N29" s="76">
        <v>2665152.0183999999</v>
      </c>
      <c r="O29" s="76">
        <v>124690638.12620001</v>
      </c>
      <c r="P29" s="76">
        <v>108615</v>
      </c>
      <c r="Q29" s="76">
        <v>107442</v>
      </c>
      <c r="R29" s="77">
        <v>1.09175182889374</v>
      </c>
      <c r="S29" s="76">
        <v>6.3933069382682</v>
      </c>
      <c r="T29" s="76">
        <v>6.12951917685821</v>
      </c>
      <c r="U29" s="78">
        <v>4.1259987039107697</v>
      </c>
    </row>
    <row r="30" spans="1:21" ht="12" thickBot="1" x14ac:dyDescent="0.25">
      <c r="A30" s="54"/>
      <c r="B30" s="62" t="s">
        <v>28</v>
      </c>
      <c r="C30" s="51"/>
      <c r="D30" s="76">
        <v>1241475.7897000001</v>
      </c>
      <c r="E30" s="76">
        <v>1740448.7594999999</v>
      </c>
      <c r="F30" s="77">
        <v>71.330786552811503</v>
      </c>
      <c r="G30" s="76">
        <v>1111051.8877999999</v>
      </c>
      <c r="H30" s="77">
        <v>11.738776859310599</v>
      </c>
      <c r="I30" s="76">
        <v>129053.26549999999</v>
      </c>
      <c r="J30" s="77">
        <v>10.395149592984399</v>
      </c>
      <c r="K30" s="76">
        <v>108171.41929999999</v>
      </c>
      <c r="L30" s="77">
        <v>9.7359466724988692</v>
      </c>
      <c r="M30" s="77">
        <v>0.193044025262226</v>
      </c>
      <c r="N30" s="76">
        <v>4196717.6087999996</v>
      </c>
      <c r="O30" s="76">
        <v>186299992.74540001</v>
      </c>
      <c r="P30" s="76">
        <v>82633</v>
      </c>
      <c r="Q30" s="76">
        <v>69867</v>
      </c>
      <c r="R30" s="77">
        <v>18.271859389983799</v>
      </c>
      <c r="S30" s="76">
        <v>15.023970928079599</v>
      </c>
      <c r="T30" s="76">
        <v>14.166102593499099</v>
      </c>
      <c r="U30" s="78">
        <v>5.7099973015599899</v>
      </c>
    </row>
    <row r="31" spans="1:21" ht="12" thickBot="1" x14ac:dyDescent="0.25">
      <c r="A31" s="54"/>
      <c r="B31" s="62" t="s">
        <v>29</v>
      </c>
      <c r="C31" s="51"/>
      <c r="D31" s="76">
        <v>1802344.1321</v>
      </c>
      <c r="E31" s="76">
        <v>1520979.7327000001</v>
      </c>
      <c r="F31" s="77">
        <v>118.498892085862</v>
      </c>
      <c r="G31" s="76">
        <v>725390.93559999997</v>
      </c>
      <c r="H31" s="77">
        <v>148.46521284543101</v>
      </c>
      <c r="I31" s="76">
        <v>-26853.151099999999</v>
      </c>
      <c r="J31" s="77">
        <v>-1.4899014356771101</v>
      </c>
      <c r="K31" s="76">
        <v>34524.370199999998</v>
      </c>
      <c r="L31" s="77">
        <v>4.7594157171875198</v>
      </c>
      <c r="M31" s="77">
        <v>-1.7778027794407101</v>
      </c>
      <c r="N31" s="76">
        <v>6980312.9606999997</v>
      </c>
      <c r="O31" s="76">
        <v>207092378.977</v>
      </c>
      <c r="P31" s="76">
        <v>45564</v>
      </c>
      <c r="Q31" s="76">
        <v>41312</v>
      </c>
      <c r="R31" s="77">
        <v>10.2924089852827</v>
      </c>
      <c r="S31" s="76">
        <v>39.556319289351201</v>
      </c>
      <c r="T31" s="76">
        <v>34.930501253872997</v>
      </c>
      <c r="U31" s="78">
        <v>11.694258006263899</v>
      </c>
    </row>
    <row r="32" spans="1:21" ht="12" thickBot="1" x14ac:dyDescent="0.25">
      <c r="A32" s="54"/>
      <c r="B32" s="62" t="s">
        <v>30</v>
      </c>
      <c r="C32" s="51"/>
      <c r="D32" s="76">
        <v>159224.43659999999</v>
      </c>
      <c r="E32" s="76">
        <v>175705.42499999999</v>
      </c>
      <c r="F32" s="77">
        <v>90.620102708837805</v>
      </c>
      <c r="G32" s="76">
        <v>107831.9985</v>
      </c>
      <c r="H32" s="77">
        <v>47.659728851264902</v>
      </c>
      <c r="I32" s="76">
        <v>40413.138800000001</v>
      </c>
      <c r="J32" s="77">
        <v>25.3812415122717</v>
      </c>
      <c r="K32" s="76">
        <v>31377.907999999999</v>
      </c>
      <c r="L32" s="77">
        <v>29.0988838531079</v>
      </c>
      <c r="M32" s="77">
        <v>0.28794879505670001</v>
      </c>
      <c r="N32" s="76">
        <v>532326.60820000002</v>
      </c>
      <c r="O32" s="76">
        <v>19396495.7412</v>
      </c>
      <c r="P32" s="76">
        <v>23611</v>
      </c>
      <c r="Q32" s="76">
        <v>21715</v>
      </c>
      <c r="R32" s="77">
        <v>8.7312917338245395</v>
      </c>
      <c r="S32" s="76">
        <v>6.74365493202321</v>
      </c>
      <c r="T32" s="76">
        <v>6.3474043932765403</v>
      </c>
      <c r="U32" s="78">
        <v>5.8759017586297402</v>
      </c>
    </row>
    <row r="33" spans="1:21" ht="12" thickBot="1" x14ac:dyDescent="0.25">
      <c r="A33" s="54"/>
      <c r="B33" s="62" t="s">
        <v>70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6">
        <v>327.93490000000003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205609.83199999999</v>
      </c>
      <c r="E34" s="76">
        <v>180729.4963</v>
      </c>
      <c r="F34" s="77">
        <v>113.766615969925</v>
      </c>
      <c r="G34" s="76">
        <v>123493.1097</v>
      </c>
      <c r="H34" s="77">
        <v>66.494982999039294</v>
      </c>
      <c r="I34" s="76">
        <v>18192.051299999999</v>
      </c>
      <c r="J34" s="77">
        <v>8.8478508654196997</v>
      </c>
      <c r="K34" s="76">
        <v>19389.099999999999</v>
      </c>
      <c r="L34" s="77">
        <v>15.7005520770362</v>
      </c>
      <c r="M34" s="77">
        <v>-6.1738229211258003E-2</v>
      </c>
      <c r="N34" s="76">
        <v>710977.92290000001</v>
      </c>
      <c r="O34" s="76">
        <v>32354150.818</v>
      </c>
      <c r="P34" s="76">
        <v>14202</v>
      </c>
      <c r="Q34" s="76">
        <v>13213</v>
      </c>
      <c r="R34" s="77">
        <v>7.4850525997123896</v>
      </c>
      <c r="S34" s="76">
        <v>14.477526545557</v>
      </c>
      <c r="T34" s="76">
        <v>13.9026887837736</v>
      </c>
      <c r="U34" s="78">
        <v>3.9705522899546901</v>
      </c>
    </row>
    <row r="35" spans="1:21" ht="12" customHeight="1" thickBot="1" x14ac:dyDescent="0.25">
      <c r="A35" s="54"/>
      <c r="B35" s="62" t="s">
        <v>73</v>
      </c>
      <c r="C35" s="51"/>
      <c r="D35" s="76">
        <v>8994.6023999999998</v>
      </c>
      <c r="E35" s="79"/>
      <c r="F35" s="79"/>
      <c r="G35" s="79"/>
      <c r="H35" s="79"/>
      <c r="I35" s="76">
        <v>282.10570000000001</v>
      </c>
      <c r="J35" s="77">
        <v>3.1363887746722399</v>
      </c>
      <c r="K35" s="79"/>
      <c r="L35" s="79"/>
      <c r="M35" s="79"/>
      <c r="N35" s="76">
        <v>27681.430700000001</v>
      </c>
      <c r="O35" s="76">
        <v>249961.48060000001</v>
      </c>
      <c r="P35" s="76">
        <v>1436</v>
      </c>
      <c r="Q35" s="76">
        <v>1124</v>
      </c>
      <c r="R35" s="77">
        <v>27.7580071174377</v>
      </c>
      <c r="S35" s="76">
        <v>6.2636506963788303</v>
      </c>
      <c r="T35" s="76">
        <v>6.0518207295373703</v>
      </c>
      <c r="U35" s="78">
        <v>3.3818930382552601</v>
      </c>
    </row>
    <row r="36" spans="1:21" ht="12" customHeight="1" thickBot="1" x14ac:dyDescent="0.25">
      <c r="A36" s="54"/>
      <c r="B36" s="62" t="s">
        <v>64</v>
      </c>
      <c r="C36" s="51"/>
      <c r="D36" s="76">
        <v>79186.429999999993</v>
      </c>
      <c r="E36" s="79"/>
      <c r="F36" s="79"/>
      <c r="G36" s="76">
        <v>26831.62</v>
      </c>
      <c r="H36" s="77">
        <v>195.123551988288</v>
      </c>
      <c r="I36" s="76">
        <v>1726.25</v>
      </c>
      <c r="J36" s="77">
        <v>2.1799821004684801</v>
      </c>
      <c r="K36" s="76">
        <v>56.18</v>
      </c>
      <c r="L36" s="77">
        <v>0.209379828724468</v>
      </c>
      <c r="M36" s="77">
        <v>29.727127091491599</v>
      </c>
      <c r="N36" s="76">
        <v>344289.1</v>
      </c>
      <c r="O36" s="76">
        <v>26042232.920000002</v>
      </c>
      <c r="P36" s="76">
        <v>60</v>
      </c>
      <c r="Q36" s="76">
        <v>70</v>
      </c>
      <c r="R36" s="77">
        <v>-14.285714285714301</v>
      </c>
      <c r="S36" s="76">
        <v>1319.77383333333</v>
      </c>
      <c r="T36" s="76">
        <v>1823.7367142857099</v>
      </c>
      <c r="U36" s="78">
        <v>-38.185548782970599</v>
      </c>
    </row>
    <row r="37" spans="1:21" ht="12" thickBot="1" x14ac:dyDescent="0.25">
      <c r="A37" s="54"/>
      <c r="B37" s="62" t="s">
        <v>35</v>
      </c>
      <c r="C37" s="51"/>
      <c r="D37" s="76">
        <v>153215.5</v>
      </c>
      <c r="E37" s="79"/>
      <c r="F37" s="79"/>
      <c r="G37" s="76">
        <v>146001.76999999999</v>
      </c>
      <c r="H37" s="77">
        <v>4.9408510595453796</v>
      </c>
      <c r="I37" s="76">
        <v>-19148.13</v>
      </c>
      <c r="J37" s="77">
        <v>-12.497514938109999</v>
      </c>
      <c r="K37" s="76">
        <v>-16467.189999999999</v>
      </c>
      <c r="L37" s="77">
        <v>-11.278760524615601</v>
      </c>
      <c r="M37" s="77">
        <v>0.162804947292161</v>
      </c>
      <c r="N37" s="76">
        <v>537257.49</v>
      </c>
      <c r="O37" s="76">
        <v>70003750.859999999</v>
      </c>
      <c r="P37" s="76">
        <v>89</v>
      </c>
      <c r="Q37" s="76">
        <v>79</v>
      </c>
      <c r="R37" s="77">
        <v>12.6582278481013</v>
      </c>
      <c r="S37" s="76">
        <v>1721.52247191011</v>
      </c>
      <c r="T37" s="76">
        <v>2115.8834177215199</v>
      </c>
      <c r="U37" s="78">
        <v>-22.907685043102799</v>
      </c>
    </row>
    <row r="38" spans="1:21" ht="12" thickBot="1" x14ac:dyDescent="0.25">
      <c r="A38" s="54"/>
      <c r="B38" s="62" t="s">
        <v>36</v>
      </c>
      <c r="C38" s="51"/>
      <c r="D38" s="76">
        <v>330183.94</v>
      </c>
      <c r="E38" s="79"/>
      <c r="F38" s="79"/>
      <c r="G38" s="76">
        <v>393452.96</v>
      </c>
      <c r="H38" s="77">
        <v>-16.0804534295536</v>
      </c>
      <c r="I38" s="76">
        <v>-15069.91</v>
      </c>
      <c r="J38" s="77">
        <v>-4.5640953948274996</v>
      </c>
      <c r="K38" s="76">
        <v>-50711.53</v>
      </c>
      <c r="L38" s="77">
        <v>-12.888841908826899</v>
      </c>
      <c r="M38" s="77">
        <v>-0.70283069747649096</v>
      </c>
      <c r="N38" s="76">
        <v>1003887.46</v>
      </c>
      <c r="O38" s="76">
        <v>42218876.200000003</v>
      </c>
      <c r="P38" s="76">
        <v>134</v>
      </c>
      <c r="Q38" s="76">
        <v>98</v>
      </c>
      <c r="R38" s="77">
        <v>36.734693877551003</v>
      </c>
      <c r="S38" s="76">
        <v>2464.05925373134</v>
      </c>
      <c r="T38" s="76">
        <v>2245.21204081633</v>
      </c>
      <c r="U38" s="78">
        <v>8.8815726563236996</v>
      </c>
    </row>
    <row r="39" spans="1:21" ht="12" thickBot="1" x14ac:dyDescent="0.25">
      <c r="A39" s="54"/>
      <c r="B39" s="62" t="s">
        <v>37</v>
      </c>
      <c r="C39" s="51"/>
      <c r="D39" s="76">
        <v>191102.71</v>
      </c>
      <c r="E39" s="79"/>
      <c r="F39" s="79"/>
      <c r="G39" s="76">
        <v>166725.76000000001</v>
      </c>
      <c r="H39" s="77">
        <v>14.620985983209801</v>
      </c>
      <c r="I39" s="76">
        <v>-22982.04</v>
      </c>
      <c r="J39" s="77">
        <v>-12.0260147017277</v>
      </c>
      <c r="K39" s="76">
        <v>-25586.38</v>
      </c>
      <c r="L39" s="77">
        <v>-15.346386785101499</v>
      </c>
      <c r="M39" s="77">
        <v>-0.10178618468106899</v>
      </c>
      <c r="N39" s="76">
        <v>544904.69999999995</v>
      </c>
      <c r="O39" s="76">
        <v>43264933.100000001</v>
      </c>
      <c r="P39" s="76">
        <v>130</v>
      </c>
      <c r="Q39" s="76">
        <v>72</v>
      </c>
      <c r="R39" s="77">
        <v>80.5555555555556</v>
      </c>
      <c r="S39" s="76">
        <v>1470.02084615385</v>
      </c>
      <c r="T39" s="76">
        <v>1841.53722222222</v>
      </c>
      <c r="U39" s="78">
        <v>-25.272864465861801</v>
      </c>
    </row>
    <row r="40" spans="1:21" ht="12" thickBot="1" x14ac:dyDescent="0.25">
      <c r="A40" s="54"/>
      <c r="B40" s="62" t="s">
        <v>66</v>
      </c>
      <c r="C40" s="51"/>
      <c r="D40" s="76">
        <v>0.75</v>
      </c>
      <c r="E40" s="79"/>
      <c r="F40" s="79"/>
      <c r="G40" s="76">
        <v>1</v>
      </c>
      <c r="H40" s="77">
        <v>-25</v>
      </c>
      <c r="I40" s="76">
        <v>-5046.43</v>
      </c>
      <c r="J40" s="77">
        <v>-672857.33333333302</v>
      </c>
      <c r="K40" s="76">
        <v>1</v>
      </c>
      <c r="L40" s="77">
        <v>100</v>
      </c>
      <c r="M40" s="77">
        <v>-5047.43</v>
      </c>
      <c r="N40" s="76">
        <v>5.87</v>
      </c>
      <c r="O40" s="76">
        <v>1259.1300000000001</v>
      </c>
      <c r="P40" s="76">
        <v>44</v>
      </c>
      <c r="Q40" s="76">
        <v>13</v>
      </c>
      <c r="R40" s="77">
        <v>238.461538461538</v>
      </c>
      <c r="S40" s="76">
        <v>1.7045454545454999E-2</v>
      </c>
      <c r="T40" s="76">
        <v>0.35</v>
      </c>
      <c r="U40" s="78">
        <v>-1953.3333333333301</v>
      </c>
    </row>
    <row r="41" spans="1:21" ht="12" customHeight="1" thickBot="1" x14ac:dyDescent="0.25">
      <c r="A41" s="54"/>
      <c r="B41" s="62" t="s">
        <v>32</v>
      </c>
      <c r="C41" s="51"/>
      <c r="D41" s="76">
        <v>57217.093800000002</v>
      </c>
      <c r="E41" s="79"/>
      <c r="F41" s="79"/>
      <c r="G41" s="76">
        <v>96758.974000000002</v>
      </c>
      <c r="H41" s="77">
        <v>-40.866369872834703</v>
      </c>
      <c r="I41" s="76">
        <v>4044.5628999999999</v>
      </c>
      <c r="J41" s="77">
        <v>7.0688017013545004</v>
      </c>
      <c r="K41" s="76">
        <v>5148.5086000000001</v>
      </c>
      <c r="L41" s="77">
        <v>5.3209623739912697</v>
      </c>
      <c r="M41" s="77">
        <v>-0.214420482855948</v>
      </c>
      <c r="N41" s="76">
        <v>254431.6232</v>
      </c>
      <c r="O41" s="76">
        <v>13426544.002699999</v>
      </c>
      <c r="P41" s="76">
        <v>125</v>
      </c>
      <c r="Q41" s="76">
        <v>82</v>
      </c>
      <c r="R41" s="77">
        <v>52.439024390243901</v>
      </c>
      <c r="S41" s="76">
        <v>457.73675040000001</v>
      </c>
      <c r="T41" s="76">
        <v>390.2439</v>
      </c>
      <c r="U41" s="78">
        <v>14.7449053066026</v>
      </c>
    </row>
    <row r="42" spans="1:21" ht="12" thickBot="1" x14ac:dyDescent="0.25">
      <c r="A42" s="54"/>
      <c r="B42" s="62" t="s">
        <v>33</v>
      </c>
      <c r="C42" s="51"/>
      <c r="D42" s="76">
        <v>328278.73580000002</v>
      </c>
      <c r="E42" s="76">
        <v>1533292.6466000001</v>
      </c>
      <c r="F42" s="77">
        <v>21.410050881541899</v>
      </c>
      <c r="G42" s="76">
        <v>338548.04470000003</v>
      </c>
      <c r="H42" s="77">
        <v>-3.0333387124122999</v>
      </c>
      <c r="I42" s="76">
        <v>18655.811000000002</v>
      </c>
      <c r="J42" s="77">
        <v>5.6829178882197899</v>
      </c>
      <c r="K42" s="76">
        <v>21504.5569</v>
      </c>
      <c r="L42" s="77">
        <v>6.35199559904592</v>
      </c>
      <c r="M42" s="77">
        <v>-0.13247173207275001</v>
      </c>
      <c r="N42" s="76">
        <v>1447218.4833</v>
      </c>
      <c r="O42" s="76">
        <v>78538297.025800005</v>
      </c>
      <c r="P42" s="76">
        <v>1662</v>
      </c>
      <c r="Q42" s="76">
        <v>1451</v>
      </c>
      <c r="R42" s="77">
        <v>14.541695382494799</v>
      </c>
      <c r="S42" s="76">
        <v>197.52029831528299</v>
      </c>
      <c r="T42" s="76">
        <v>206.59390827015901</v>
      </c>
      <c r="U42" s="78">
        <v>-4.5937607589030698</v>
      </c>
    </row>
    <row r="43" spans="1:21" ht="12" thickBot="1" x14ac:dyDescent="0.25">
      <c r="A43" s="54"/>
      <c r="B43" s="62" t="s">
        <v>38</v>
      </c>
      <c r="C43" s="51"/>
      <c r="D43" s="76">
        <v>75802.59</v>
      </c>
      <c r="E43" s="79"/>
      <c r="F43" s="79"/>
      <c r="G43" s="76">
        <v>81686.34</v>
      </c>
      <c r="H43" s="77">
        <v>-7.2028566832594096</v>
      </c>
      <c r="I43" s="76">
        <v>-10381.030000000001</v>
      </c>
      <c r="J43" s="77">
        <v>-13.694822300926701</v>
      </c>
      <c r="K43" s="76">
        <v>-11982.88</v>
      </c>
      <c r="L43" s="77">
        <v>-14.6693804618985</v>
      </c>
      <c r="M43" s="77">
        <v>-0.13367821425233301</v>
      </c>
      <c r="N43" s="76">
        <v>269333.51</v>
      </c>
      <c r="O43" s="76">
        <v>33746617.57</v>
      </c>
      <c r="P43" s="76">
        <v>64</v>
      </c>
      <c r="Q43" s="76">
        <v>51</v>
      </c>
      <c r="R43" s="77">
        <v>25.490196078431399</v>
      </c>
      <c r="S43" s="76">
        <v>1184.4154687499999</v>
      </c>
      <c r="T43" s="76">
        <v>1269.1817647058799</v>
      </c>
      <c r="U43" s="78">
        <v>-7.15680419518183</v>
      </c>
    </row>
    <row r="44" spans="1:21" ht="12" thickBot="1" x14ac:dyDescent="0.25">
      <c r="A44" s="54"/>
      <c r="B44" s="62" t="s">
        <v>39</v>
      </c>
      <c r="C44" s="51"/>
      <c r="D44" s="76">
        <v>41072.69</v>
      </c>
      <c r="E44" s="79"/>
      <c r="F44" s="79"/>
      <c r="G44" s="76">
        <v>33536.78</v>
      </c>
      <c r="H44" s="77">
        <v>22.470583043452599</v>
      </c>
      <c r="I44" s="76">
        <v>5719.52</v>
      </c>
      <c r="J44" s="77">
        <v>13.9253601358957</v>
      </c>
      <c r="K44" s="76">
        <v>4519.18</v>
      </c>
      <c r="L44" s="77">
        <v>13.4752948851977</v>
      </c>
      <c r="M44" s="77">
        <v>0.26561013281170498</v>
      </c>
      <c r="N44" s="76">
        <v>182136.91</v>
      </c>
      <c r="O44" s="76">
        <v>13715377.810000001</v>
      </c>
      <c r="P44" s="76">
        <v>48</v>
      </c>
      <c r="Q44" s="76">
        <v>38</v>
      </c>
      <c r="R44" s="77">
        <v>26.315789473684202</v>
      </c>
      <c r="S44" s="76">
        <v>855.68104166666706</v>
      </c>
      <c r="T44" s="76">
        <v>1139.54210526316</v>
      </c>
      <c r="U44" s="78">
        <v>-33.173700219371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219.40190000000001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7419.59</v>
      </c>
      <c r="E46" s="82"/>
      <c r="F46" s="82"/>
      <c r="G46" s="81">
        <v>33517.653299999998</v>
      </c>
      <c r="H46" s="83">
        <v>-77.863635220548105</v>
      </c>
      <c r="I46" s="81">
        <v>520.28689999999995</v>
      </c>
      <c r="J46" s="83">
        <v>7.0123403045181698</v>
      </c>
      <c r="K46" s="81">
        <v>2962.6496999999999</v>
      </c>
      <c r="L46" s="83">
        <v>8.8390725731386404</v>
      </c>
      <c r="M46" s="83">
        <v>-0.82438460409274905</v>
      </c>
      <c r="N46" s="81">
        <v>40867.8842</v>
      </c>
      <c r="O46" s="81">
        <v>4771859.0455999998</v>
      </c>
      <c r="P46" s="81">
        <v>12</v>
      </c>
      <c r="Q46" s="81">
        <v>15</v>
      </c>
      <c r="R46" s="83">
        <v>-20</v>
      </c>
      <c r="S46" s="81">
        <v>618.29916666666702</v>
      </c>
      <c r="T46" s="81">
        <v>813.12559333333297</v>
      </c>
      <c r="U46" s="84">
        <v>-31.510058102940999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46:C46"/>
    <mergeCell ref="B37:C37"/>
    <mergeCell ref="B38:C3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G37" sqref="G37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77503</v>
      </c>
      <c r="D2" s="37">
        <v>556968.90029059805</v>
      </c>
      <c r="E2" s="37">
        <v>416611.51189658098</v>
      </c>
      <c r="F2" s="37">
        <v>140357.38839401701</v>
      </c>
      <c r="G2" s="37">
        <v>416611.51189658098</v>
      </c>
      <c r="H2" s="37">
        <v>0.252002200339706</v>
      </c>
    </row>
    <row r="3" spans="1:8" x14ac:dyDescent="0.2">
      <c r="A3" s="37">
        <v>2</v>
      </c>
      <c r="B3" s="37">
        <v>13</v>
      </c>
      <c r="C3" s="37">
        <v>9171</v>
      </c>
      <c r="D3" s="37">
        <v>97080.281153846197</v>
      </c>
      <c r="E3" s="37">
        <v>75914.558560683799</v>
      </c>
      <c r="F3" s="37">
        <v>21165.722593162402</v>
      </c>
      <c r="G3" s="37">
        <v>75914.558560683799</v>
      </c>
      <c r="H3" s="37">
        <v>0.21802288107942699</v>
      </c>
    </row>
    <row r="4" spans="1:8" x14ac:dyDescent="0.2">
      <c r="A4" s="37">
        <v>3</v>
      </c>
      <c r="B4" s="37">
        <v>14</v>
      </c>
      <c r="C4" s="37">
        <v>130972</v>
      </c>
      <c r="D4" s="37">
        <v>161330.96289336699</v>
      </c>
      <c r="E4" s="37">
        <v>118716.567715342</v>
      </c>
      <c r="F4" s="37">
        <v>42614.395178024803</v>
      </c>
      <c r="G4" s="37">
        <v>118716.567715342</v>
      </c>
      <c r="H4" s="37">
        <v>0.26414269408527202</v>
      </c>
    </row>
    <row r="5" spans="1:8" x14ac:dyDescent="0.2">
      <c r="A5" s="37">
        <v>4</v>
      </c>
      <c r="B5" s="37">
        <v>15</v>
      </c>
      <c r="C5" s="37">
        <v>3572</v>
      </c>
      <c r="D5" s="37">
        <v>66470.179463308406</v>
      </c>
      <c r="E5" s="37">
        <v>50032.291648937302</v>
      </c>
      <c r="F5" s="37">
        <v>16437.887814371101</v>
      </c>
      <c r="G5" s="37">
        <v>50032.291648937302</v>
      </c>
      <c r="H5" s="37">
        <v>0.24729717817965</v>
      </c>
    </row>
    <row r="6" spans="1:8" x14ac:dyDescent="0.2">
      <c r="A6" s="37">
        <v>5</v>
      </c>
      <c r="B6" s="37">
        <v>16</v>
      </c>
      <c r="C6" s="37">
        <v>3621</v>
      </c>
      <c r="D6" s="37">
        <v>192910.278705128</v>
      </c>
      <c r="E6" s="37">
        <v>160904.50553504299</v>
      </c>
      <c r="F6" s="37">
        <v>32005.7731700855</v>
      </c>
      <c r="G6" s="37">
        <v>160904.50553504299</v>
      </c>
      <c r="H6" s="37">
        <v>0.165910149448323</v>
      </c>
    </row>
    <row r="7" spans="1:8" x14ac:dyDescent="0.2">
      <c r="A7" s="37">
        <v>6</v>
      </c>
      <c r="B7" s="37">
        <v>17</v>
      </c>
      <c r="C7" s="37">
        <v>20550</v>
      </c>
      <c r="D7" s="37">
        <v>218839.751354701</v>
      </c>
      <c r="E7" s="37">
        <v>151016.19600598299</v>
      </c>
      <c r="F7" s="37">
        <v>67823.555348717899</v>
      </c>
      <c r="G7" s="37">
        <v>151016.19600598299</v>
      </c>
      <c r="H7" s="37">
        <v>0.30992337968245898</v>
      </c>
    </row>
    <row r="8" spans="1:8" x14ac:dyDescent="0.2">
      <c r="A8" s="37">
        <v>7</v>
      </c>
      <c r="B8" s="37">
        <v>18</v>
      </c>
      <c r="C8" s="37">
        <v>45140</v>
      </c>
      <c r="D8" s="37">
        <v>121822.269013675</v>
      </c>
      <c r="E8" s="37">
        <v>94878.016847863197</v>
      </c>
      <c r="F8" s="37">
        <v>26944.252165811999</v>
      </c>
      <c r="G8" s="37">
        <v>94878.016847863197</v>
      </c>
      <c r="H8" s="37">
        <v>0.22117673873557001</v>
      </c>
    </row>
    <row r="9" spans="1:8" x14ac:dyDescent="0.2">
      <c r="A9" s="37">
        <v>8</v>
      </c>
      <c r="B9" s="37">
        <v>19</v>
      </c>
      <c r="C9" s="37">
        <v>24012</v>
      </c>
      <c r="D9" s="37">
        <v>117928.616765812</v>
      </c>
      <c r="E9" s="37">
        <v>95019.599594017098</v>
      </c>
      <c r="F9" s="37">
        <v>22909.017171794902</v>
      </c>
      <c r="G9" s="37">
        <v>95019.599594017098</v>
      </c>
      <c r="H9" s="37">
        <v>0.19426173052880499</v>
      </c>
    </row>
    <row r="10" spans="1:8" x14ac:dyDescent="0.2">
      <c r="A10" s="37">
        <v>9</v>
      </c>
      <c r="B10" s="37">
        <v>21</v>
      </c>
      <c r="C10" s="37">
        <v>254316</v>
      </c>
      <c r="D10" s="37">
        <v>1128418.8769888901</v>
      </c>
      <c r="E10" s="37">
        <v>1132658.55483333</v>
      </c>
      <c r="F10" s="37">
        <v>-4239.6778444444399</v>
      </c>
      <c r="G10" s="37">
        <v>1132658.55483333</v>
      </c>
      <c r="H10" s="37">
        <v>-3.7571844382448998E-3</v>
      </c>
    </row>
    <row r="11" spans="1:8" x14ac:dyDescent="0.2">
      <c r="A11" s="37">
        <v>10</v>
      </c>
      <c r="B11" s="37">
        <v>22</v>
      </c>
      <c r="C11" s="37">
        <v>38107</v>
      </c>
      <c r="D11" s="37">
        <v>549066.40694700903</v>
      </c>
      <c r="E11" s="37">
        <v>476352.60024871799</v>
      </c>
      <c r="F11" s="37">
        <v>72713.806698290602</v>
      </c>
      <c r="G11" s="37">
        <v>476352.60024871799</v>
      </c>
      <c r="H11" s="37">
        <v>0.132431716415877</v>
      </c>
    </row>
    <row r="12" spans="1:8" x14ac:dyDescent="0.2">
      <c r="A12" s="37">
        <v>11</v>
      </c>
      <c r="B12" s="37">
        <v>23</v>
      </c>
      <c r="C12" s="37">
        <v>208099.435</v>
      </c>
      <c r="D12" s="37">
        <v>1775282.52289402</v>
      </c>
      <c r="E12" s="37">
        <v>1497705.20767009</v>
      </c>
      <c r="F12" s="37">
        <v>277577.31522393198</v>
      </c>
      <c r="G12" s="37">
        <v>1497705.20767009</v>
      </c>
      <c r="H12" s="37">
        <v>0.15635669908552499</v>
      </c>
    </row>
    <row r="13" spans="1:8" x14ac:dyDescent="0.2">
      <c r="A13" s="37">
        <v>12</v>
      </c>
      <c r="B13" s="37">
        <v>24</v>
      </c>
      <c r="C13" s="37">
        <v>16419</v>
      </c>
      <c r="D13" s="37">
        <v>476941.97120341897</v>
      </c>
      <c r="E13" s="37">
        <v>438736.055511966</v>
      </c>
      <c r="F13" s="37">
        <v>38205.915691453003</v>
      </c>
      <c r="G13" s="37">
        <v>438736.055511966</v>
      </c>
      <c r="H13" s="37">
        <v>8.0106004499985395E-2</v>
      </c>
    </row>
    <row r="14" spans="1:8" x14ac:dyDescent="0.2">
      <c r="A14" s="37">
        <v>13</v>
      </c>
      <c r="B14" s="37">
        <v>25</v>
      </c>
      <c r="C14" s="37">
        <v>90557</v>
      </c>
      <c r="D14" s="37">
        <v>1092718.0714115</v>
      </c>
      <c r="E14" s="37">
        <v>971681.06823362794</v>
      </c>
      <c r="F14" s="37">
        <v>121037.003177876</v>
      </c>
      <c r="G14" s="37">
        <v>971681.06823362794</v>
      </c>
      <c r="H14" s="37">
        <v>0.110766908999252</v>
      </c>
    </row>
    <row r="15" spans="1:8" x14ac:dyDescent="0.2">
      <c r="A15" s="37">
        <v>14</v>
      </c>
      <c r="B15" s="37">
        <v>26</v>
      </c>
      <c r="C15" s="37">
        <v>59972</v>
      </c>
      <c r="D15" s="37">
        <v>346781.407585054</v>
      </c>
      <c r="E15" s="37">
        <v>313086.92468879098</v>
      </c>
      <c r="F15" s="37">
        <v>33694.4828962635</v>
      </c>
      <c r="G15" s="37">
        <v>313086.92468879098</v>
      </c>
      <c r="H15" s="37">
        <v>9.7163464243680303E-2</v>
      </c>
    </row>
    <row r="16" spans="1:8" x14ac:dyDescent="0.2">
      <c r="A16" s="37">
        <v>15</v>
      </c>
      <c r="B16" s="37">
        <v>27</v>
      </c>
      <c r="C16" s="37">
        <v>222521.24299999999</v>
      </c>
      <c r="D16" s="37">
        <v>1917237.6121230801</v>
      </c>
      <c r="E16" s="37">
        <v>1788755.58955128</v>
      </c>
      <c r="F16" s="37">
        <v>128482.02257179499</v>
      </c>
      <c r="G16" s="37">
        <v>1788755.58955128</v>
      </c>
      <c r="H16" s="37">
        <v>6.7014136254879106E-2</v>
      </c>
    </row>
    <row r="17" spans="1:8" x14ac:dyDescent="0.2">
      <c r="A17" s="37">
        <v>16</v>
      </c>
      <c r="B17" s="37">
        <v>29</v>
      </c>
      <c r="C17" s="37">
        <v>197481</v>
      </c>
      <c r="D17" s="37">
        <v>2578882.5907692299</v>
      </c>
      <c r="E17" s="37">
        <v>2381899.7090410301</v>
      </c>
      <c r="F17" s="37">
        <v>196982.88172820499</v>
      </c>
      <c r="G17" s="37">
        <v>2381899.7090410301</v>
      </c>
      <c r="H17" s="37">
        <v>7.6383035983599801E-2</v>
      </c>
    </row>
    <row r="18" spans="1:8" x14ac:dyDescent="0.2">
      <c r="A18" s="37">
        <v>17</v>
      </c>
      <c r="B18" s="37">
        <v>31</v>
      </c>
      <c r="C18" s="37">
        <v>36456.404000000002</v>
      </c>
      <c r="D18" s="37">
        <v>308749.67922683602</v>
      </c>
      <c r="E18" s="37">
        <v>264995.74447839003</v>
      </c>
      <c r="F18" s="37">
        <v>43753.934748445601</v>
      </c>
      <c r="G18" s="37">
        <v>264995.74447839003</v>
      </c>
      <c r="H18" s="37">
        <v>0.14171329621463299</v>
      </c>
    </row>
    <row r="19" spans="1:8" x14ac:dyDescent="0.2">
      <c r="A19" s="37">
        <v>18</v>
      </c>
      <c r="B19" s="37">
        <v>32</v>
      </c>
      <c r="C19" s="37">
        <v>18608.267</v>
      </c>
      <c r="D19" s="37">
        <v>311626.267122805</v>
      </c>
      <c r="E19" s="37">
        <v>290721.40946504503</v>
      </c>
      <c r="F19" s="37">
        <v>20904.857657759399</v>
      </c>
      <c r="G19" s="37">
        <v>290721.40946504503</v>
      </c>
      <c r="H19" s="37">
        <v>6.7083105191261802E-2</v>
      </c>
    </row>
    <row r="20" spans="1:8" x14ac:dyDescent="0.2">
      <c r="A20" s="37">
        <v>19</v>
      </c>
      <c r="B20" s="37">
        <v>33</v>
      </c>
      <c r="C20" s="37">
        <v>63834.571000000004</v>
      </c>
      <c r="D20" s="37">
        <v>736322.556250019</v>
      </c>
      <c r="E20" s="37">
        <v>600232.75408698595</v>
      </c>
      <c r="F20" s="37">
        <v>136089.80216303299</v>
      </c>
      <c r="G20" s="37">
        <v>600232.75408698595</v>
      </c>
      <c r="H20" s="37">
        <v>0.184823622484306</v>
      </c>
    </row>
    <row r="21" spans="1:8" x14ac:dyDescent="0.2">
      <c r="A21" s="37">
        <v>20</v>
      </c>
      <c r="B21" s="37">
        <v>34</v>
      </c>
      <c r="C21" s="37">
        <v>34742.76</v>
      </c>
      <c r="D21" s="37">
        <v>215727.554786953</v>
      </c>
      <c r="E21" s="37">
        <v>158679.329044471</v>
      </c>
      <c r="F21" s="37">
        <v>57048.225742481503</v>
      </c>
      <c r="G21" s="37">
        <v>158679.329044471</v>
      </c>
      <c r="H21" s="37">
        <v>0.26444570698824699</v>
      </c>
    </row>
    <row r="22" spans="1:8" x14ac:dyDescent="0.2">
      <c r="A22" s="37">
        <v>21</v>
      </c>
      <c r="B22" s="37">
        <v>35</v>
      </c>
      <c r="C22" s="37">
        <v>32101.787</v>
      </c>
      <c r="D22" s="37">
        <v>1059333.70589027</v>
      </c>
      <c r="E22" s="37">
        <v>1017016.06315575</v>
      </c>
      <c r="F22" s="37">
        <v>42317.642734513298</v>
      </c>
      <c r="G22" s="37">
        <v>1017016.06315575</v>
      </c>
      <c r="H22" s="37">
        <v>3.99474145863691E-2</v>
      </c>
    </row>
    <row r="23" spans="1:8" x14ac:dyDescent="0.2">
      <c r="A23" s="37">
        <v>22</v>
      </c>
      <c r="B23" s="37">
        <v>36</v>
      </c>
      <c r="C23" s="37">
        <v>151363.783</v>
      </c>
      <c r="D23" s="37">
        <v>694409.03327699099</v>
      </c>
      <c r="E23" s="37">
        <v>580758.22796323604</v>
      </c>
      <c r="F23" s="37">
        <v>113650.805313755</v>
      </c>
      <c r="G23" s="37">
        <v>580758.22796323604</v>
      </c>
      <c r="H23" s="37">
        <v>0.16366550529653201</v>
      </c>
    </row>
    <row r="24" spans="1:8" x14ac:dyDescent="0.2">
      <c r="A24" s="37">
        <v>23</v>
      </c>
      <c r="B24" s="37">
        <v>37</v>
      </c>
      <c r="C24" s="37">
        <v>160462.65400000001</v>
      </c>
      <c r="D24" s="37">
        <v>1241475.8040690301</v>
      </c>
      <c r="E24" s="37">
        <v>1112422.5022543301</v>
      </c>
      <c r="F24" s="37">
        <v>129053.301814693</v>
      </c>
      <c r="G24" s="37">
        <v>1112422.5022543301</v>
      </c>
      <c r="H24" s="37">
        <v>0.103951523977923</v>
      </c>
    </row>
    <row r="25" spans="1:8" x14ac:dyDescent="0.2">
      <c r="A25" s="37">
        <v>24</v>
      </c>
      <c r="B25" s="37">
        <v>38</v>
      </c>
      <c r="C25" s="37">
        <v>502814.98100000003</v>
      </c>
      <c r="D25" s="37">
        <v>1802344.1137893801</v>
      </c>
      <c r="E25" s="37">
        <v>1829197.37223628</v>
      </c>
      <c r="F25" s="37">
        <v>-26853.258446902699</v>
      </c>
      <c r="G25" s="37">
        <v>1829197.37223628</v>
      </c>
      <c r="H25" s="37">
        <v>-1.4899074067739699E-2</v>
      </c>
    </row>
    <row r="26" spans="1:8" x14ac:dyDescent="0.2">
      <c r="A26" s="37">
        <v>25</v>
      </c>
      <c r="B26" s="37">
        <v>39</v>
      </c>
      <c r="C26" s="37">
        <v>75744.134999999995</v>
      </c>
      <c r="D26" s="37">
        <v>159224.35756752899</v>
      </c>
      <c r="E26" s="37">
        <v>118811.280949244</v>
      </c>
      <c r="F26" s="37">
        <v>40413.076618285297</v>
      </c>
      <c r="G26" s="37">
        <v>118811.280949244</v>
      </c>
      <c r="H26" s="37">
        <v>0.25381215057592998</v>
      </c>
    </row>
    <row r="27" spans="1:8" x14ac:dyDescent="0.2">
      <c r="A27" s="37">
        <v>26</v>
      </c>
      <c r="B27" s="37">
        <v>42</v>
      </c>
      <c r="C27" s="37">
        <v>12228.111000000001</v>
      </c>
      <c r="D27" s="37">
        <v>205609.83100000001</v>
      </c>
      <c r="E27" s="37">
        <v>187417.7837</v>
      </c>
      <c r="F27" s="37">
        <v>18192.047299999998</v>
      </c>
      <c r="G27" s="37">
        <v>187417.7837</v>
      </c>
      <c r="H27" s="37">
        <v>8.8478489630196694E-2</v>
      </c>
    </row>
    <row r="28" spans="1:8" x14ac:dyDescent="0.2">
      <c r="A28" s="37">
        <v>27</v>
      </c>
      <c r="B28" s="37">
        <v>43</v>
      </c>
      <c r="C28" s="37">
        <v>2117.114</v>
      </c>
      <c r="D28" s="37">
        <v>8994.5807000000004</v>
      </c>
      <c r="E28" s="37">
        <v>8712.4974999999995</v>
      </c>
      <c r="F28" s="37">
        <v>282.08319999999998</v>
      </c>
      <c r="G28" s="37">
        <v>8712.4974999999995</v>
      </c>
      <c r="H28" s="37">
        <v>3.1361461907835203E-2</v>
      </c>
    </row>
    <row r="29" spans="1:8" x14ac:dyDescent="0.2">
      <c r="A29" s="37">
        <v>28</v>
      </c>
      <c r="B29" s="37">
        <v>75</v>
      </c>
      <c r="C29" s="37">
        <v>123</v>
      </c>
      <c r="D29" s="37">
        <v>57217.094017094001</v>
      </c>
      <c r="E29" s="37">
        <v>53172.5299145299</v>
      </c>
      <c r="F29" s="37">
        <v>4044.5641025640998</v>
      </c>
      <c r="G29" s="37">
        <v>53172.5299145299</v>
      </c>
      <c r="H29" s="37">
        <v>7.0688037762906303E-2</v>
      </c>
    </row>
    <row r="30" spans="1:8" x14ac:dyDescent="0.2">
      <c r="A30" s="37">
        <v>29</v>
      </c>
      <c r="B30" s="37">
        <v>76</v>
      </c>
      <c r="C30" s="37">
        <v>2385</v>
      </c>
      <c r="D30" s="37">
        <v>328278.729399145</v>
      </c>
      <c r="E30" s="37">
        <v>309622.92474871798</v>
      </c>
      <c r="F30" s="37">
        <v>18655.804650427399</v>
      </c>
      <c r="G30" s="37">
        <v>309622.92474871798</v>
      </c>
      <c r="H30" s="37">
        <v>5.6829160648249798E-2</v>
      </c>
    </row>
    <row r="31" spans="1:8" x14ac:dyDescent="0.2">
      <c r="A31" s="30">
        <v>30</v>
      </c>
      <c r="B31" s="39">
        <v>99</v>
      </c>
      <c r="C31" s="40">
        <v>12</v>
      </c>
      <c r="D31" s="40">
        <v>7419.59004613872</v>
      </c>
      <c r="E31" s="40">
        <v>6899.3031540730699</v>
      </c>
      <c r="F31" s="40">
        <v>520.28689206565298</v>
      </c>
      <c r="G31" s="40">
        <v>6899.3031540730699</v>
      </c>
      <c r="H31" s="40">
        <v>7.0123401539741295E-2</v>
      </c>
    </row>
    <row r="32" spans="1:8" x14ac:dyDescent="0.2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58</v>
      </c>
      <c r="D34" s="34">
        <v>79186.429999999993</v>
      </c>
      <c r="E34" s="34">
        <v>77460.179999999993</v>
      </c>
      <c r="F34" s="30"/>
      <c r="G34" s="30"/>
      <c r="H34" s="30"/>
    </row>
    <row r="35" spans="1:8" x14ac:dyDescent="0.2">
      <c r="A35" s="30"/>
      <c r="B35" s="33">
        <v>71</v>
      </c>
      <c r="C35" s="34">
        <v>85</v>
      </c>
      <c r="D35" s="34">
        <v>153215.5</v>
      </c>
      <c r="E35" s="34">
        <v>172363.63</v>
      </c>
      <c r="F35" s="30"/>
      <c r="G35" s="30"/>
      <c r="H35" s="30"/>
    </row>
    <row r="36" spans="1:8" x14ac:dyDescent="0.2">
      <c r="A36" s="30"/>
      <c r="B36" s="33">
        <v>72</v>
      </c>
      <c r="C36" s="34">
        <v>128</v>
      </c>
      <c r="D36" s="34">
        <v>330183.94</v>
      </c>
      <c r="E36" s="34">
        <v>345253.85</v>
      </c>
      <c r="F36" s="30"/>
      <c r="G36" s="30"/>
      <c r="H36" s="30"/>
    </row>
    <row r="37" spans="1:8" x14ac:dyDescent="0.2">
      <c r="A37" s="30"/>
      <c r="B37" s="33">
        <v>73</v>
      </c>
      <c r="C37" s="34">
        <v>130</v>
      </c>
      <c r="D37" s="34">
        <v>191102.71</v>
      </c>
      <c r="E37" s="34">
        <v>214084.75</v>
      </c>
      <c r="F37" s="30"/>
      <c r="G37" s="30"/>
      <c r="H37" s="30"/>
    </row>
    <row r="38" spans="1:8" x14ac:dyDescent="0.2">
      <c r="A38" s="30"/>
      <c r="B38" s="33">
        <v>74</v>
      </c>
      <c r="C38" s="34">
        <v>79</v>
      </c>
      <c r="D38" s="34">
        <v>0.75</v>
      </c>
      <c r="E38" s="34">
        <v>5047.18</v>
      </c>
      <c r="F38" s="30"/>
      <c r="G38" s="30"/>
      <c r="H38" s="30"/>
    </row>
    <row r="39" spans="1:8" x14ac:dyDescent="0.2">
      <c r="A39" s="30"/>
      <c r="B39" s="33">
        <v>77</v>
      </c>
      <c r="C39" s="34">
        <v>60</v>
      </c>
      <c r="D39" s="34">
        <v>75802.59</v>
      </c>
      <c r="E39" s="34">
        <v>86183.62</v>
      </c>
      <c r="F39" s="34"/>
      <c r="G39" s="30"/>
      <c r="H39" s="30"/>
    </row>
    <row r="40" spans="1:8" x14ac:dyDescent="0.2">
      <c r="A40" s="30"/>
      <c r="B40" s="33">
        <v>78</v>
      </c>
      <c r="C40" s="34">
        <v>42</v>
      </c>
      <c r="D40" s="34">
        <v>41072.69</v>
      </c>
      <c r="E40" s="34">
        <v>35353.17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2016-06-05T02:58:47Z</dcterms:modified>
</cp:coreProperties>
</file>