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<sst xmlns="http://schemas.openxmlformats.org/spreadsheetml/2006/main" count="119" uniqueCount="78">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</sst>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2311122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288fbade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28915e97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13a3d23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13a3d26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23111201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288fba6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28915e7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13a3d260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23111222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288fbade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28915e97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20019807.555599999</v>
      </c>
      <c r="F3" s="25">
        <f>RA!I7</f>
        <v>1614562.5378</v>
      </c>
      <c r="G3" s="16">
        <f>SUM(G4:G41)</f>
        <v>18405220.644099995</v>
      </c>
      <c r="H3" s="27">
        <f>RA!J7</f>
        <v>8.0611245604342106</v>
      </c>
      <c r="I3" s="20">
        <f>SUM(I4:I41)</f>
        <v>20019813.246335026</v>
      </c>
      <c r="J3" s="21">
        <f>SUM(J4:J41)</f>
        <v>18405231.809095748</v>
      </c>
      <c r="K3" s="22">
        <f>E3-I3</f>
        <v>-5.6907350271940231</v>
      </c>
      <c r="L3" s="22">
        <f>G3-J3</f>
        <v>-11.16499575227499</v>
      </c>
    </row>
    <row r="4" spans="1:13">
      <c r="A4" s="68">
        <f>RA!A8</f>
        <v>42526</v>
      </c>
      <c r="B4" s="12">
        <v>12</v>
      </c>
      <c r="C4" s="63" t="s">
        <v>6</v>
      </c>
      <c r="D4" s="63"/>
      <c r="E4" s="15">
        <f>VLOOKUP(C4,RA!B8:D35,3,0)</f>
        <v>586912.75840000005</v>
      </c>
      <c r="F4" s="25">
        <f>VLOOKUP(C4,RA!B8:I38,8,0)</f>
        <v>147991.82980000001</v>
      </c>
      <c r="G4" s="16">
        <f t="shared" ref="G4:G41" si="0">E4-F4</f>
        <v>438920.92860000004</v>
      </c>
      <c r="H4" s="27">
        <f>RA!J8</f>
        <v>25.215302901822199</v>
      </c>
      <c r="I4" s="20">
        <f>VLOOKUP(B4,RMS!B:D,3,FALSE)</f>
        <v>586913.65006495698</v>
      </c>
      <c r="J4" s="21">
        <f>VLOOKUP(B4,RMS!B:E,4,FALSE)</f>
        <v>438920.94150598301</v>
      </c>
      <c r="K4" s="22">
        <f t="shared" ref="K4:K41" si="1">E4-I4</f>
        <v>-0.89166495692916214</v>
      </c>
      <c r="L4" s="22">
        <f t="shared" ref="L4:L41" si="2">G4-J4</f>
        <v>-1.2905982963275164E-2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89177.773300000001</v>
      </c>
      <c r="F5" s="25">
        <f>VLOOKUP(C5,RA!B9:I39,8,0)</f>
        <v>19526.262200000001</v>
      </c>
      <c r="G5" s="16">
        <f t="shared" si="0"/>
        <v>69651.511100000003</v>
      </c>
      <c r="H5" s="27">
        <f>RA!J9</f>
        <v>21.895884453531199</v>
      </c>
      <c r="I5" s="20">
        <f>VLOOKUP(B5,RMS!B:D,3,FALSE)</f>
        <v>89177.804798290599</v>
      </c>
      <c r="J5" s="21">
        <f>VLOOKUP(B5,RMS!B:E,4,FALSE)</f>
        <v>69651.489863247902</v>
      </c>
      <c r="K5" s="22">
        <f t="shared" si="1"/>
        <v>-3.1498290598392487E-2</v>
      </c>
      <c r="L5" s="22">
        <f t="shared" si="2"/>
        <v>2.1236752101685852E-2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151271.72010000001</v>
      </c>
      <c r="F6" s="25">
        <f>VLOOKUP(C6,RA!B10:I40,8,0)</f>
        <v>38229.1878</v>
      </c>
      <c r="G6" s="16">
        <f t="shared" si="0"/>
        <v>113042.53230000001</v>
      </c>
      <c r="H6" s="27">
        <f>RA!J10</f>
        <v>25.2718669257731</v>
      </c>
      <c r="I6" s="20">
        <f>VLOOKUP(B6,RMS!B:D,3,FALSE)</f>
        <v>151274.078257635</v>
      </c>
      <c r="J6" s="21">
        <f>VLOOKUP(B6,RMS!B:E,4,FALSE)</f>
        <v>113042.531156262</v>
      </c>
      <c r="K6" s="22">
        <f>E6-I6</f>
        <v>-2.3581576349970419</v>
      </c>
      <c r="L6" s="22">
        <f t="shared" si="2"/>
        <v>1.143738001701422E-3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65239.023699999998</v>
      </c>
      <c r="F7" s="25">
        <f>VLOOKUP(C7,RA!B11:I41,8,0)</f>
        <v>16093.286599999999</v>
      </c>
      <c r="G7" s="16">
        <f t="shared" si="0"/>
        <v>49145.737099999998</v>
      </c>
      <c r="H7" s="27">
        <f>RA!J11</f>
        <v>24.668190428484301</v>
      </c>
      <c r="I7" s="20">
        <f>VLOOKUP(B7,RMS!B:D,3,FALSE)</f>
        <v>65239.052017933602</v>
      </c>
      <c r="J7" s="21">
        <f>VLOOKUP(B7,RMS!B:E,4,FALSE)</f>
        <v>49145.736324090503</v>
      </c>
      <c r="K7" s="22">
        <f t="shared" si="1"/>
        <v>-2.831793360383017E-2</v>
      </c>
      <c r="L7" s="22">
        <f t="shared" si="2"/>
        <v>7.7590949513250962E-4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255423.13529999999</v>
      </c>
      <c r="F8" s="25">
        <f>VLOOKUP(C8,RA!B12:I42,8,0)</f>
        <v>42253.781199999998</v>
      </c>
      <c r="G8" s="16">
        <f t="shared" si="0"/>
        <v>213169.3541</v>
      </c>
      <c r="H8" s="27">
        <f>RA!J12</f>
        <v>16.542660143284198</v>
      </c>
      <c r="I8" s="20">
        <f>VLOOKUP(B8,RMS!B:D,3,FALSE)</f>
        <v>255423.166949573</v>
      </c>
      <c r="J8" s="21">
        <f>VLOOKUP(B8,RMS!B:E,4,FALSE)</f>
        <v>213169.353632479</v>
      </c>
      <c r="K8" s="22">
        <f t="shared" si="1"/>
        <v>-3.1649573007598519E-2</v>
      </c>
      <c r="L8" s="22">
        <f t="shared" si="2"/>
        <v>4.6752099297009408E-4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234332.58050000001</v>
      </c>
      <c r="F9" s="25">
        <f>VLOOKUP(C9,RA!B13:I43,8,0)</f>
        <v>72488.321800000005</v>
      </c>
      <c r="G9" s="16">
        <f t="shared" si="0"/>
        <v>161844.25870000001</v>
      </c>
      <c r="H9" s="27">
        <f>RA!J13</f>
        <v>30.933949366037901</v>
      </c>
      <c r="I9" s="20">
        <f>VLOOKUP(B9,RMS!B:D,3,FALSE)</f>
        <v>234332.81590170899</v>
      </c>
      <c r="J9" s="21">
        <f>VLOOKUP(B9,RMS!B:E,4,FALSE)</f>
        <v>161844.255329915</v>
      </c>
      <c r="K9" s="22">
        <f t="shared" si="1"/>
        <v>-0.23540170898195356</v>
      </c>
      <c r="L9" s="22">
        <f t="shared" si="2"/>
        <v>3.3700850035529584E-3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135867.49739999999</v>
      </c>
      <c r="F10" s="25">
        <f>VLOOKUP(C10,RA!B14:I43,8,0)</f>
        <v>29811.030599999998</v>
      </c>
      <c r="G10" s="16">
        <f t="shared" si="0"/>
        <v>106056.46679999999</v>
      </c>
      <c r="H10" s="27">
        <f>RA!J14</f>
        <v>21.941252448505001</v>
      </c>
      <c r="I10" s="20">
        <f>VLOOKUP(B10,RMS!B:D,3,FALSE)</f>
        <v>135867.51909743599</v>
      </c>
      <c r="J10" s="21">
        <f>VLOOKUP(B10,RMS!B:E,4,FALSE)</f>
        <v>106056.46493589701</v>
      </c>
      <c r="K10" s="22">
        <f t="shared" si="1"/>
        <v>-2.169743599370122E-2</v>
      </c>
      <c r="L10" s="22">
        <f t="shared" si="2"/>
        <v>1.8641029892023653E-3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136726.22399999999</v>
      </c>
      <c r="F11" s="25">
        <f>VLOOKUP(C11,RA!B15:I44,8,0)</f>
        <v>26604.7104</v>
      </c>
      <c r="G11" s="16">
        <f t="shared" si="0"/>
        <v>110121.51359999999</v>
      </c>
      <c r="H11" s="27">
        <f>RA!J15</f>
        <v>19.458381590352399</v>
      </c>
      <c r="I11" s="20">
        <f>VLOOKUP(B11,RMS!B:D,3,FALSE)</f>
        <v>136726.47929743599</v>
      </c>
      <c r="J11" s="21">
        <f>VLOOKUP(B11,RMS!B:E,4,FALSE)</f>
        <v>110121.513703419</v>
      </c>
      <c r="K11" s="22">
        <f t="shared" si="1"/>
        <v>-0.25529743600054644</v>
      </c>
      <c r="L11" s="22">
        <f t="shared" si="2"/>
        <v>-1.0341900633648038E-4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1175673.4077000001</v>
      </c>
      <c r="F12" s="25">
        <f>VLOOKUP(C12,RA!B16:I45,8,0)</f>
        <v>-6215.4395000000004</v>
      </c>
      <c r="G12" s="16">
        <f t="shared" si="0"/>
        <v>1181888.8472000002</v>
      </c>
      <c r="H12" s="27">
        <f>RA!J16</f>
        <v>-0.52867058651597998</v>
      </c>
      <c r="I12" s="20">
        <f>VLOOKUP(B12,RMS!B:D,3,FALSE)</f>
        <v>1175672.5665871799</v>
      </c>
      <c r="J12" s="21">
        <f>VLOOKUP(B12,RMS!B:E,4,FALSE)</f>
        <v>1181900.2316000001</v>
      </c>
      <c r="K12" s="22">
        <f t="shared" si="1"/>
        <v>0.84111282019875944</v>
      </c>
      <c r="L12" s="22">
        <f t="shared" si="2"/>
        <v>-11.384399999864399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575665.28540000005</v>
      </c>
      <c r="F13" s="25">
        <f>VLOOKUP(C13,RA!B17:I46,8,0)</f>
        <v>70298.108300000007</v>
      </c>
      <c r="G13" s="16">
        <f t="shared" si="0"/>
        <v>505367.17710000003</v>
      </c>
      <c r="H13" s="27">
        <f>RA!J17</f>
        <v>12.211628889720799</v>
      </c>
      <c r="I13" s="20">
        <f>VLOOKUP(B13,RMS!B:D,3,FALSE)</f>
        <v>575665.25429572596</v>
      </c>
      <c r="J13" s="21">
        <f>VLOOKUP(B13,RMS!B:E,4,FALSE)</f>
        <v>505367.17614102602</v>
      </c>
      <c r="K13" s="22">
        <f t="shared" si="1"/>
        <v>3.1104274094104767E-2</v>
      </c>
      <c r="L13" s="22">
        <f t="shared" si="2"/>
        <v>9.5897400751709938E-4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1690370.7964999999</v>
      </c>
      <c r="F14" s="25">
        <f>VLOOKUP(C14,RA!B18:I47,8,0)</f>
        <v>265802.86099999998</v>
      </c>
      <c r="G14" s="16">
        <f t="shared" si="0"/>
        <v>1424567.9354999999</v>
      </c>
      <c r="H14" s="27">
        <f>RA!J18</f>
        <v>15.7245298812757</v>
      </c>
      <c r="I14" s="20">
        <f>VLOOKUP(B14,RMS!B:D,3,FALSE)</f>
        <v>1690371.0363726499</v>
      </c>
      <c r="J14" s="21">
        <f>VLOOKUP(B14,RMS!B:E,4,FALSE)</f>
        <v>1424567.90180427</v>
      </c>
      <c r="K14" s="22">
        <f t="shared" si="1"/>
        <v>-0.23987265001051128</v>
      </c>
      <c r="L14" s="22">
        <f t="shared" si="2"/>
        <v>3.3695729915052652E-2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485549.0453</v>
      </c>
      <c r="F15" s="25">
        <f>VLOOKUP(C15,RA!B19:I48,8,0)</f>
        <v>37578.284599999999</v>
      </c>
      <c r="G15" s="16">
        <f t="shared" si="0"/>
        <v>447970.76069999998</v>
      </c>
      <c r="H15" s="27">
        <f>RA!J19</f>
        <v>7.7393385825281502</v>
      </c>
      <c r="I15" s="20">
        <f>VLOOKUP(B15,RMS!B:D,3,FALSE)</f>
        <v>485549.03189829102</v>
      </c>
      <c r="J15" s="21">
        <f>VLOOKUP(B15,RMS!B:E,4,FALSE)</f>
        <v>447970.76076581201</v>
      </c>
      <c r="K15" s="22">
        <f t="shared" si="1"/>
        <v>1.3401708973105997E-2</v>
      </c>
      <c r="L15" s="22">
        <f t="shared" si="2"/>
        <v>-6.5812026150524616E-5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1054639.7039000001</v>
      </c>
      <c r="F16" s="25">
        <f>VLOOKUP(C16,RA!B20:I49,8,0)</f>
        <v>115548.5235</v>
      </c>
      <c r="G16" s="16">
        <f t="shared" si="0"/>
        <v>939091.18040000007</v>
      </c>
      <c r="H16" s="27">
        <f>RA!J20</f>
        <v>10.956208368858899</v>
      </c>
      <c r="I16" s="20">
        <f>VLOOKUP(B16,RMS!B:D,3,FALSE)</f>
        <v>1054639.7523000001</v>
      </c>
      <c r="J16" s="21">
        <f>VLOOKUP(B16,RMS!B:E,4,FALSE)</f>
        <v>939091.18039999995</v>
      </c>
      <c r="K16" s="22">
        <f t="shared" si="1"/>
        <v>-4.8399999970570207E-2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324962.99709999998</v>
      </c>
      <c r="F17" s="25">
        <f>VLOOKUP(C17,RA!B21:I50,8,0)</f>
        <v>39670.924200000001</v>
      </c>
      <c r="G17" s="16">
        <f t="shared" si="0"/>
        <v>285292.07289999997</v>
      </c>
      <c r="H17" s="27">
        <f>RA!J21</f>
        <v>12.207828138596399</v>
      </c>
      <c r="I17" s="20">
        <f>VLOOKUP(B17,RMS!B:D,3,FALSE)</f>
        <v>324963.07895618299</v>
      </c>
      <c r="J17" s="21">
        <f>VLOOKUP(B17,RMS!B:E,4,FALSE)</f>
        <v>285292.07254213799</v>
      </c>
      <c r="K17" s="22">
        <f t="shared" si="1"/>
        <v>-8.185618300922215E-2</v>
      </c>
      <c r="L17" s="22">
        <f t="shared" si="2"/>
        <v>3.5786197986453772E-4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1937876.2113000001</v>
      </c>
      <c r="F18" s="25">
        <f>VLOOKUP(C18,RA!B22:I51,8,0)</f>
        <v>124436.2597</v>
      </c>
      <c r="G18" s="16">
        <f t="shared" si="0"/>
        <v>1813439.9516</v>
      </c>
      <c r="H18" s="27">
        <f>RA!J22</f>
        <v>6.4212697887716699</v>
      </c>
      <c r="I18" s="20">
        <f>VLOOKUP(B18,RMS!B:D,3,FALSE)</f>
        <v>1937877.3482760701</v>
      </c>
      <c r="J18" s="21">
        <f>VLOOKUP(B18,RMS!B:E,4,FALSE)</f>
        <v>1813439.95491966</v>
      </c>
      <c r="K18" s="22">
        <f t="shared" si="1"/>
        <v>-1.136976070003584</v>
      </c>
      <c r="L18" s="22">
        <f t="shared" si="2"/>
        <v>-3.3196599688380957E-3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3226687.2689999999</v>
      </c>
      <c r="F19" s="25">
        <f>VLOOKUP(C19,RA!B23:I52,8,0)</f>
        <v>47044.0173</v>
      </c>
      <c r="G19" s="16">
        <f t="shared" si="0"/>
        <v>3179643.2516999999</v>
      </c>
      <c r="H19" s="27">
        <f>RA!J23</f>
        <v>1.45796643362279</v>
      </c>
      <c r="I19" s="20">
        <f>VLOOKUP(B19,RMS!B:D,3,FALSE)</f>
        <v>3226688.7166623902</v>
      </c>
      <c r="J19" s="21">
        <f>VLOOKUP(B19,RMS!B:E,4,FALSE)</f>
        <v>3179643.2798487199</v>
      </c>
      <c r="K19" s="22">
        <f t="shared" si="1"/>
        <v>-1.4476623903028667</v>
      </c>
      <c r="L19" s="22">
        <f t="shared" si="2"/>
        <v>-2.8148720040917397E-2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296529.30109999998</v>
      </c>
      <c r="F20" s="25">
        <f>VLOOKUP(C20,RA!B24:I53,8,0)</f>
        <v>41913.459799999997</v>
      </c>
      <c r="G20" s="16">
        <f t="shared" si="0"/>
        <v>254615.84129999997</v>
      </c>
      <c r="H20" s="27">
        <f>RA!J24</f>
        <v>14.134677296482501</v>
      </c>
      <c r="I20" s="20">
        <f>VLOOKUP(B20,RMS!B:D,3,FALSE)</f>
        <v>296529.33424803702</v>
      </c>
      <c r="J20" s="21">
        <f>VLOOKUP(B20,RMS!B:E,4,FALSE)</f>
        <v>254615.82578120701</v>
      </c>
      <c r="K20" s="22">
        <f t="shared" si="1"/>
        <v>-3.3148037036880851E-2</v>
      </c>
      <c r="L20" s="22">
        <f t="shared" si="2"/>
        <v>1.5518792963121086E-2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289229.0919</v>
      </c>
      <c r="F21" s="25">
        <f>VLOOKUP(C21,RA!B25:I54,8,0)</f>
        <v>18132.808400000002</v>
      </c>
      <c r="G21" s="16">
        <f t="shared" si="0"/>
        <v>271096.28350000002</v>
      </c>
      <c r="H21" s="27">
        <f>RA!J25</f>
        <v>6.2693584109683398</v>
      </c>
      <c r="I21" s="20">
        <f>VLOOKUP(B21,RMS!B:D,3,FALSE)</f>
        <v>289229.06526771002</v>
      </c>
      <c r="J21" s="21">
        <f>VLOOKUP(B21,RMS!B:E,4,FALSE)</f>
        <v>271096.279377406</v>
      </c>
      <c r="K21" s="22">
        <f t="shared" si="1"/>
        <v>2.663228998426348E-2</v>
      </c>
      <c r="L21" s="22">
        <f t="shared" si="2"/>
        <v>4.1225940221920609E-3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729360.14130000002</v>
      </c>
      <c r="F22" s="25">
        <f>VLOOKUP(C22,RA!B26:I55,8,0)</f>
        <v>135445.28520000001</v>
      </c>
      <c r="G22" s="16">
        <f t="shared" si="0"/>
        <v>593914.85609999998</v>
      </c>
      <c r="H22" s="27">
        <f>RA!J26</f>
        <v>18.5704259844231</v>
      </c>
      <c r="I22" s="20">
        <f>VLOOKUP(B22,RMS!B:D,3,FALSE)</f>
        <v>729360.073472113</v>
      </c>
      <c r="J22" s="21">
        <f>VLOOKUP(B22,RMS!B:E,4,FALSE)</f>
        <v>593914.87827091501</v>
      </c>
      <c r="K22" s="22">
        <f t="shared" si="1"/>
        <v>6.7827887018211186E-2</v>
      </c>
      <c r="L22" s="22">
        <f t="shared" si="2"/>
        <v>-2.2170915035530925E-2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196966.13750000001</v>
      </c>
      <c r="F23" s="25">
        <f>VLOOKUP(C23,RA!B27:I56,8,0)</f>
        <v>51987.4856</v>
      </c>
      <c r="G23" s="16">
        <f t="shared" si="0"/>
        <v>144978.6519</v>
      </c>
      <c r="H23" s="27">
        <f>RA!J27</f>
        <v>26.394123507651202</v>
      </c>
      <c r="I23" s="20">
        <f>VLOOKUP(B23,RMS!B:D,3,FALSE)</f>
        <v>196965.87767134901</v>
      </c>
      <c r="J23" s="21">
        <f>VLOOKUP(B23,RMS!B:E,4,FALSE)</f>
        <v>144978.658195642</v>
      </c>
      <c r="K23" s="22">
        <f t="shared" si="1"/>
        <v>0.25982865100377239</v>
      </c>
      <c r="L23" s="22">
        <f t="shared" si="2"/>
        <v>-6.2956420006230474E-3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1005488.6616</v>
      </c>
      <c r="F24" s="25">
        <f>VLOOKUP(C24,RA!B28:I57,8,0)</f>
        <v>34910.977200000001</v>
      </c>
      <c r="G24" s="16">
        <f t="shared" si="0"/>
        <v>970577.68440000003</v>
      </c>
      <c r="H24" s="27">
        <f>RA!J28</f>
        <v>3.4720408626435799</v>
      </c>
      <c r="I24" s="20">
        <f>VLOOKUP(B24,RMS!B:D,3,FALSE)</f>
        <v>1005488.66159292</v>
      </c>
      <c r="J24" s="21">
        <f>VLOOKUP(B24,RMS!B:E,4,FALSE)</f>
        <v>970577.68441327405</v>
      </c>
      <c r="K24" s="22">
        <f t="shared" si="1"/>
        <v>7.0800306275486946E-6</v>
      </c>
      <c r="L24" s="22">
        <f t="shared" si="2"/>
        <v>-1.3274024240672588E-5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688963.41370000003</v>
      </c>
      <c r="F25" s="25">
        <f>VLOOKUP(C25,RA!B29:I58,8,0)</f>
        <v>109511.11960000001</v>
      </c>
      <c r="G25" s="16">
        <f t="shared" si="0"/>
        <v>579452.29410000006</v>
      </c>
      <c r="H25" s="27">
        <f>RA!J29</f>
        <v>15.895055879946201</v>
      </c>
      <c r="I25" s="20">
        <f>VLOOKUP(B25,RMS!B:D,3,FALSE)</f>
        <v>688963.58548141597</v>
      </c>
      <c r="J25" s="21">
        <f>VLOOKUP(B25,RMS!B:E,4,FALSE)</f>
        <v>579452.27793652494</v>
      </c>
      <c r="K25" s="22">
        <f t="shared" si="1"/>
        <v>-0.17178141593467444</v>
      </c>
      <c r="L25" s="22">
        <f t="shared" si="2"/>
        <v>1.6163475112989545E-2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1223328.7807</v>
      </c>
      <c r="F26" s="25">
        <f>VLOOKUP(C26,RA!B30:I59,8,0)</f>
        <v>116179.68180000001</v>
      </c>
      <c r="G26" s="16">
        <f t="shared" si="0"/>
        <v>1107149.0989000001</v>
      </c>
      <c r="H26" s="27">
        <f>RA!J30</f>
        <v>9.4970120570138903</v>
      </c>
      <c r="I26" s="20">
        <f>VLOOKUP(B26,RMS!B:D,3,FALSE)</f>
        <v>1223328.78186814</v>
      </c>
      <c r="J26" s="21">
        <f>VLOOKUP(B26,RMS!B:E,4,FALSE)</f>
        <v>1107149.1130588001</v>
      </c>
      <c r="K26" s="22">
        <f t="shared" si="1"/>
        <v>-1.1681399773806334E-3</v>
      </c>
      <c r="L26" s="22">
        <f t="shared" si="2"/>
        <v>-1.4158800011500716E-2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1613124.2037</v>
      </c>
      <c r="F27" s="25">
        <f>VLOOKUP(C27,RA!B31:I60,8,0)</f>
        <v>-15856.5594</v>
      </c>
      <c r="G27" s="16">
        <f t="shared" si="0"/>
        <v>1628980.7630999999</v>
      </c>
      <c r="H27" s="27">
        <f>RA!J31</f>
        <v>-0.98297200944787999</v>
      </c>
      <c r="I27" s="20">
        <f>VLOOKUP(B27,RMS!B:D,3,FALSE)</f>
        <v>1613124.18801858</v>
      </c>
      <c r="J27" s="21">
        <f>VLOOKUP(B27,RMS!B:E,4,FALSE)</f>
        <v>1628980.58275752</v>
      </c>
      <c r="K27" s="22">
        <f t="shared" si="1"/>
        <v>1.5681419987231493E-2</v>
      </c>
      <c r="L27" s="22">
        <f t="shared" si="2"/>
        <v>0.18034247984178364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161329.1488</v>
      </c>
      <c r="F28" s="25">
        <f>VLOOKUP(C28,RA!B32:I61,8,0)</f>
        <v>40386.275699999998</v>
      </c>
      <c r="G28" s="16">
        <f t="shared" si="0"/>
        <v>120942.8731</v>
      </c>
      <c r="H28" s="27">
        <f>RA!J32</f>
        <v>25.0334648142642</v>
      </c>
      <c r="I28" s="20">
        <f>VLOOKUP(B28,RMS!B:D,3,FALSE)</f>
        <v>161329.089091075</v>
      </c>
      <c r="J28" s="21">
        <f>VLOOKUP(B28,RMS!B:E,4,FALSE)</f>
        <v>120942.84734649801</v>
      </c>
      <c r="K28" s="22">
        <f t="shared" si="1"/>
        <v>5.9708924993174151E-2</v>
      </c>
      <c r="L28" s="22">
        <f t="shared" si="2"/>
        <v>2.5753501991857775E-2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190614.522</v>
      </c>
      <c r="F30" s="25">
        <f>VLOOKUP(C30,RA!B34:I64,8,0)</f>
        <v>16905.477800000001</v>
      </c>
      <c r="G30" s="16">
        <f t="shared" si="0"/>
        <v>173709.0442</v>
      </c>
      <c r="H30" s="27">
        <f>RA!J34</f>
        <v>8.8689348653089493</v>
      </c>
      <c r="I30" s="20">
        <f>VLOOKUP(B30,RMS!B:D,3,FALSE)</f>
        <v>190614.51939999999</v>
      </c>
      <c r="J30" s="21">
        <f>VLOOKUP(B30,RMS!B:E,4,FALSE)</f>
        <v>173709.0417</v>
      </c>
      <c r="K30" s="22">
        <f t="shared" si="1"/>
        <v>2.6000000070780516E-3</v>
      </c>
      <c r="L30" s="22">
        <f t="shared" si="2"/>
        <v>2.5000000023283064E-3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92023.17</v>
      </c>
      <c r="F31" s="25">
        <f>VLOOKUP(C31,RA!B34:I65,8,0)</f>
        <v>2850.88</v>
      </c>
      <c r="G31" s="16">
        <f t="shared" si="0"/>
        <v>89172.29</v>
      </c>
      <c r="H31" s="27">
        <f>RA!J34</f>
        <v>8.8689348653089493</v>
      </c>
      <c r="I31" s="20">
        <f>VLOOKUP(B31,RMS!B:D,3,FALSE)</f>
        <v>92023.17</v>
      </c>
      <c r="J31" s="21">
        <f>VLOOKUP(B31,RMS!B:E,4,FALSE)</f>
        <v>89172.29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180419.7</v>
      </c>
      <c r="F32" s="25">
        <f>VLOOKUP(C32,RA!B34:I65,8,0)</f>
        <v>-21532.52</v>
      </c>
      <c r="G32" s="16">
        <f t="shared" si="0"/>
        <v>201952.22</v>
      </c>
      <c r="H32" s="27">
        <f>RA!J34</f>
        <v>8.8689348653089493</v>
      </c>
      <c r="I32" s="20">
        <f>VLOOKUP(B32,RMS!B:D,3,FALSE)</f>
        <v>180419.7</v>
      </c>
      <c r="J32" s="21">
        <f>VLOOKUP(B32,RMS!B:E,4,FALSE)</f>
        <v>201952.22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413567.64</v>
      </c>
      <c r="F33" s="25">
        <f>VLOOKUP(C33,RA!B34:I66,8,0)</f>
        <v>-23144.35</v>
      </c>
      <c r="G33" s="16">
        <f t="shared" si="0"/>
        <v>436711.99</v>
      </c>
      <c r="H33" s="27">
        <f>RA!J35</f>
        <v>-0.26518521174843901</v>
      </c>
      <c r="I33" s="20">
        <f>VLOOKUP(B33,RMS!B:D,3,FALSE)</f>
        <v>413567.64</v>
      </c>
      <c r="J33" s="21">
        <f>VLOOKUP(B33,RMS!B:E,4,FALSE)</f>
        <v>436711.99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188085.59</v>
      </c>
      <c r="F34" s="25">
        <f>VLOOKUP(C34,RA!B34:I67,8,0)</f>
        <v>-15539.33</v>
      </c>
      <c r="G34" s="16">
        <f t="shared" si="0"/>
        <v>203624.91999999998</v>
      </c>
      <c r="H34" s="27">
        <f>RA!J34</f>
        <v>8.8689348653089493</v>
      </c>
      <c r="I34" s="20">
        <f>VLOOKUP(B34,RMS!B:D,3,FALSE)</f>
        <v>188085.59</v>
      </c>
      <c r="J34" s="21">
        <f>VLOOKUP(B34,RMS!B:E,4,FALSE)</f>
        <v>203624.92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0.01</v>
      </c>
      <c r="F35" s="25">
        <f>VLOOKUP(C35,RA!B35:I68,8,0)</f>
        <v>-55.55</v>
      </c>
      <c r="G35" s="16">
        <f t="shared" si="0"/>
        <v>55.559999999999995</v>
      </c>
      <c r="H35" s="27">
        <f>RA!J35</f>
        <v>-0.26518521174843901</v>
      </c>
      <c r="I35" s="20">
        <f>VLOOKUP(B35,RMS!B:D,3,FALSE)</f>
        <v>0.01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68531.623800000001</v>
      </c>
      <c r="F36" s="25">
        <f>VLOOKUP(C36,RA!B8:I68,8,0)</f>
        <v>4209.1292999999996</v>
      </c>
      <c r="G36" s="16">
        <f t="shared" si="0"/>
        <v>64322.494500000001</v>
      </c>
      <c r="H36" s="27">
        <f>RA!J35</f>
        <v>-0.26518521174843901</v>
      </c>
      <c r="I36" s="20">
        <f>VLOOKUP(B36,RMS!B:D,3,FALSE)</f>
        <v>68531.623931623893</v>
      </c>
      <c r="J36" s="21">
        <f>VLOOKUP(B36,RMS!B:E,4,FALSE)</f>
        <v>64322.495726495697</v>
      </c>
      <c r="K36" s="22">
        <f t="shared" si="1"/>
        <v>-1.3162389222998172E-4</v>
      </c>
      <c r="L36" s="22">
        <f t="shared" si="2"/>
        <v>-1.2264956967555918E-3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417540.53879999998</v>
      </c>
      <c r="F37" s="25">
        <f>VLOOKUP(C37,RA!B8:I69,8,0)</f>
        <v>26138.273499999999</v>
      </c>
      <c r="G37" s="16">
        <f t="shared" si="0"/>
        <v>391402.26529999997</v>
      </c>
      <c r="H37" s="27">
        <f>RA!J36</f>
        <v>3.09800238353015</v>
      </c>
      <c r="I37" s="20">
        <f>VLOOKUP(B37,RMS!B:D,3,FALSE)</f>
        <v>417540.53287264903</v>
      </c>
      <c r="J37" s="21">
        <f>VLOOKUP(B37,RMS!B:E,4,FALSE)</f>
        <v>391402.26645897399</v>
      </c>
      <c r="K37" s="22">
        <f t="shared" si="1"/>
        <v>5.9273509541526437E-3</v>
      </c>
      <c r="L37" s="22">
        <f t="shared" si="2"/>
        <v>-1.1589740170165896E-3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81019.7</v>
      </c>
      <c r="F38" s="25">
        <f>VLOOKUP(C38,RA!B9:I70,8,0)</f>
        <v>-2301.69</v>
      </c>
      <c r="G38" s="16">
        <f t="shared" si="0"/>
        <v>83321.39</v>
      </c>
      <c r="H38" s="27">
        <f>RA!J37</f>
        <v>-11.934683407632299</v>
      </c>
      <c r="I38" s="20">
        <f>VLOOKUP(B38,RMS!B:D,3,FALSE)</f>
        <v>81019.7</v>
      </c>
      <c r="J38" s="21">
        <f>VLOOKUP(B38,RMS!B:E,4,FALSE)</f>
        <v>83321.39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45375.24</v>
      </c>
      <c r="F39" s="25">
        <f>VLOOKUP(C39,RA!B10:I71,8,0)</f>
        <v>6371.41</v>
      </c>
      <c r="G39" s="16">
        <f t="shared" si="0"/>
        <v>39003.83</v>
      </c>
      <c r="H39" s="27">
        <f>RA!J38</f>
        <v>-5.5962671547512803</v>
      </c>
      <c r="I39" s="20">
        <f>VLOOKUP(B39,RMS!B:D,3,FALSE)</f>
        <v>45375.24</v>
      </c>
      <c r="J39" s="21">
        <f>VLOOKUP(B39,RMS!B:E,4,FALSE)</f>
        <v>39003.83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-8.2618397294550903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11935.5118</v>
      </c>
      <c r="F41" s="25">
        <f>VLOOKUP(C41,RA!B8:I72,8,0)</f>
        <v>912.69749999999999</v>
      </c>
      <c r="G41" s="16">
        <f t="shared" si="0"/>
        <v>11022.8143</v>
      </c>
      <c r="H41" s="27">
        <f>RA!J39</f>
        <v>-8.2618397294550903</v>
      </c>
      <c r="I41" s="20">
        <f>VLOOKUP(B41,RMS!B:D,3,FALSE)</f>
        <v>11935.511685954199</v>
      </c>
      <c r="J41" s="21">
        <f>VLOOKUP(B41,RMS!B:E,4,FALSE)</f>
        <v>11022.813599576401</v>
      </c>
      <c r="K41" s="22">
        <f t="shared" si="1"/>
        <v>1.1404580072849058E-4</v>
      </c>
      <c r="L41" s="22">
        <f t="shared" si="2"/>
        <v>7.0042359948274679E-4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20028998.7544</v>
      </c>
      <c r="E7" s="51">
        <v>24247384.2511</v>
      </c>
      <c r="F7" s="52">
        <v>82.602719315966496</v>
      </c>
      <c r="G7" s="51">
        <v>16676158.863299999</v>
      </c>
      <c r="H7" s="52">
        <v>20.105588574589301</v>
      </c>
      <c r="I7" s="51">
        <v>1614562.5378</v>
      </c>
      <c r="J7" s="52">
        <v>8.0611245604342106</v>
      </c>
      <c r="K7" s="51">
        <v>1799876.5523000001</v>
      </c>
      <c r="L7" s="52">
        <v>10.793112293149701</v>
      </c>
      <c r="M7" s="52">
        <v>-0.102959291437623</v>
      </c>
      <c r="N7" s="51">
        <v>99059682.469799995</v>
      </c>
      <c r="O7" s="51">
        <v>3546552418.2575002</v>
      </c>
      <c r="P7" s="51">
        <v>995616</v>
      </c>
      <c r="Q7" s="51">
        <v>1018060</v>
      </c>
      <c r="R7" s="52">
        <v>-2.2045851914425398</v>
      </c>
      <c r="S7" s="51">
        <v>20.1171925264359</v>
      </c>
      <c r="T7" s="51">
        <v>19.061717874290299</v>
      </c>
      <c r="U7" s="53">
        <v>5.24662996965702</v>
      </c>
    </row>
    <row r="8" spans="1:23" ht="12" thickBot="1">
      <c r="A8" s="79">
        <v>42526</v>
      </c>
      <c r="B8" s="69" t="s">
        <v>6</v>
      </c>
      <c r="C8" s="70"/>
      <c r="D8" s="54">
        <v>586912.75840000005</v>
      </c>
      <c r="E8" s="54">
        <v>752805.28540000005</v>
      </c>
      <c r="F8" s="55">
        <v>77.963421588910094</v>
      </c>
      <c r="G8" s="54">
        <v>487982.86300000001</v>
      </c>
      <c r="H8" s="55">
        <v>20.273231480262002</v>
      </c>
      <c r="I8" s="54">
        <v>147991.82980000001</v>
      </c>
      <c r="J8" s="55">
        <v>25.215302901822199</v>
      </c>
      <c r="K8" s="54">
        <v>122183.08259999999</v>
      </c>
      <c r="L8" s="55">
        <v>25.0383961946631</v>
      </c>
      <c r="M8" s="55">
        <v>0.211230120003536</v>
      </c>
      <c r="N8" s="54">
        <v>2530199.8306999998</v>
      </c>
      <c r="O8" s="54">
        <v>127986912.6005</v>
      </c>
      <c r="P8" s="54">
        <v>26289</v>
      </c>
      <c r="Q8" s="54">
        <v>25628</v>
      </c>
      <c r="R8" s="55">
        <v>2.5792102388013198</v>
      </c>
      <c r="S8" s="54">
        <v>22.325412088706301</v>
      </c>
      <c r="T8" s="54">
        <v>21.732793284688601</v>
      </c>
      <c r="U8" s="56">
        <v>2.6544585231529298</v>
      </c>
    </row>
    <row r="9" spans="1:23" ht="12" thickBot="1">
      <c r="A9" s="80"/>
      <c r="B9" s="69" t="s">
        <v>7</v>
      </c>
      <c r="C9" s="70"/>
      <c r="D9" s="54">
        <v>89177.773300000001</v>
      </c>
      <c r="E9" s="54">
        <v>148802.557</v>
      </c>
      <c r="F9" s="55">
        <v>59.930269410625797</v>
      </c>
      <c r="G9" s="54">
        <v>72217.062399999995</v>
      </c>
      <c r="H9" s="55">
        <v>23.485739154075599</v>
      </c>
      <c r="I9" s="54">
        <v>19526.262200000001</v>
      </c>
      <c r="J9" s="55">
        <v>21.895884453531199</v>
      </c>
      <c r="K9" s="54">
        <v>16632.4499</v>
      </c>
      <c r="L9" s="55">
        <v>23.03119144874</v>
      </c>
      <c r="M9" s="55">
        <v>0.17398593216264599</v>
      </c>
      <c r="N9" s="54">
        <v>668819.85719999997</v>
      </c>
      <c r="O9" s="54">
        <v>18270721.059500001</v>
      </c>
      <c r="P9" s="54">
        <v>5004</v>
      </c>
      <c r="Q9" s="54">
        <v>5349</v>
      </c>
      <c r="R9" s="55">
        <v>-6.4498037016264798</v>
      </c>
      <c r="S9" s="54">
        <v>17.821297621902499</v>
      </c>
      <c r="T9" s="54">
        <v>18.149231426434898</v>
      </c>
      <c r="U9" s="56">
        <v>-1.84012304541359</v>
      </c>
    </row>
    <row r="10" spans="1:23" ht="12" thickBot="1">
      <c r="A10" s="80"/>
      <c r="B10" s="69" t="s">
        <v>8</v>
      </c>
      <c r="C10" s="70"/>
      <c r="D10" s="54">
        <v>151271.72010000001</v>
      </c>
      <c r="E10" s="54">
        <v>198237.20110000001</v>
      </c>
      <c r="F10" s="55">
        <v>76.308442240208805</v>
      </c>
      <c r="G10" s="54">
        <v>124819.4366</v>
      </c>
      <c r="H10" s="55">
        <v>21.192439431344201</v>
      </c>
      <c r="I10" s="54">
        <v>38229.1878</v>
      </c>
      <c r="J10" s="55">
        <v>25.2718669257731</v>
      </c>
      <c r="K10" s="54">
        <v>36067.808599999997</v>
      </c>
      <c r="L10" s="55">
        <v>28.8959873417663</v>
      </c>
      <c r="M10" s="55">
        <v>5.9925437222155001E-2</v>
      </c>
      <c r="N10" s="54">
        <v>2168332.4720000001</v>
      </c>
      <c r="O10" s="54">
        <v>32996002.844900001</v>
      </c>
      <c r="P10" s="54">
        <v>104434</v>
      </c>
      <c r="Q10" s="54">
        <v>105669</v>
      </c>
      <c r="R10" s="55">
        <v>-1.16874390786323</v>
      </c>
      <c r="S10" s="54">
        <v>1.4484911053871301</v>
      </c>
      <c r="T10" s="54">
        <v>1.5267352941733101</v>
      </c>
      <c r="U10" s="56">
        <v>-5.4017721265377103</v>
      </c>
    </row>
    <row r="11" spans="1:23" ht="12" thickBot="1">
      <c r="A11" s="80"/>
      <c r="B11" s="69" t="s">
        <v>9</v>
      </c>
      <c r="C11" s="70"/>
      <c r="D11" s="54">
        <v>65239.023699999998</v>
      </c>
      <c r="E11" s="54">
        <v>88406.472399999999</v>
      </c>
      <c r="F11" s="55">
        <v>73.794397546847506</v>
      </c>
      <c r="G11" s="54">
        <v>65894.125899999999</v>
      </c>
      <c r="H11" s="55">
        <v>-0.99417389798018796</v>
      </c>
      <c r="I11" s="54">
        <v>16093.286599999999</v>
      </c>
      <c r="J11" s="55">
        <v>24.668190428484301</v>
      </c>
      <c r="K11" s="54">
        <v>14746.2156</v>
      </c>
      <c r="L11" s="55">
        <v>22.378649687801701</v>
      </c>
      <c r="M11" s="55">
        <v>9.135028515384E-2</v>
      </c>
      <c r="N11" s="54">
        <v>321326.38040000002</v>
      </c>
      <c r="O11" s="54">
        <v>10481597.1021</v>
      </c>
      <c r="P11" s="54">
        <v>2897</v>
      </c>
      <c r="Q11" s="54">
        <v>2894</v>
      </c>
      <c r="R11" s="55">
        <v>0.103662750518319</v>
      </c>
      <c r="S11" s="54">
        <v>22.5195111149465</v>
      </c>
      <c r="T11" s="54">
        <v>22.968261506565302</v>
      </c>
      <c r="U11" s="56">
        <v>-1.99271817815341</v>
      </c>
    </row>
    <row r="12" spans="1:23" ht="12" thickBot="1">
      <c r="A12" s="80"/>
      <c r="B12" s="69" t="s">
        <v>10</v>
      </c>
      <c r="C12" s="70"/>
      <c r="D12" s="54">
        <v>255423.13529999999</v>
      </c>
      <c r="E12" s="54">
        <v>333087.0123</v>
      </c>
      <c r="F12" s="55">
        <v>76.683606945907897</v>
      </c>
      <c r="G12" s="54">
        <v>178929.1274</v>
      </c>
      <c r="H12" s="55">
        <v>42.751009302692196</v>
      </c>
      <c r="I12" s="54">
        <v>42253.781199999998</v>
      </c>
      <c r="J12" s="55">
        <v>16.542660143284198</v>
      </c>
      <c r="K12" s="54">
        <v>32380.7003</v>
      </c>
      <c r="L12" s="55">
        <v>18.096941940376301</v>
      </c>
      <c r="M12" s="55">
        <v>0.30490634262162603</v>
      </c>
      <c r="N12" s="54">
        <v>1659888.8285999999</v>
      </c>
      <c r="O12" s="54">
        <v>36567780.431000002</v>
      </c>
      <c r="P12" s="54">
        <v>2706</v>
      </c>
      <c r="Q12" s="54">
        <v>2341</v>
      </c>
      <c r="R12" s="55">
        <v>15.5916275096113</v>
      </c>
      <c r="S12" s="54">
        <v>94.391402549889193</v>
      </c>
      <c r="T12" s="54">
        <v>82.405060316104198</v>
      </c>
      <c r="U12" s="56">
        <v>12.698552950783499</v>
      </c>
    </row>
    <row r="13" spans="1:23" ht="12" thickBot="1">
      <c r="A13" s="80"/>
      <c r="B13" s="69" t="s">
        <v>11</v>
      </c>
      <c r="C13" s="70"/>
      <c r="D13" s="54">
        <v>234332.58050000001</v>
      </c>
      <c r="E13" s="54">
        <v>405594.54350000003</v>
      </c>
      <c r="F13" s="55">
        <v>57.775082099939503</v>
      </c>
      <c r="G13" s="54">
        <v>214968.09289999999</v>
      </c>
      <c r="H13" s="55">
        <v>9.0080752630614906</v>
      </c>
      <c r="I13" s="54">
        <v>72488.321800000005</v>
      </c>
      <c r="J13" s="55">
        <v>30.933949366037901</v>
      </c>
      <c r="K13" s="54">
        <v>65166.444100000001</v>
      </c>
      <c r="L13" s="55">
        <v>30.3144728228642</v>
      </c>
      <c r="M13" s="55">
        <v>0.112356563276099</v>
      </c>
      <c r="N13" s="54">
        <v>1541671.9541</v>
      </c>
      <c r="O13" s="54">
        <v>56113618.978299998</v>
      </c>
      <c r="P13" s="54">
        <v>10320</v>
      </c>
      <c r="Q13" s="54">
        <v>9843</v>
      </c>
      <c r="R13" s="55">
        <v>4.8460835111246601</v>
      </c>
      <c r="S13" s="54">
        <v>22.706645397286799</v>
      </c>
      <c r="T13" s="54">
        <v>22.2330108503505</v>
      </c>
      <c r="U13" s="56">
        <v>2.08588516114719</v>
      </c>
    </row>
    <row r="14" spans="1:23" ht="12" thickBot="1">
      <c r="A14" s="80"/>
      <c r="B14" s="69" t="s">
        <v>12</v>
      </c>
      <c r="C14" s="70"/>
      <c r="D14" s="54">
        <v>135867.49739999999</v>
      </c>
      <c r="E14" s="54">
        <v>262181.26520000002</v>
      </c>
      <c r="F14" s="55">
        <v>51.821970306061402</v>
      </c>
      <c r="G14" s="54">
        <v>146926.57990000001</v>
      </c>
      <c r="H14" s="55">
        <v>-7.5269447553512503</v>
      </c>
      <c r="I14" s="54">
        <v>29811.030599999998</v>
      </c>
      <c r="J14" s="55">
        <v>21.941252448505001</v>
      </c>
      <c r="K14" s="54">
        <v>32214.762900000002</v>
      </c>
      <c r="L14" s="55">
        <v>21.925755654236099</v>
      </c>
      <c r="M14" s="55">
        <v>-7.4615861909696005E-2</v>
      </c>
      <c r="N14" s="54">
        <v>591846.9571</v>
      </c>
      <c r="O14" s="54">
        <v>25147259.6657</v>
      </c>
      <c r="P14" s="54">
        <v>2720</v>
      </c>
      <c r="Q14" s="54">
        <v>2440</v>
      </c>
      <c r="R14" s="55">
        <v>11.4754098360656</v>
      </c>
      <c r="S14" s="54">
        <v>49.951285808823499</v>
      </c>
      <c r="T14" s="54">
        <v>49.9271484016393</v>
      </c>
      <c r="U14" s="56">
        <v>4.8321893607634003E-2</v>
      </c>
    </row>
    <row r="15" spans="1:23" ht="12" thickBot="1">
      <c r="A15" s="80"/>
      <c r="B15" s="69" t="s">
        <v>13</v>
      </c>
      <c r="C15" s="70"/>
      <c r="D15" s="54">
        <v>136726.22399999999</v>
      </c>
      <c r="E15" s="54">
        <v>163186.82819999999</v>
      </c>
      <c r="F15" s="55">
        <v>83.785085786721595</v>
      </c>
      <c r="G15" s="54">
        <v>100372.8596</v>
      </c>
      <c r="H15" s="55">
        <v>36.2183209135151</v>
      </c>
      <c r="I15" s="54">
        <v>26604.7104</v>
      </c>
      <c r="J15" s="55">
        <v>19.458381590352399</v>
      </c>
      <c r="K15" s="54">
        <v>26479.847600000001</v>
      </c>
      <c r="L15" s="55">
        <v>26.3814817128115</v>
      </c>
      <c r="M15" s="55">
        <v>4.7153896761849999E-3</v>
      </c>
      <c r="N15" s="54">
        <v>563528.35549999995</v>
      </c>
      <c r="O15" s="54">
        <v>21037949.623300001</v>
      </c>
      <c r="P15" s="54">
        <v>6086</v>
      </c>
      <c r="Q15" s="54">
        <v>5553</v>
      </c>
      <c r="R15" s="55">
        <v>9.5984152710246704</v>
      </c>
      <c r="S15" s="54">
        <v>22.465695695037802</v>
      </c>
      <c r="T15" s="54">
        <v>21.236877471637001</v>
      </c>
      <c r="U15" s="56">
        <v>5.4697537084162402</v>
      </c>
    </row>
    <row r="16" spans="1:23" ht="12" thickBot="1">
      <c r="A16" s="80"/>
      <c r="B16" s="69" t="s">
        <v>14</v>
      </c>
      <c r="C16" s="70"/>
      <c r="D16" s="54">
        <v>1175673.4077000001</v>
      </c>
      <c r="E16" s="54">
        <v>1345324.5327000001</v>
      </c>
      <c r="F16" s="55">
        <v>87.389576204373597</v>
      </c>
      <c r="G16" s="54">
        <v>808776.59569999995</v>
      </c>
      <c r="H16" s="55">
        <v>45.364420032759398</v>
      </c>
      <c r="I16" s="54">
        <v>-6215.4395000000004</v>
      </c>
      <c r="J16" s="55">
        <v>-0.52867058651597998</v>
      </c>
      <c r="K16" s="54">
        <v>36093.710099999997</v>
      </c>
      <c r="L16" s="55">
        <v>4.4627540277374997</v>
      </c>
      <c r="M16" s="55">
        <v>-1.1722028431762701</v>
      </c>
      <c r="N16" s="54">
        <v>5160311.3650000002</v>
      </c>
      <c r="O16" s="54">
        <v>177554465.26769999</v>
      </c>
      <c r="P16" s="54">
        <v>57019</v>
      </c>
      <c r="Q16" s="54">
        <v>55102</v>
      </c>
      <c r="R16" s="55">
        <v>3.4790025770389499</v>
      </c>
      <c r="S16" s="54">
        <v>20.618976265806101</v>
      </c>
      <c r="T16" s="54">
        <v>20.4787412108453</v>
      </c>
      <c r="U16" s="56">
        <v>0.68012617674598996</v>
      </c>
    </row>
    <row r="17" spans="1:21" ht="12" thickBot="1">
      <c r="A17" s="80"/>
      <c r="B17" s="69" t="s">
        <v>15</v>
      </c>
      <c r="C17" s="70"/>
      <c r="D17" s="54">
        <v>575665.28540000005</v>
      </c>
      <c r="E17" s="54">
        <v>1101439.6557</v>
      </c>
      <c r="F17" s="55">
        <v>52.264804741767399</v>
      </c>
      <c r="G17" s="54">
        <v>622228.65009999997</v>
      </c>
      <c r="H17" s="55">
        <v>-7.4833205916372902</v>
      </c>
      <c r="I17" s="54">
        <v>70298.108300000007</v>
      </c>
      <c r="J17" s="55">
        <v>12.211628889720799</v>
      </c>
      <c r="K17" s="54">
        <v>70212.452000000005</v>
      </c>
      <c r="L17" s="55">
        <v>11.284027501581001</v>
      </c>
      <c r="M17" s="55">
        <v>1.2199588187009999E-3</v>
      </c>
      <c r="N17" s="54">
        <v>2847490.452</v>
      </c>
      <c r="O17" s="54">
        <v>201221641.0889</v>
      </c>
      <c r="P17" s="54">
        <v>13426</v>
      </c>
      <c r="Q17" s="54">
        <v>13275</v>
      </c>
      <c r="R17" s="55">
        <v>1.1374764595103699</v>
      </c>
      <c r="S17" s="54">
        <v>42.876901936541003</v>
      </c>
      <c r="T17" s="54">
        <v>41.360937627118602</v>
      </c>
      <c r="U17" s="56">
        <v>3.53561997475017</v>
      </c>
    </row>
    <row r="18" spans="1:21" ht="12" thickBot="1">
      <c r="A18" s="80"/>
      <c r="B18" s="69" t="s">
        <v>16</v>
      </c>
      <c r="C18" s="70"/>
      <c r="D18" s="54">
        <v>1690370.7964999999</v>
      </c>
      <c r="E18" s="54">
        <v>2062658.8332</v>
      </c>
      <c r="F18" s="55">
        <v>81.951060897335395</v>
      </c>
      <c r="G18" s="54">
        <v>1566385.3289000001</v>
      </c>
      <c r="H18" s="55">
        <v>7.9153874409095399</v>
      </c>
      <c r="I18" s="54">
        <v>265802.86099999998</v>
      </c>
      <c r="J18" s="55">
        <v>15.7245298812757</v>
      </c>
      <c r="K18" s="54">
        <v>238123.58290000001</v>
      </c>
      <c r="L18" s="55">
        <v>15.202107585317</v>
      </c>
      <c r="M18" s="55">
        <v>0.116239129963133</v>
      </c>
      <c r="N18" s="54">
        <v>8213362.3162000002</v>
      </c>
      <c r="O18" s="54">
        <v>387007871.28920001</v>
      </c>
      <c r="P18" s="54">
        <v>80629</v>
      </c>
      <c r="Q18" s="54">
        <v>85229</v>
      </c>
      <c r="R18" s="55">
        <v>-5.3972239495946202</v>
      </c>
      <c r="S18" s="54">
        <v>20.964799222364199</v>
      </c>
      <c r="T18" s="54">
        <v>20.829556601626201</v>
      </c>
      <c r="U18" s="56">
        <v>0.645093803682533</v>
      </c>
    </row>
    <row r="19" spans="1:21" ht="12" thickBot="1">
      <c r="A19" s="80"/>
      <c r="B19" s="69" t="s">
        <v>17</v>
      </c>
      <c r="C19" s="70"/>
      <c r="D19" s="54">
        <v>485549.0453</v>
      </c>
      <c r="E19" s="54">
        <v>728653.8602</v>
      </c>
      <c r="F19" s="55">
        <v>66.6364472654721</v>
      </c>
      <c r="G19" s="54">
        <v>450577.60320000001</v>
      </c>
      <c r="H19" s="55">
        <v>7.76146924561563</v>
      </c>
      <c r="I19" s="54">
        <v>37578.284599999999</v>
      </c>
      <c r="J19" s="55">
        <v>7.7393385825281502</v>
      </c>
      <c r="K19" s="54">
        <v>42362.056299999997</v>
      </c>
      <c r="L19" s="55">
        <v>9.4017225887715803</v>
      </c>
      <c r="M19" s="55">
        <v>-0.112925861438884</v>
      </c>
      <c r="N19" s="54">
        <v>4098444.2836000002</v>
      </c>
      <c r="O19" s="54">
        <v>114766721.4435</v>
      </c>
      <c r="P19" s="54">
        <v>9772</v>
      </c>
      <c r="Q19" s="54">
        <v>10136</v>
      </c>
      <c r="R19" s="55">
        <v>-3.5911602209944702</v>
      </c>
      <c r="S19" s="54">
        <v>49.687786051985299</v>
      </c>
      <c r="T19" s="54">
        <v>47.054261513417501</v>
      </c>
      <c r="U19" s="56">
        <v>5.30014465891567</v>
      </c>
    </row>
    <row r="20" spans="1:21" ht="12" thickBot="1">
      <c r="A20" s="80"/>
      <c r="B20" s="69" t="s">
        <v>18</v>
      </c>
      <c r="C20" s="70"/>
      <c r="D20" s="54">
        <v>1054639.7039000001</v>
      </c>
      <c r="E20" s="54">
        <v>1437130.5471000001</v>
      </c>
      <c r="F20" s="55">
        <v>73.3851010284464</v>
      </c>
      <c r="G20" s="54">
        <v>893175.33010000002</v>
      </c>
      <c r="H20" s="55">
        <v>18.0775675680521</v>
      </c>
      <c r="I20" s="54">
        <v>115548.5235</v>
      </c>
      <c r="J20" s="55">
        <v>10.956208368858899</v>
      </c>
      <c r="K20" s="54">
        <v>73517.548500000004</v>
      </c>
      <c r="L20" s="55">
        <v>8.2310321414462901</v>
      </c>
      <c r="M20" s="55">
        <v>0.57171350048485403</v>
      </c>
      <c r="N20" s="54">
        <v>5032479.4106000001</v>
      </c>
      <c r="O20" s="54">
        <v>201755367.13870001</v>
      </c>
      <c r="P20" s="54">
        <v>42305</v>
      </c>
      <c r="Q20" s="54">
        <v>44180</v>
      </c>
      <c r="R20" s="55">
        <v>-4.2440018107741002</v>
      </c>
      <c r="S20" s="54">
        <v>24.929433965252301</v>
      </c>
      <c r="T20" s="54">
        <v>24.733319676324101</v>
      </c>
      <c r="U20" s="56">
        <v>0.786677664649584</v>
      </c>
    </row>
    <row r="21" spans="1:21" ht="12" thickBot="1">
      <c r="A21" s="80"/>
      <c r="B21" s="69" t="s">
        <v>19</v>
      </c>
      <c r="C21" s="70"/>
      <c r="D21" s="54">
        <v>324962.99709999998</v>
      </c>
      <c r="E21" s="54">
        <v>427973.70280000003</v>
      </c>
      <c r="F21" s="55">
        <v>75.930599234005101</v>
      </c>
      <c r="G21" s="54">
        <v>334305.2</v>
      </c>
      <c r="H21" s="55">
        <v>-2.7945131873509599</v>
      </c>
      <c r="I21" s="54">
        <v>39670.924200000001</v>
      </c>
      <c r="J21" s="55">
        <v>12.207828138596399</v>
      </c>
      <c r="K21" s="54">
        <v>35003.024400000002</v>
      </c>
      <c r="L21" s="55">
        <v>10.4703798804206</v>
      </c>
      <c r="M21" s="55">
        <v>0.133357042141764</v>
      </c>
      <c r="N21" s="54">
        <v>1523147.7956999999</v>
      </c>
      <c r="O21" s="54">
        <v>68885839.771300003</v>
      </c>
      <c r="P21" s="54">
        <v>27390</v>
      </c>
      <c r="Q21" s="54">
        <v>28735</v>
      </c>
      <c r="R21" s="55">
        <v>-4.6807029754654597</v>
      </c>
      <c r="S21" s="54">
        <v>11.8642934319095</v>
      </c>
      <c r="T21" s="54">
        <v>12.0682561405951</v>
      </c>
      <c r="U21" s="56">
        <v>-1.71913068280215</v>
      </c>
    </row>
    <row r="22" spans="1:21" ht="12" thickBot="1">
      <c r="A22" s="80"/>
      <c r="B22" s="69" t="s">
        <v>20</v>
      </c>
      <c r="C22" s="70"/>
      <c r="D22" s="54">
        <v>1937876.2113000001</v>
      </c>
      <c r="E22" s="54">
        <v>2030743.7774</v>
      </c>
      <c r="F22" s="55">
        <v>95.426918593398298</v>
      </c>
      <c r="G22" s="54">
        <v>1342420.6699000001</v>
      </c>
      <c r="H22" s="55">
        <v>44.356851376875497</v>
      </c>
      <c r="I22" s="54">
        <v>124436.2597</v>
      </c>
      <c r="J22" s="55">
        <v>6.4212697887716699</v>
      </c>
      <c r="K22" s="54">
        <v>176186.4699</v>
      </c>
      <c r="L22" s="55">
        <v>13.1245349427705</v>
      </c>
      <c r="M22" s="55">
        <v>-0.29372408806063499</v>
      </c>
      <c r="N22" s="54">
        <v>8026060.3679</v>
      </c>
      <c r="O22" s="54">
        <v>226194817.03349999</v>
      </c>
      <c r="P22" s="54">
        <v>90874</v>
      </c>
      <c r="Q22" s="54">
        <v>91169</v>
      </c>
      <c r="R22" s="55">
        <v>-0.32357489936272199</v>
      </c>
      <c r="S22" s="54">
        <v>21.324869724013499</v>
      </c>
      <c r="T22" s="54">
        <v>21.029476362579398</v>
      </c>
      <c r="U22" s="56">
        <v>1.3852059368102201</v>
      </c>
    </row>
    <row r="23" spans="1:21" ht="12" thickBot="1">
      <c r="A23" s="80"/>
      <c r="B23" s="69" t="s">
        <v>21</v>
      </c>
      <c r="C23" s="70"/>
      <c r="D23" s="54">
        <v>3226687.2689999999</v>
      </c>
      <c r="E23" s="54">
        <v>4076412.5783000002</v>
      </c>
      <c r="F23" s="55">
        <v>79.155070960595395</v>
      </c>
      <c r="G23" s="54">
        <v>2387169.8344999999</v>
      </c>
      <c r="H23" s="55">
        <v>35.167897246650597</v>
      </c>
      <c r="I23" s="54">
        <v>47044.0173</v>
      </c>
      <c r="J23" s="55">
        <v>1.45796643362279</v>
      </c>
      <c r="K23" s="54">
        <v>286864.94050000003</v>
      </c>
      <c r="L23" s="55">
        <v>12.0169472801706</v>
      </c>
      <c r="M23" s="55">
        <v>-0.83600638956436002</v>
      </c>
      <c r="N23" s="54">
        <v>17394550.297499999</v>
      </c>
      <c r="O23" s="54">
        <v>509301619.59390002</v>
      </c>
      <c r="P23" s="54">
        <v>83864</v>
      </c>
      <c r="Q23" s="54">
        <v>81283</v>
      </c>
      <c r="R23" s="55">
        <v>3.1753257138638999</v>
      </c>
      <c r="S23" s="54">
        <v>38.475236919297899</v>
      </c>
      <c r="T23" s="54">
        <v>31.727189539017999</v>
      </c>
      <c r="U23" s="56">
        <v>17.538676615387701</v>
      </c>
    </row>
    <row r="24" spans="1:21" ht="12" thickBot="1">
      <c r="A24" s="80"/>
      <c r="B24" s="69" t="s">
        <v>22</v>
      </c>
      <c r="C24" s="70"/>
      <c r="D24" s="54">
        <v>296529.30109999998</v>
      </c>
      <c r="E24" s="54">
        <v>299329.87589999998</v>
      </c>
      <c r="F24" s="55">
        <v>99.064385139779503</v>
      </c>
      <c r="G24" s="54">
        <v>235634.91589999999</v>
      </c>
      <c r="H24" s="55">
        <v>25.842683359304299</v>
      </c>
      <c r="I24" s="54">
        <v>41913.459799999997</v>
      </c>
      <c r="J24" s="55">
        <v>14.134677296482501</v>
      </c>
      <c r="K24" s="54">
        <v>37337.946900000003</v>
      </c>
      <c r="L24" s="55">
        <v>15.8456766720623</v>
      </c>
      <c r="M24" s="55">
        <v>0.12254323764116699</v>
      </c>
      <c r="N24" s="54">
        <v>1372347.4798000001</v>
      </c>
      <c r="O24" s="54">
        <v>48378291.979199998</v>
      </c>
      <c r="P24" s="54">
        <v>28138</v>
      </c>
      <c r="Q24" s="54">
        <v>29607</v>
      </c>
      <c r="R24" s="55">
        <v>-4.9616644712399101</v>
      </c>
      <c r="S24" s="54">
        <v>10.5383929596986</v>
      </c>
      <c r="T24" s="54">
        <v>10.428265258215999</v>
      </c>
      <c r="U24" s="56">
        <v>1.0450141867343601</v>
      </c>
    </row>
    <row r="25" spans="1:21" ht="12" thickBot="1">
      <c r="A25" s="80"/>
      <c r="B25" s="69" t="s">
        <v>23</v>
      </c>
      <c r="C25" s="70"/>
      <c r="D25" s="54">
        <v>289229.0919</v>
      </c>
      <c r="E25" s="54">
        <v>344908.60950000002</v>
      </c>
      <c r="F25" s="55">
        <v>83.856733039886606</v>
      </c>
      <c r="G25" s="54">
        <v>223251.60939999999</v>
      </c>
      <c r="H25" s="55">
        <v>29.552970604475298</v>
      </c>
      <c r="I25" s="54">
        <v>18132.808400000002</v>
      </c>
      <c r="J25" s="55">
        <v>6.2693584109683398</v>
      </c>
      <c r="K25" s="54">
        <v>18345.161199999999</v>
      </c>
      <c r="L25" s="55">
        <v>8.2172582089345507</v>
      </c>
      <c r="M25" s="55">
        <v>-1.1575412049255E-2</v>
      </c>
      <c r="N25" s="54">
        <v>1323034.4528999999</v>
      </c>
      <c r="O25" s="54">
        <v>61319126.833099999</v>
      </c>
      <c r="P25" s="54">
        <v>19178</v>
      </c>
      <c r="Q25" s="54">
        <v>20765</v>
      </c>
      <c r="R25" s="55">
        <v>-7.64266795087888</v>
      </c>
      <c r="S25" s="54">
        <v>15.0812958546251</v>
      </c>
      <c r="T25" s="54">
        <v>15.007285846376099</v>
      </c>
      <c r="U25" s="56">
        <v>0.49074037776588397</v>
      </c>
    </row>
    <row r="26" spans="1:21" ht="12" thickBot="1">
      <c r="A26" s="80"/>
      <c r="B26" s="69" t="s">
        <v>24</v>
      </c>
      <c r="C26" s="70"/>
      <c r="D26" s="54">
        <v>729360.14130000002</v>
      </c>
      <c r="E26" s="54">
        <v>888864.41729999997</v>
      </c>
      <c r="F26" s="55">
        <v>82.055274922073295</v>
      </c>
      <c r="G26" s="54">
        <v>574884.52480000001</v>
      </c>
      <c r="H26" s="55">
        <v>26.870720959786102</v>
      </c>
      <c r="I26" s="54">
        <v>135445.28520000001</v>
      </c>
      <c r="J26" s="55">
        <v>18.5704259844231</v>
      </c>
      <c r="K26" s="54">
        <v>122443.577</v>
      </c>
      <c r="L26" s="55">
        <v>21.298812495013301</v>
      </c>
      <c r="M26" s="55">
        <v>0.106185301986073</v>
      </c>
      <c r="N26" s="54">
        <v>3294702.1519999998</v>
      </c>
      <c r="O26" s="54">
        <v>114782019.9043</v>
      </c>
      <c r="P26" s="54">
        <v>47564</v>
      </c>
      <c r="Q26" s="54">
        <v>48939</v>
      </c>
      <c r="R26" s="55">
        <v>-2.8096201393571598</v>
      </c>
      <c r="S26" s="54">
        <v>15.3342894058532</v>
      </c>
      <c r="T26" s="54">
        <v>15.0457220539856</v>
      </c>
      <c r="U26" s="56">
        <v>1.88184365267975</v>
      </c>
    </row>
    <row r="27" spans="1:21" ht="12" thickBot="1">
      <c r="A27" s="80"/>
      <c r="B27" s="69" t="s">
        <v>25</v>
      </c>
      <c r="C27" s="70"/>
      <c r="D27" s="54">
        <v>196966.13750000001</v>
      </c>
      <c r="E27" s="54">
        <v>300383.45150000002</v>
      </c>
      <c r="F27" s="55">
        <v>65.571567447017003</v>
      </c>
      <c r="G27" s="54">
        <v>227397.88209999999</v>
      </c>
      <c r="H27" s="55">
        <v>-13.3825980782958</v>
      </c>
      <c r="I27" s="54">
        <v>51987.4856</v>
      </c>
      <c r="J27" s="55">
        <v>26.394123507651202</v>
      </c>
      <c r="K27" s="54">
        <v>63471.343500000003</v>
      </c>
      <c r="L27" s="55">
        <v>27.9120205139325</v>
      </c>
      <c r="M27" s="55">
        <v>-0.18092980653544899</v>
      </c>
      <c r="N27" s="54">
        <v>1007619.125</v>
      </c>
      <c r="O27" s="54">
        <v>39435853.331</v>
      </c>
      <c r="P27" s="54">
        <v>26061</v>
      </c>
      <c r="Q27" s="54">
        <v>28003</v>
      </c>
      <c r="R27" s="55">
        <v>-6.93497125308002</v>
      </c>
      <c r="S27" s="54">
        <v>7.5578887034265803</v>
      </c>
      <c r="T27" s="54">
        <v>7.70373904581652</v>
      </c>
      <c r="U27" s="56">
        <v>-1.9297762657422799</v>
      </c>
    </row>
    <row r="28" spans="1:21" ht="12" thickBot="1">
      <c r="A28" s="80"/>
      <c r="B28" s="69" t="s">
        <v>26</v>
      </c>
      <c r="C28" s="70"/>
      <c r="D28" s="54">
        <v>1005488.6616</v>
      </c>
      <c r="E28" s="54">
        <v>983974.87419999996</v>
      </c>
      <c r="F28" s="55">
        <v>102.18641633684901</v>
      </c>
      <c r="G28" s="54">
        <v>809208.22730000003</v>
      </c>
      <c r="H28" s="55">
        <v>24.255862419356301</v>
      </c>
      <c r="I28" s="54">
        <v>34910.977200000001</v>
      </c>
      <c r="J28" s="55">
        <v>3.4720408626435799</v>
      </c>
      <c r="K28" s="54">
        <v>23603.9175</v>
      </c>
      <c r="L28" s="55">
        <v>2.9169151651802498</v>
      </c>
      <c r="M28" s="55">
        <v>0.47903318167418601</v>
      </c>
      <c r="N28" s="54">
        <v>4597966.7635000004</v>
      </c>
      <c r="O28" s="54">
        <v>166147978.39649999</v>
      </c>
      <c r="P28" s="54">
        <v>41632</v>
      </c>
      <c r="Q28" s="54">
        <v>43491</v>
      </c>
      <c r="R28" s="55">
        <v>-4.2744475868570602</v>
      </c>
      <c r="S28" s="54">
        <v>24.151822194465801</v>
      </c>
      <c r="T28" s="54">
        <v>24.357538481524902</v>
      </c>
      <c r="U28" s="56">
        <v>-0.85176300737363497</v>
      </c>
    </row>
    <row r="29" spans="1:21" ht="12" thickBot="1">
      <c r="A29" s="80"/>
      <c r="B29" s="69" t="s">
        <v>27</v>
      </c>
      <c r="C29" s="70"/>
      <c r="D29" s="54">
        <v>688963.41370000003</v>
      </c>
      <c r="E29" s="54">
        <v>735732.22970000003</v>
      </c>
      <c r="F29" s="55">
        <v>93.643228594312106</v>
      </c>
      <c r="G29" s="54">
        <v>613947.85430000001</v>
      </c>
      <c r="H29" s="55">
        <v>12.2185555132414</v>
      </c>
      <c r="I29" s="54">
        <v>109511.11960000001</v>
      </c>
      <c r="J29" s="55">
        <v>15.895055879946201</v>
      </c>
      <c r="K29" s="54">
        <v>98084.885399999999</v>
      </c>
      <c r="L29" s="55">
        <v>15.976093851135399</v>
      </c>
      <c r="M29" s="55">
        <v>0.11649332262970701</v>
      </c>
      <c r="N29" s="54">
        <v>3354115.4320999999</v>
      </c>
      <c r="O29" s="54">
        <v>125379601.5399</v>
      </c>
      <c r="P29" s="54">
        <v>106213</v>
      </c>
      <c r="Q29" s="54">
        <v>108615</v>
      </c>
      <c r="R29" s="55">
        <v>-2.2114809188417799</v>
      </c>
      <c r="S29" s="54">
        <v>6.4866204108724901</v>
      </c>
      <c r="T29" s="54">
        <v>6.3933069382682</v>
      </c>
      <c r="U29" s="56">
        <v>1.4385530013116199</v>
      </c>
    </row>
    <row r="30" spans="1:21" ht="12" thickBot="1">
      <c r="A30" s="80"/>
      <c r="B30" s="69" t="s">
        <v>28</v>
      </c>
      <c r="C30" s="70"/>
      <c r="D30" s="54">
        <v>1223328.7807</v>
      </c>
      <c r="E30" s="54">
        <v>1567211.1529999999</v>
      </c>
      <c r="F30" s="55">
        <v>78.057687271958798</v>
      </c>
      <c r="G30" s="54">
        <v>1314986.9339000001</v>
      </c>
      <c r="H30" s="55">
        <v>-6.9702710222495803</v>
      </c>
      <c r="I30" s="54">
        <v>116179.68180000001</v>
      </c>
      <c r="J30" s="55">
        <v>9.4970120570138903</v>
      </c>
      <c r="K30" s="54">
        <v>135576.80609999999</v>
      </c>
      <c r="L30" s="55">
        <v>10.310125721014201</v>
      </c>
      <c r="M30" s="55">
        <v>-0.14307111118765301</v>
      </c>
      <c r="N30" s="54">
        <v>5420046.3894999996</v>
      </c>
      <c r="O30" s="54">
        <v>187523321.52610001</v>
      </c>
      <c r="P30" s="54">
        <v>80091</v>
      </c>
      <c r="Q30" s="54">
        <v>82633</v>
      </c>
      <c r="R30" s="55">
        <v>-3.07625282877301</v>
      </c>
      <c r="S30" s="54">
        <v>15.274235316078</v>
      </c>
      <c r="T30" s="54">
        <v>15.023970928079599</v>
      </c>
      <c r="U30" s="56">
        <v>1.63847408933754</v>
      </c>
    </row>
    <row r="31" spans="1:21" ht="12" thickBot="1">
      <c r="A31" s="80"/>
      <c r="B31" s="69" t="s">
        <v>29</v>
      </c>
      <c r="C31" s="70"/>
      <c r="D31" s="54">
        <v>1613124.2037</v>
      </c>
      <c r="E31" s="54">
        <v>1639115.1442</v>
      </c>
      <c r="F31" s="55">
        <v>98.414331013170795</v>
      </c>
      <c r="G31" s="54">
        <v>856719.89</v>
      </c>
      <c r="H31" s="55">
        <v>88.290738026404398</v>
      </c>
      <c r="I31" s="54">
        <v>-15856.5594</v>
      </c>
      <c r="J31" s="55">
        <v>-0.98297200944787999</v>
      </c>
      <c r="K31" s="54">
        <v>36955.1489</v>
      </c>
      <c r="L31" s="55">
        <v>4.3135626161311604</v>
      </c>
      <c r="M31" s="55">
        <v>-1.42907578164297</v>
      </c>
      <c r="N31" s="54">
        <v>8593437.1644000001</v>
      </c>
      <c r="O31" s="54">
        <v>208705503.1807</v>
      </c>
      <c r="P31" s="54">
        <v>41737</v>
      </c>
      <c r="Q31" s="54">
        <v>45564</v>
      </c>
      <c r="R31" s="55">
        <v>-8.3991747871126297</v>
      </c>
      <c r="S31" s="54">
        <v>38.649740127464803</v>
      </c>
      <c r="T31" s="54">
        <v>39.556319289351201</v>
      </c>
      <c r="U31" s="56">
        <v>-2.3456280919264998</v>
      </c>
    </row>
    <row r="32" spans="1:21" ht="12" thickBot="1">
      <c r="A32" s="80"/>
      <c r="B32" s="69" t="s">
        <v>30</v>
      </c>
      <c r="C32" s="70"/>
      <c r="D32" s="54">
        <v>161329.1488</v>
      </c>
      <c r="E32" s="54">
        <v>188091.8835</v>
      </c>
      <c r="F32" s="55">
        <v>85.771456906060493</v>
      </c>
      <c r="G32" s="54">
        <v>119986.8397</v>
      </c>
      <c r="H32" s="55">
        <v>34.455702978232601</v>
      </c>
      <c r="I32" s="54">
        <v>40386.275699999998</v>
      </c>
      <c r="J32" s="55">
        <v>25.0334648142642</v>
      </c>
      <c r="K32" s="54">
        <v>34294.925300000003</v>
      </c>
      <c r="L32" s="55">
        <v>28.582239006999998</v>
      </c>
      <c r="M32" s="55">
        <v>0.177616669134427</v>
      </c>
      <c r="N32" s="54">
        <v>693655.75699999998</v>
      </c>
      <c r="O32" s="54">
        <v>19557824.890000001</v>
      </c>
      <c r="P32" s="54">
        <v>22172</v>
      </c>
      <c r="Q32" s="54">
        <v>23611</v>
      </c>
      <c r="R32" s="55">
        <v>-6.09461691584431</v>
      </c>
      <c r="S32" s="54">
        <v>7.2762560346382799</v>
      </c>
      <c r="T32" s="54">
        <v>6.74365493202321</v>
      </c>
      <c r="U32" s="56">
        <v>7.31971360105595</v>
      </c>
    </row>
    <row r="33" spans="1:21" ht="12" thickBot="1">
      <c r="A33" s="80"/>
      <c r="B33" s="69" t="s">
        <v>70</v>
      </c>
      <c r="C33" s="70"/>
      <c r="D33" s="54">
        <v>0</v>
      </c>
      <c r="E33" s="57"/>
      <c r="F33" s="57"/>
      <c r="G33" s="57"/>
      <c r="H33" s="57"/>
      <c r="I33" s="54">
        <v>0</v>
      </c>
      <c r="J33" s="57"/>
      <c r="K33" s="57"/>
      <c r="L33" s="57"/>
      <c r="M33" s="57"/>
      <c r="N33" s="54">
        <v>0</v>
      </c>
      <c r="O33" s="54">
        <v>327.93490000000003</v>
      </c>
      <c r="P33" s="54">
        <v>2</v>
      </c>
      <c r="Q33" s="57"/>
      <c r="R33" s="57"/>
      <c r="S33" s="54">
        <v>0</v>
      </c>
      <c r="T33" s="57"/>
      <c r="U33" s="58"/>
    </row>
    <row r="34" spans="1:21" ht="12" thickBot="1">
      <c r="A34" s="80"/>
      <c r="B34" s="69" t="s">
        <v>31</v>
      </c>
      <c r="C34" s="70"/>
      <c r="D34" s="54">
        <v>190614.522</v>
      </c>
      <c r="E34" s="54">
        <v>173255.08960000001</v>
      </c>
      <c r="F34" s="55">
        <v>110.019580053941</v>
      </c>
      <c r="G34" s="54">
        <v>142302.80590000001</v>
      </c>
      <c r="H34" s="55">
        <v>33.949939211985701</v>
      </c>
      <c r="I34" s="54">
        <v>16905.477800000001</v>
      </c>
      <c r="J34" s="55">
        <v>8.8689348653089493</v>
      </c>
      <c r="K34" s="54">
        <v>22327.608800000002</v>
      </c>
      <c r="L34" s="55">
        <v>15.690209802110401</v>
      </c>
      <c r="M34" s="55">
        <v>-0.24284423148796799</v>
      </c>
      <c r="N34" s="54">
        <v>901592.4449</v>
      </c>
      <c r="O34" s="54">
        <v>32544765.34</v>
      </c>
      <c r="P34" s="54">
        <v>12961</v>
      </c>
      <c r="Q34" s="54">
        <v>14202</v>
      </c>
      <c r="R34" s="55">
        <v>-8.7382058864948693</v>
      </c>
      <c r="S34" s="54">
        <v>14.706775866059701</v>
      </c>
      <c r="T34" s="54">
        <v>14.477526545557</v>
      </c>
      <c r="U34" s="56">
        <v>1.55880066841716</v>
      </c>
    </row>
    <row r="35" spans="1:21" ht="12" thickBot="1">
      <c r="A35" s="80"/>
      <c r="B35" s="69" t="s">
        <v>73</v>
      </c>
      <c r="C35" s="70"/>
      <c r="D35" s="54">
        <v>9191.1988000000001</v>
      </c>
      <c r="E35" s="57"/>
      <c r="F35" s="57"/>
      <c r="G35" s="57"/>
      <c r="H35" s="57"/>
      <c r="I35" s="54">
        <v>-24.373699999999999</v>
      </c>
      <c r="J35" s="55">
        <v>-0.26518521174843901</v>
      </c>
      <c r="K35" s="57"/>
      <c r="L35" s="57"/>
      <c r="M35" s="57"/>
      <c r="N35" s="54">
        <v>36872.629500000003</v>
      </c>
      <c r="O35" s="54">
        <v>259152.67939999999</v>
      </c>
      <c r="P35" s="54">
        <v>1440</v>
      </c>
      <c r="Q35" s="54">
        <v>1436</v>
      </c>
      <c r="R35" s="55">
        <v>0.27855153203342198</v>
      </c>
      <c r="S35" s="54">
        <v>6.3827769444444398</v>
      </c>
      <c r="T35" s="54">
        <v>6.2636506963788303</v>
      </c>
      <c r="U35" s="56">
        <v>1.8663702194591201</v>
      </c>
    </row>
    <row r="36" spans="1:21" ht="12" thickBot="1">
      <c r="A36" s="80"/>
      <c r="B36" s="69" t="s">
        <v>64</v>
      </c>
      <c r="C36" s="70"/>
      <c r="D36" s="54">
        <v>92023.17</v>
      </c>
      <c r="E36" s="57"/>
      <c r="F36" s="57"/>
      <c r="G36" s="54">
        <v>133769.71</v>
      </c>
      <c r="H36" s="55">
        <v>-31.207767438533001</v>
      </c>
      <c r="I36" s="54">
        <v>2850.88</v>
      </c>
      <c r="J36" s="55">
        <v>3.09800238353015</v>
      </c>
      <c r="K36" s="54">
        <v>2205.9</v>
      </c>
      <c r="L36" s="55">
        <v>1.64902801987087</v>
      </c>
      <c r="M36" s="55">
        <v>0.29238859422458002</v>
      </c>
      <c r="N36" s="54">
        <v>436312.27</v>
      </c>
      <c r="O36" s="54">
        <v>26134256.09</v>
      </c>
      <c r="P36" s="54">
        <v>73</v>
      </c>
      <c r="Q36" s="54">
        <v>60</v>
      </c>
      <c r="R36" s="55">
        <v>21.6666666666667</v>
      </c>
      <c r="S36" s="54">
        <v>1260.59136986301</v>
      </c>
      <c r="T36" s="54">
        <v>1319.77383333333</v>
      </c>
      <c r="U36" s="56">
        <v>-4.6948174392746198</v>
      </c>
    </row>
    <row r="37" spans="1:21" ht="12" thickBot="1">
      <c r="A37" s="80"/>
      <c r="B37" s="69" t="s">
        <v>35</v>
      </c>
      <c r="C37" s="70"/>
      <c r="D37" s="54">
        <v>180419.7</v>
      </c>
      <c r="E37" s="57"/>
      <c r="F37" s="57"/>
      <c r="G37" s="54">
        <v>235101.8</v>
      </c>
      <c r="H37" s="55">
        <v>-23.258903164501501</v>
      </c>
      <c r="I37" s="54">
        <v>-21532.52</v>
      </c>
      <c r="J37" s="55">
        <v>-11.934683407632299</v>
      </c>
      <c r="K37" s="54">
        <v>-30759.48</v>
      </c>
      <c r="L37" s="55">
        <v>-13.083472776473901</v>
      </c>
      <c r="M37" s="55">
        <v>-0.29997126089257697</v>
      </c>
      <c r="N37" s="54">
        <v>717677.19</v>
      </c>
      <c r="O37" s="54">
        <v>70184170.560000002</v>
      </c>
      <c r="P37" s="54">
        <v>99</v>
      </c>
      <c r="Q37" s="54">
        <v>89</v>
      </c>
      <c r="R37" s="55">
        <v>11.235955056179799</v>
      </c>
      <c r="S37" s="54">
        <v>1822.4212121212099</v>
      </c>
      <c r="T37" s="54">
        <v>1721.52247191011</v>
      </c>
      <c r="U37" s="56">
        <v>5.5365213892379099</v>
      </c>
    </row>
    <row r="38" spans="1:21" ht="12" thickBot="1">
      <c r="A38" s="80"/>
      <c r="B38" s="69" t="s">
        <v>36</v>
      </c>
      <c r="C38" s="70"/>
      <c r="D38" s="54">
        <v>413567.64</v>
      </c>
      <c r="E38" s="57"/>
      <c r="F38" s="57"/>
      <c r="G38" s="54">
        <v>508582.99</v>
      </c>
      <c r="H38" s="55">
        <v>-18.682368830306299</v>
      </c>
      <c r="I38" s="54">
        <v>-23144.35</v>
      </c>
      <c r="J38" s="55">
        <v>-5.5962671547512803</v>
      </c>
      <c r="K38" s="54">
        <v>-62385</v>
      </c>
      <c r="L38" s="55">
        <v>-12.266434628495899</v>
      </c>
      <c r="M38" s="55">
        <v>-0.62900777430472099</v>
      </c>
      <c r="N38" s="54">
        <v>1417455.1</v>
      </c>
      <c r="O38" s="54">
        <v>42632443.840000004</v>
      </c>
      <c r="P38" s="54">
        <v>157</v>
      </c>
      <c r="Q38" s="54">
        <v>134</v>
      </c>
      <c r="R38" s="55">
        <v>17.164179104477601</v>
      </c>
      <c r="S38" s="54">
        <v>2634.1887898089199</v>
      </c>
      <c r="T38" s="54">
        <v>2464.05925373134</v>
      </c>
      <c r="U38" s="56">
        <v>6.4585172002768596</v>
      </c>
    </row>
    <row r="39" spans="1:21" ht="12" thickBot="1">
      <c r="A39" s="80"/>
      <c r="B39" s="69" t="s">
        <v>37</v>
      </c>
      <c r="C39" s="70"/>
      <c r="D39" s="54">
        <v>188085.59</v>
      </c>
      <c r="E39" s="57"/>
      <c r="F39" s="57"/>
      <c r="G39" s="54">
        <v>232383.94</v>
      </c>
      <c r="H39" s="55">
        <v>-19.062569470162199</v>
      </c>
      <c r="I39" s="54">
        <v>-15539.33</v>
      </c>
      <c r="J39" s="55">
        <v>-8.2618397294550903</v>
      </c>
      <c r="K39" s="54">
        <v>-34618.050000000003</v>
      </c>
      <c r="L39" s="55">
        <v>-14.8969201572191</v>
      </c>
      <c r="M39" s="55">
        <v>-0.551120585937105</v>
      </c>
      <c r="N39" s="54">
        <v>732990.29</v>
      </c>
      <c r="O39" s="54">
        <v>43453018.689999998</v>
      </c>
      <c r="P39" s="54">
        <v>107</v>
      </c>
      <c r="Q39" s="54">
        <v>130</v>
      </c>
      <c r="R39" s="55">
        <v>-17.692307692307701</v>
      </c>
      <c r="S39" s="54">
        <v>1757.8092523364501</v>
      </c>
      <c r="T39" s="54">
        <v>1470.02084615385</v>
      </c>
      <c r="U39" s="56">
        <v>16.371992911067</v>
      </c>
    </row>
    <row r="40" spans="1:21" ht="12" thickBot="1">
      <c r="A40" s="80"/>
      <c r="B40" s="69" t="s">
        <v>66</v>
      </c>
      <c r="C40" s="70"/>
      <c r="D40" s="54">
        <v>0.01</v>
      </c>
      <c r="E40" s="57"/>
      <c r="F40" s="57"/>
      <c r="G40" s="54">
        <v>0.08</v>
      </c>
      <c r="H40" s="55">
        <v>-87.5</v>
      </c>
      <c r="I40" s="54">
        <v>-55.55</v>
      </c>
      <c r="J40" s="55">
        <v>-555500</v>
      </c>
      <c r="K40" s="54">
        <v>7.0000000000000007E-2</v>
      </c>
      <c r="L40" s="55">
        <v>87.5</v>
      </c>
      <c r="M40" s="55">
        <v>-794.57142857142901</v>
      </c>
      <c r="N40" s="54">
        <v>5.88</v>
      </c>
      <c r="O40" s="54">
        <v>1259.1400000000001</v>
      </c>
      <c r="P40" s="54">
        <v>1</v>
      </c>
      <c r="Q40" s="54">
        <v>44</v>
      </c>
      <c r="R40" s="55">
        <v>-97.727272727272705</v>
      </c>
      <c r="S40" s="54">
        <v>0.01</v>
      </c>
      <c r="T40" s="54">
        <v>1.7045454545454999E-2</v>
      </c>
      <c r="U40" s="56">
        <v>-70.454545454545396</v>
      </c>
    </row>
    <row r="41" spans="1:21" ht="12" thickBot="1">
      <c r="A41" s="80"/>
      <c r="B41" s="69" t="s">
        <v>32</v>
      </c>
      <c r="C41" s="70"/>
      <c r="D41" s="54">
        <v>68531.623800000001</v>
      </c>
      <c r="E41" s="57"/>
      <c r="F41" s="57"/>
      <c r="G41" s="54">
        <v>109094.87239999999</v>
      </c>
      <c r="H41" s="55">
        <v>-37.181627062428298</v>
      </c>
      <c r="I41" s="54">
        <v>4209.1292999999996</v>
      </c>
      <c r="J41" s="55">
        <v>6.1418788387150398</v>
      </c>
      <c r="K41" s="54">
        <v>6046.5133999999998</v>
      </c>
      <c r="L41" s="55">
        <v>5.5424359247887098</v>
      </c>
      <c r="M41" s="55">
        <v>-0.30387497363356503</v>
      </c>
      <c r="N41" s="54">
        <v>322963.24699999997</v>
      </c>
      <c r="O41" s="54">
        <v>13495075.626499999</v>
      </c>
      <c r="P41" s="54">
        <v>109</v>
      </c>
      <c r="Q41" s="54">
        <v>125</v>
      </c>
      <c r="R41" s="55">
        <v>-12.8</v>
      </c>
      <c r="S41" s="54">
        <v>628.73049357798197</v>
      </c>
      <c r="T41" s="54">
        <v>457.73675040000001</v>
      </c>
      <c r="U41" s="56">
        <v>27.196667717655899</v>
      </c>
    </row>
    <row r="42" spans="1:21" ht="12" thickBot="1">
      <c r="A42" s="80"/>
      <c r="B42" s="69" t="s">
        <v>33</v>
      </c>
      <c r="C42" s="70"/>
      <c r="D42" s="54">
        <v>417540.53879999998</v>
      </c>
      <c r="E42" s="54">
        <v>1563878.8702</v>
      </c>
      <c r="F42" s="55">
        <v>26.699033202399001</v>
      </c>
      <c r="G42" s="54">
        <v>373720.35159999999</v>
      </c>
      <c r="H42" s="55">
        <v>11.7253949410016</v>
      </c>
      <c r="I42" s="54">
        <v>26138.273499999999</v>
      </c>
      <c r="J42" s="55">
        <v>6.2600564666417</v>
      </c>
      <c r="K42" s="54">
        <v>23996.686900000001</v>
      </c>
      <c r="L42" s="55">
        <v>6.4210275938314698</v>
      </c>
      <c r="M42" s="55">
        <v>8.9245094913497997E-2</v>
      </c>
      <c r="N42" s="54">
        <v>1864759.0220999999</v>
      </c>
      <c r="O42" s="54">
        <v>78955837.564600006</v>
      </c>
      <c r="P42" s="54">
        <v>2019</v>
      </c>
      <c r="Q42" s="54">
        <v>1662</v>
      </c>
      <c r="R42" s="55">
        <v>21.480144404332101</v>
      </c>
      <c r="S42" s="54">
        <v>206.805616047548</v>
      </c>
      <c r="T42" s="54">
        <v>197.52029831528299</v>
      </c>
      <c r="U42" s="56">
        <v>4.4898769722629801</v>
      </c>
    </row>
    <row r="43" spans="1:21" ht="12" thickBot="1">
      <c r="A43" s="80"/>
      <c r="B43" s="69" t="s">
        <v>38</v>
      </c>
      <c r="C43" s="70"/>
      <c r="D43" s="54">
        <v>81019.7</v>
      </c>
      <c r="E43" s="57"/>
      <c r="F43" s="57"/>
      <c r="G43" s="54">
        <v>112047.08</v>
      </c>
      <c r="H43" s="55">
        <v>-27.6913775887779</v>
      </c>
      <c r="I43" s="54">
        <v>-2301.69</v>
      </c>
      <c r="J43" s="55">
        <v>-2.8409016572512602</v>
      </c>
      <c r="K43" s="54">
        <v>-8977.73</v>
      </c>
      <c r="L43" s="55">
        <v>-8.0124622613994099</v>
      </c>
      <c r="M43" s="55">
        <v>-0.74362227422744898</v>
      </c>
      <c r="N43" s="54">
        <v>350353.21</v>
      </c>
      <c r="O43" s="54">
        <v>33827637.270000003</v>
      </c>
      <c r="P43" s="54">
        <v>62</v>
      </c>
      <c r="Q43" s="54">
        <v>64</v>
      </c>
      <c r="R43" s="55">
        <v>-3.125</v>
      </c>
      <c r="S43" s="54">
        <v>1306.7693548387099</v>
      </c>
      <c r="T43" s="54">
        <v>1184.4154687499999</v>
      </c>
      <c r="U43" s="56">
        <v>9.3630819880843799</v>
      </c>
    </row>
    <row r="44" spans="1:21" ht="12" thickBot="1">
      <c r="A44" s="80"/>
      <c r="B44" s="69" t="s">
        <v>39</v>
      </c>
      <c r="C44" s="70"/>
      <c r="D44" s="54">
        <v>45375.24</v>
      </c>
      <c r="E44" s="57"/>
      <c r="F44" s="57"/>
      <c r="G44" s="54">
        <v>52047.91</v>
      </c>
      <c r="H44" s="55">
        <v>-12.820245808140999</v>
      </c>
      <c r="I44" s="54">
        <v>6371.41</v>
      </c>
      <c r="J44" s="55">
        <v>14.0416006615061</v>
      </c>
      <c r="K44" s="54">
        <v>7184.41</v>
      </c>
      <c r="L44" s="55">
        <v>13.8034553164575</v>
      </c>
      <c r="M44" s="55">
        <v>-0.113161693166175</v>
      </c>
      <c r="N44" s="54">
        <v>227512.15</v>
      </c>
      <c r="O44" s="54">
        <v>13760753.050000001</v>
      </c>
      <c r="P44" s="54">
        <v>43</v>
      </c>
      <c r="Q44" s="54">
        <v>48</v>
      </c>
      <c r="R44" s="55">
        <v>-10.4166666666667</v>
      </c>
      <c r="S44" s="54">
        <v>1055.23813953488</v>
      </c>
      <c r="T44" s="54">
        <v>855.68104166666706</v>
      </c>
      <c r="U44" s="56">
        <v>18.911096025791402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11935.5118</v>
      </c>
      <c r="E46" s="60"/>
      <c r="F46" s="60"/>
      <c r="G46" s="59">
        <v>3939.2858999999999</v>
      </c>
      <c r="H46" s="61">
        <v>202.986685987935</v>
      </c>
      <c r="I46" s="59">
        <v>912.69749999999999</v>
      </c>
      <c r="J46" s="61">
        <v>7.6469071062373697</v>
      </c>
      <c r="K46" s="59">
        <v>506.8152</v>
      </c>
      <c r="L46" s="61">
        <v>12.865661768799299</v>
      </c>
      <c r="M46" s="61">
        <v>0.80084871171977501</v>
      </c>
      <c r="N46" s="59">
        <v>52803.396000000001</v>
      </c>
      <c r="O46" s="59">
        <v>4783794.5574000003</v>
      </c>
      <c r="P46" s="59">
        <v>22</v>
      </c>
      <c r="Q46" s="59">
        <v>12</v>
      </c>
      <c r="R46" s="61">
        <v>83.3333333333333</v>
      </c>
      <c r="S46" s="59">
        <v>542.52326363636405</v>
      </c>
      <c r="T46" s="59">
        <v>618.29916666666702</v>
      </c>
      <c r="U46" s="62">
        <v>-13.967309442622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0:C30"/>
    <mergeCell ref="B19:C19"/>
    <mergeCell ref="B20:C20"/>
    <mergeCell ref="B21:C21"/>
    <mergeCell ref="B22:C22"/>
    <mergeCell ref="B23:C23"/>
    <mergeCell ref="B24:C24"/>
    <mergeCell ref="B18:C18"/>
    <mergeCell ref="B25:C25"/>
    <mergeCell ref="B26:C26"/>
    <mergeCell ref="B27:C27"/>
    <mergeCell ref="B43:C43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44:C44"/>
    <mergeCell ref="B45:C45"/>
    <mergeCell ref="B46:C46"/>
    <mergeCell ref="B37:C37"/>
    <mergeCell ref="B38:C3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sqref="A1: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86926</v>
      </c>
      <c r="D2" s="37">
        <v>586913.65006495698</v>
      </c>
      <c r="E2" s="37">
        <v>438920.94150598301</v>
      </c>
      <c r="F2" s="37">
        <v>147992.708558974</v>
      </c>
      <c r="G2" s="37">
        <v>438920.94150598301</v>
      </c>
      <c r="H2" s="37">
        <v>0.25215414319056201</v>
      </c>
    </row>
    <row r="3" spans="1:8">
      <c r="A3" s="37">
        <v>2</v>
      </c>
      <c r="B3" s="37">
        <v>13</v>
      </c>
      <c r="C3" s="37">
        <v>8624</v>
      </c>
      <c r="D3" s="37">
        <v>89177.804798290599</v>
      </c>
      <c r="E3" s="37">
        <v>69651.489863247902</v>
      </c>
      <c r="F3" s="37">
        <v>19526.314935042701</v>
      </c>
      <c r="G3" s="37">
        <v>69651.489863247902</v>
      </c>
      <c r="H3" s="37">
        <v>0.218959358544527</v>
      </c>
    </row>
    <row r="4" spans="1:8">
      <c r="A4" s="37">
        <v>3</v>
      </c>
      <c r="B4" s="37">
        <v>14</v>
      </c>
      <c r="C4" s="37">
        <v>123685</v>
      </c>
      <c r="D4" s="37">
        <v>151274.078257635</v>
      </c>
      <c r="E4" s="37">
        <v>113042.531156262</v>
      </c>
      <c r="F4" s="37">
        <v>38231.547101373297</v>
      </c>
      <c r="G4" s="37">
        <v>113042.531156262</v>
      </c>
      <c r="H4" s="37">
        <v>0.252730325920486</v>
      </c>
    </row>
    <row r="5" spans="1:8">
      <c r="A5" s="37">
        <v>4</v>
      </c>
      <c r="B5" s="37">
        <v>15</v>
      </c>
      <c r="C5" s="37">
        <v>3550</v>
      </c>
      <c r="D5" s="37">
        <v>65239.052017933602</v>
      </c>
      <c r="E5" s="37">
        <v>49145.736324090503</v>
      </c>
      <c r="F5" s="37">
        <v>16093.3156938431</v>
      </c>
      <c r="G5" s="37">
        <v>49145.736324090503</v>
      </c>
      <c r="H5" s="37">
        <v>0.24668224316654999</v>
      </c>
    </row>
    <row r="6" spans="1:8">
      <c r="A6" s="37">
        <v>5</v>
      </c>
      <c r="B6" s="37">
        <v>16</v>
      </c>
      <c r="C6" s="37">
        <v>4217</v>
      </c>
      <c r="D6" s="37">
        <v>255423.166949573</v>
      </c>
      <c r="E6" s="37">
        <v>213169.353632479</v>
      </c>
      <c r="F6" s="37">
        <v>42253.813317093998</v>
      </c>
      <c r="G6" s="37">
        <v>213169.353632479</v>
      </c>
      <c r="H6" s="37">
        <v>0.165426706675499</v>
      </c>
    </row>
    <row r="7" spans="1:8">
      <c r="A7" s="37">
        <v>6</v>
      </c>
      <c r="B7" s="37">
        <v>17</v>
      </c>
      <c r="C7" s="37">
        <v>22128</v>
      </c>
      <c r="D7" s="37">
        <v>234332.81590170899</v>
      </c>
      <c r="E7" s="37">
        <v>161844.255329915</v>
      </c>
      <c r="F7" s="37">
        <v>72488.560571794893</v>
      </c>
      <c r="G7" s="37">
        <v>161844.255329915</v>
      </c>
      <c r="H7" s="37">
        <v>0.309340201852907</v>
      </c>
    </row>
    <row r="8" spans="1:8">
      <c r="A8" s="37">
        <v>7</v>
      </c>
      <c r="B8" s="37">
        <v>18</v>
      </c>
      <c r="C8" s="37">
        <v>49665</v>
      </c>
      <c r="D8" s="37">
        <v>135867.51909743599</v>
      </c>
      <c r="E8" s="37">
        <v>106056.46493589701</v>
      </c>
      <c r="F8" s="37">
        <v>29811.054161538501</v>
      </c>
      <c r="G8" s="37">
        <v>106056.46493589701</v>
      </c>
      <c r="H8" s="37">
        <v>0.219412662861385</v>
      </c>
    </row>
    <row r="9" spans="1:8">
      <c r="A9" s="37">
        <v>8</v>
      </c>
      <c r="B9" s="37">
        <v>19</v>
      </c>
      <c r="C9" s="37">
        <v>23786</v>
      </c>
      <c r="D9" s="37">
        <v>136726.47929743599</v>
      </c>
      <c r="E9" s="37">
        <v>110121.513703419</v>
      </c>
      <c r="F9" s="37">
        <v>26604.9655940171</v>
      </c>
      <c r="G9" s="37">
        <v>110121.513703419</v>
      </c>
      <c r="H9" s="37">
        <v>0.194585319030562</v>
      </c>
    </row>
    <row r="10" spans="1:8">
      <c r="A10" s="37">
        <v>9</v>
      </c>
      <c r="B10" s="37">
        <v>21</v>
      </c>
      <c r="C10" s="37">
        <v>267377</v>
      </c>
      <c r="D10" s="37">
        <v>1175672.5665871799</v>
      </c>
      <c r="E10" s="37">
        <v>1181900.2316000001</v>
      </c>
      <c r="F10" s="37">
        <v>-6227.6650128205101</v>
      </c>
      <c r="G10" s="37">
        <v>1181900.2316000001</v>
      </c>
      <c r="H10" s="37">
        <v>-5.2971083869878801E-3</v>
      </c>
    </row>
    <row r="11" spans="1:8">
      <c r="A11" s="37">
        <v>10</v>
      </c>
      <c r="B11" s="37">
        <v>22</v>
      </c>
      <c r="C11" s="37">
        <v>35052</v>
      </c>
      <c r="D11" s="37">
        <v>575665.25429572596</v>
      </c>
      <c r="E11" s="37">
        <v>505367.17614102602</v>
      </c>
      <c r="F11" s="37">
        <v>70298.078154700896</v>
      </c>
      <c r="G11" s="37">
        <v>505367.17614102602</v>
      </c>
      <c r="H11" s="37">
        <v>0.122116243129358</v>
      </c>
    </row>
    <row r="12" spans="1:8">
      <c r="A12" s="37">
        <v>11</v>
      </c>
      <c r="B12" s="37">
        <v>23</v>
      </c>
      <c r="C12" s="37">
        <v>201970.97700000001</v>
      </c>
      <c r="D12" s="37">
        <v>1690371.0363726499</v>
      </c>
      <c r="E12" s="37">
        <v>1424567.90180427</v>
      </c>
      <c r="F12" s="37">
        <v>265803.134568376</v>
      </c>
      <c r="G12" s="37">
        <v>1424567.90180427</v>
      </c>
      <c r="H12" s="37">
        <v>0.15724543833805901</v>
      </c>
    </row>
    <row r="13" spans="1:8">
      <c r="A13" s="37">
        <v>12</v>
      </c>
      <c r="B13" s="37">
        <v>24</v>
      </c>
      <c r="C13" s="37">
        <v>16117</v>
      </c>
      <c r="D13" s="37">
        <v>485549.03189829102</v>
      </c>
      <c r="E13" s="37">
        <v>447970.76076581201</v>
      </c>
      <c r="F13" s="37">
        <v>37578.2711324786</v>
      </c>
      <c r="G13" s="37">
        <v>447970.76076581201</v>
      </c>
      <c r="H13" s="37">
        <v>7.7393360224740901E-2</v>
      </c>
    </row>
    <row r="14" spans="1:8">
      <c r="A14" s="37">
        <v>13</v>
      </c>
      <c r="B14" s="37">
        <v>25</v>
      </c>
      <c r="C14" s="37">
        <v>85222</v>
      </c>
      <c r="D14" s="37">
        <v>1054639.7523000001</v>
      </c>
      <c r="E14" s="37">
        <v>939091.18039999995</v>
      </c>
      <c r="F14" s="37">
        <v>115548.5719</v>
      </c>
      <c r="G14" s="37">
        <v>939091.18039999995</v>
      </c>
      <c r="H14" s="37">
        <v>0.109562124552964</v>
      </c>
    </row>
    <row r="15" spans="1:8">
      <c r="A15" s="37">
        <v>14</v>
      </c>
      <c r="B15" s="37">
        <v>26</v>
      </c>
      <c r="C15" s="37">
        <v>53847</v>
      </c>
      <c r="D15" s="37">
        <v>324963.07895618299</v>
      </c>
      <c r="E15" s="37">
        <v>285292.07254213799</v>
      </c>
      <c r="F15" s="37">
        <v>39671.006414045798</v>
      </c>
      <c r="G15" s="37">
        <v>285292.07254213799</v>
      </c>
      <c r="H15" s="37">
        <v>0.12207850363023801</v>
      </c>
    </row>
    <row r="16" spans="1:8">
      <c r="A16" s="37">
        <v>15</v>
      </c>
      <c r="B16" s="37">
        <v>27</v>
      </c>
      <c r="C16" s="37">
        <v>211575.527</v>
      </c>
      <c r="D16" s="37">
        <v>1937877.3482760701</v>
      </c>
      <c r="E16" s="37">
        <v>1813439.95491966</v>
      </c>
      <c r="F16" s="37">
        <v>124437.39335641</v>
      </c>
      <c r="G16" s="37">
        <v>1813439.95491966</v>
      </c>
      <c r="H16" s="37">
        <v>6.4213245212401904E-2</v>
      </c>
    </row>
    <row r="17" spans="1:8">
      <c r="A17" s="37">
        <v>16</v>
      </c>
      <c r="B17" s="37">
        <v>29</v>
      </c>
      <c r="C17" s="37">
        <v>220342</v>
      </c>
      <c r="D17" s="37">
        <v>3226688.7166623902</v>
      </c>
      <c r="E17" s="37">
        <v>3179643.2798487199</v>
      </c>
      <c r="F17" s="37">
        <v>47045.436813675202</v>
      </c>
      <c r="G17" s="37">
        <v>3179643.2798487199</v>
      </c>
      <c r="H17" s="37">
        <v>1.45800977239409E-2</v>
      </c>
    </row>
    <row r="18" spans="1:8">
      <c r="A18" s="37">
        <v>17</v>
      </c>
      <c r="B18" s="37">
        <v>31</v>
      </c>
      <c r="C18" s="37">
        <v>37182.082000000002</v>
      </c>
      <c r="D18" s="37">
        <v>296529.33424803702</v>
      </c>
      <c r="E18" s="37">
        <v>254615.82578120701</v>
      </c>
      <c r="F18" s="37">
        <v>41913.508466829699</v>
      </c>
      <c r="G18" s="37">
        <v>254615.82578120701</v>
      </c>
      <c r="H18" s="37">
        <v>0.141346921285603</v>
      </c>
    </row>
    <row r="19" spans="1:8">
      <c r="A19" s="37">
        <v>18</v>
      </c>
      <c r="B19" s="37">
        <v>32</v>
      </c>
      <c r="C19" s="37">
        <v>16766.362000000001</v>
      </c>
      <c r="D19" s="37">
        <v>289229.06526771002</v>
      </c>
      <c r="E19" s="37">
        <v>271096.279377406</v>
      </c>
      <c r="F19" s="37">
        <v>18132.785890304</v>
      </c>
      <c r="G19" s="37">
        <v>271096.279377406</v>
      </c>
      <c r="H19" s="37">
        <v>6.2693512055990205E-2</v>
      </c>
    </row>
    <row r="20" spans="1:8">
      <c r="A20" s="37">
        <v>19</v>
      </c>
      <c r="B20" s="37">
        <v>33</v>
      </c>
      <c r="C20" s="37">
        <v>63335.260999999999</v>
      </c>
      <c r="D20" s="37">
        <v>729360.073472113</v>
      </c>
      <c r="E20" s="37">
        <v>593914.87827091501</v>
      </c>
      <c r="F20" s="37">
        <v>135445.195201197</v>
      </c>
      <c r="G20" s="37">
        <v>593914.87827091501</v>
      </c>
      <c r="H20" s="37">
        <v>0.18570415371986501</v>
      </c>
    </row>
    <row r="21" spans="1:8">
      <c r="A21" s="37">
        <v>20</v>
      </c>
      <c r="B21" s="37">
        <v>34</v>
      </c>
      <c r="C21" s="37">
        <v>33870.148999999998</v>
      </c>
      <c r="D21" s="37">
        <v>196965.87767134901</v>
      </c>
      <c r="E21" s="37">
        <v>144978.658195642</v>
      </c>
      <c r="F21" s="37">
        <v>51987.219475706799</v>
      </c>
      <c r="G21" s="37">
        <v>144978.658195642</v>
      </c>
      <c r="H21" s="37">
        <v>0.26394023213731999</v>
      </c>
    </row>
    <row r="22" spans="1:8">
      <c r="A22" s="37">
        <v>21</v>
      </c>
      <c r="B22" s="37">
        <v>35</v>
      </c>
      <c r="C22" s="37">
        <v>30959.694</v>
      </c>
      <c r="D22" s="37">
        <v>1005488.66159292</v>
      </c>
      <c r="E22" s="37">
        <v>970577.68441327405</v>
      </c>
      <c r="F22" s="37">
        <v>34910.977179645997</v>
      </c>
      <c r="G22" s="37">
        <v>970577.68441327405</v>
      </c>
      <c r="H22" s="37">
        <v>3.4720408606437402E-2</v>
      </c>
    </row>
    <row r="23" spans="1:8">
      <c r="A23" s="37">
        <v>22</v>
      </c>
      <c r="B23" s="37">
        <v>36</v>
      </c>
      <c r="C23" s="37">
        <v>162482.31099999999</v>
      </c>
      <c r="D23" s="37">
        <v>688963.58548141597</v>
      </c>
      <c r="E23" s="37">
        <v>579452.27793652494</v>
      </c>
      <c r="F23" s="37">
        <v>109511.30754489099</v>
      </c>
      <c r="G23" s="37">
        <v>579452.27793652494</v>
      </c>
      <c r="H23" s="37">
        <v>0.15895079196147799</v>
      </c>
    </row>
    <row r="24" spans="1:8">
      <c r="A24" s="37">
        <v>23</v>
      </c>
      <c r="B24" s="37">
        <v>37</v>
      </c>
      <c r="C24" s="37">
        <v>159400.60200000001</v>
      </c>
      <c r="D24" s="37">
        <v>1223328.78186814</v>
      </c>
      <c r="E24" s="37">
        <v>1107149.1130588001</v>
      </c>
      <c r="F24" s="37">
        <v>116179.668809337</v>
      </c>
      <c r="G24" s="37">
        <v>1107149.1130588001</v>
      </c>
      <c r="H24" s="37">
        <v>9.4970109860343502E-2</v>
      </c>
    </row>
    <row r="25" spans="1:8">
      <c r="A25" s="37">
        <v>24</v>
      </c>
      <c r="B25" s="37">
        <v>38</v>
      </c>
      <c r="C25" s="37">
        <v>451258.625</v>
      </c>
      <c r="D25" s="37">
        <v>1613124.18801858</v>
      </c>
      <c r="E25" s="37">
        <v>1628980.58275752</v>
      </c>
      <c r="F25" s="37">
        <v>-15856.394738938099</v>
      </c>
      <c r="G25" s="37">
        <v>1628980.58275752</v>
      </c>
      <c r="H25" s="37">
        <v>-9.8296181141605803E-3</v>
      </c>
    </row>
    <row r="26" spans="1:8">
      <c r="A26" s="37">
        <v>25</v>
      </c>
      <c r="B26" s="37">
        <v>39</v>
      </c>
      <c r="C26" s="37">
        <v>70812.892000000007</v>
      </c>
      <c r="D26" s="37">
        <v>161329.089091075</v>
      </c>
      <c r="E26" s="37">
        <v>120942.84734649801</v>
      </c>
      <c r="F26" s="37">
        <v>40386.241744576801</v>
      </c>
      <c r="G26" s="37">
        <v>120942.84734649801</v>
      </c>
      <c r="H26" s="37">
        <v>0.25033453032005598</v>
      </c>
    </row>
    <row r="27" spans="1:8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>
      <c r="A28" s="37">
        <v>27</v>
      </c>
      <c r="B28" s="37">
        <v>42</v>
      </c>
      <c r="C28" s="37">
        <v>11616.529</v>
      </c>
      <c r="D28" s="37">
        <v>190614.51939999999</v>
      </c>
      <c r="E28" s="37">
        <v>173709.0417</v>
      </c>
      <c r="F28" s="37">
        <v>16905.477699999999</v>
      </c>
      <c r="G28" s="37">
        <v>173709.0417</v>
      </c>
      <c r="H28" s="37">
        <v>8.8689349338201606E-2</v>
      </c>
    </row>
    <row r="29" spans="1:8">
      <c r="A29" s="37">
        <v>28</v>
      </c>
      <c r="B29" s="37">
        <v>43</v>
      </c>
      <c r="C29" s="37">
        <v>2462.4459999999999</v>
      </c>
      <c r="D29" s="37">
        <v>9191.1803</v>
      </c>
      <c r="E29" s="37">
        <v>9215.5722000000005</v>
      </c>
      <c r="F29" s="37">
        <v>-24.3919</v>
      </c>
      <c r="G29" s="37">
        <v>9215.5722000000005</v>
      </c>
      <c r="H29" s="37">
        <v>-2.6538376143050999E-3</v>
      </c>
    </row>
    <row r="30" spans="1:8">
      <c r="A30" s="37">
        <v>29</v>
      </c>
      <c r="B30" s="37">
        <v>75</v>
      </c>
      <c r="C30" s="37">
        <v>113</v>
      </c>
      <c r="D30" s="37">
        <v>68531.623931623893</v>
      </c>
      <c r="E30" s="37">
        <v>64322.495726495697</v>
      </c>
      <c r="F30" s="37">
        <v>4209.1282051282096</v>
      </c>
      <c r="G30" s="37">
        <v>64322.495726495697</v>
      </c>
      <c r="H30" s="37">
        <v>6.1418772293033302E-2</v>
      </c>
    </row>
    <row r="31" spans="1:8">
      <c r="A31" s="30">
        <v>30</v>
      </c>
      <c r="B31" s="39">
        <v>76</v>
      </c>
      <c r="C31" s="40">
        <v>2261</v>
      </c>
      <c r="D31" s="40">
        <v>417540.53287264903</v>
      </c>
      <c r="E31" s="40">
        <v>391402.26645897399</v>
      </c>
      <c r="F31" s="40">
        <v>26138.266413675199</v>
      </c>
      <c r="G31" s="40">
        <v>391402.26645897399</v>
      </c>
      <c r="H31" s="40">
        <v>6.2600548583501003E-2</v>
      </c>
    </row>
    <row r="32" spans="1:8">
      <c r="A32" s="30">
        <v>31</v>
      </c>
      <c r="B32" s="39">
        <v>99</v>
      </c>
      <c r="C32" s="40">
        <v>23</v>
      </c>
      <c r="D32" s="40">
        <v>11935.511685954199</v>
      </c>
      <c r="E32" s="40">
        <v>11022.813599576401</v>
      </c>
      <c r="F32" s="40">
        <v>912.69808637773201</v>
      </c>
      <c r="G32" s="40">
        <v>11022.813599576401</v>
      </c>
      <c r="H32" s="40">
        <v>7.6469120921879297E-2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71</v>
      </c>
      <c r="D34" s="34">
        <v>92023.17</v>
      </c>
      <c r="E34" s="34">
        <v>89172.29</v>
      </c>
      <c r="F34" s="30"/>
      <c r="G34" s="30"/>
      <c r="H34" s="30"/>
    </row>
    <row r="35" spans="1:8">
      <c r="A35" s="30"/>
      <c r="B35" s="33">
        <v>71</v>
      </c>
      <c r="C35" s="34">
        <v>93</v>
      </c>
      <c r="D35" s="34">
        <v>180419.7</v>
      </c>
      <c r="E35" s="34">
        <v>201952.22</v>
      </c>
      <c r="F35" s="30"/>
      <c r="G35" s="30"/>
      <c r="H35" s="30"/>
    </row>
    <row r="36" spans="1:8">
      <c r="A36" s="30"/>
      <c r="B36" s="33">
        <v>72</v>
      </c>
      <c r="C36" s="34">
        <v>149</v>
      </c>
      <c r="D36" s="34">
        <v>413567.64</v>
      </c>
      <c r="E36" s="34">
        <v>436711.99</v>
      </c>
      <c r="F36" s="30"/>
      <c r="G36" s="30"/>
      <c r="H36" s="30"/>
    </row>
    <row r="37" spans="1:8">
      <c r="A37" s="30"/>
      <c r="B37" s="33">
        <v>73</v>
      </c>
      <c r="C37" s="34">
        <v>105</v>
      </c>
      <c r="D37" s="34">
        <v>188085.59</v>
      </c>
      <c r="E37" s="34">
        <v>203624.92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55.56</v>
      </c>
      <c r="F38" s="30"/>
      <c r="G38" s="30"/>
      <c r="H38" s="30"/>
    </row>
    <row r="39" spans="1:8">
      <c r="A39" s="30"/>
      <c r="B39" s="33">
        <v>77</v>
      </c>
      <c r="C39" s="34">
        <v>54</v>
      </c>
      <c r="D39" s="34">
        <v>81019.7</v>
      </c>
      <c r="E39" s="34">
        <v>83321.39</v>
      </c>
      <c r="F39" s="34"/>
      <c r="G39" s="30"/>
      <c r="H39" s="30"/>
    </row>
    <row r="40" spans="1:8">
      <c r="A40" s="30"/>
      <c r="B40" s="33">
        <v>78</v>
      </c>
      <c r="C40" s="34">
        <v>41</v>
      </c>
      <c r="D40" s="34">
        <v>45375.24</v>
      </c>
      <c r="E40" s="34">
        <v>39003.83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2016-06-07T01:56:02Z</dcterms:modified>
</cp:coreProperties>
</file>