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<sst xmlns="http://schemas.openxmlformats.org/spreadsheetml/2006/main" count="120" uniqueCount="79">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</sst>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49" fontId="43" fillId="33" borderId="18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3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8" fillId="0" borderId="0" xfId="0" applyFont="1" applyAlignment="1">
      <alignment horizontal="left" wrapText="1"/>
    </xf>
    <xf numFmtId="0" fontId="42" fillId="0" borderId="0" xfId="0" applyFont="1" applyAlignment="1">
      <alignment horizontal="right" vertical="center" wrapText="1"/>
    </xf>
    <xf numFmtId="0" fontId="54" fillId="0" borderId="19" xfId="0" applyFont="1" applyBorder="1" applyAlignment="1">
      <alignment horizontal="left" vertical="center" wrapText="1"/>
    </xf>
    <xf numFmtId="0" fontId="42" fillId="0" borderId="19" xfId="0" applyFont="1" applyBorder="1" applyAlignment="1">
      <alignment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14" fontId="43" fillId="33" borderId="12" xfId="0" applyNumberFormat="1" applyFont="1" applyFill="1" applyBorder="1" applyAlignment="1">
      <alignment vertical="center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14" fontId="43" fillId="33" borderId="16" xfId="0" applyNumberFormat="1" applyFont="1" applyFill="1" applyBorder="1" applyAlignment="1">
      <alignment vertical="center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14" fontId="43" fillId="33" borderId="17" xfId="0" applyNumberFormat="1" applyFont="1" applyFill="1" applyBorder="1" applyAlignment="1">
      <alignment vertical="center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7" t="s">
        <v>4</v>
      </c>
      <c r="D2" s="47"/>
      <c r="E2" s="13"/>
      <c r="F2" s="24"/>
      <c r="G2" s="14"/>
      <c r="H2" s="24"/>
      <c r="I2" s="20"/>
      <c r="J2" s="21"/>
      <c r="K2" s="22"/>
      <c r="L2" s="22"/>
    </row>
    <row r="3" spans="1:13">
      <c r="A3" s="48" t="s">
        <v>5</v>
      </c>
      <c r="B3" s="48"/>
      <c r="C3" s="48"/>
      <c r="D3" s="48"/>
      <c r="E3" s="15">
        <f>SUM(E4:E42)</f>
        <v>30790032.379499994</v>
      </c>
      <c r="F3" s="25">
        <f>RA!I7</f>
        <v>1447126.6673000001</v>
      </c>
      <c r="G3" s="16">
        <f>SUM(G4:G42)</f>
        <v>29342905.712200005</v>
      </c>
      <c r="H3" s="27">
        <f>RA!J7</f>
        <v>4.6999842334154103</v>
      </c>
      <c r="I3" s="20">
        <f>SUM(I4:I42)</f>
        <v>30790038.279163398</v>
      </c>
      <c r="J3" s="21">
        <f>SUM(J4:J42)</f>
        <v>29342905.554253545</v>
      </c>
      <c r="K3" s="22">
        <f>E3-I3</f>
        <v>-5.8996634036302567</v>
      </c>
      <c r="L3" s="22">
        <f>G3-J3</f>
        <v>0.15794645994901657</v>
      </c>
    </row>
    <row r="4" spans="1:13">
      <c r="A4" s="49">
        <f>RA!A8</f>
        <v>42530</v>
      </c>
      <c r="B4" s="12">
        <v>12</v>
      </c>
      <c r="C4" s="44" t="s">
        <v>6</v>
      </c>
      <c r="D4" s="44"/>
      <c r="E4" s="15">
        <f>VLOOKUP(C4,RA!B8:D35,3,0)</f>
        <v>809782.88809999998</v>
      </c>
      <c r="F4" s="25">
        <f>VLOOKUP(C4,RA!B8:I38,8,0)</f>
        <v>37030.376300000004</v>
      </c>
      <c r="G4" s="16">
        <f t="shared" ref="G4:G42" si="0">E4-F4</f>
        <v>772752.51179999998</v>
      </c>
      <c r="H4" s="27">
        <f>RA!J8</f>
        <v>4.5728771062185203</v>
      </c>
      <c r="I4" s="20">
        <f>VLOOKUP(B4,RMS!B:D,3,FALSE)</f>
        <v>809783.68858034199</v>
      </c>
      <c r="J4" s="21">
        <f>VLOOKUP(B4,RMS!B:E,4,FALSE)</f>
        <v>772752.523483761</v>
      </c>
      <c r="K4" s="22">
        <f t="shared" ref="K4:K42" si="1">E4-I4</f>
        <v>-0.80048034200444818</v>
      </c>
      <c r="L4" s="22">
        <f t="shared" ref="L4:L42" si="2">G4-J4</f>
        <v>-1.1683761025778949E-2</v>
      </c>
    </row>
    <row r="5" spans="1:13">
      <c r="A5" s="49"/>
      <c r="B5" s="12">
        <v>13</v>
      </c>
      <c r="C5" s="44" t="s">
        <v>7</v>
      </c>
      <c r="D5" s="44"/>
      <c r="E5" s="15">
        <f>VLOOKUP(C5,RA!B8:D36,3,0)</f>
        <v>121356.495</v>
      </c>
      <c r="F5" s="25">
        <f>VLOOKUP(C5,RA!B9:I39,8,0)</f>
        <v>26376.2238</v>
      </c>
      <c r="G5" s="16">
        <f t="shared" si="0"/>
        <v>94980.271199999988</v>
      </c>
      <c r="H5" s="27">
        <f>RA!J9</f>
        <v>21.734497028774602</v>
      </c>
      <c r="I5" s="20">
        <f>VLOOKUP(B5,RMS!B:D,3,FALSE)</f>
        <v>121356.539199145</v>
      </c>
      <c r="J5" s="21">
        <f>VLOOKUP(B5,RMS!B:E,4,FALSE)</f>
        <v>94980.254322222201</v>
      </c>
      <c r="K5" s="22">
        <f t="shared" si="1"/>
        <v>-4.4199145006132312E-2</v>
      </c>
      <c r="L5" s="22">
        <f t="shared" si="2"/>
        <v>1.6877777787158266E-2</v>
      </c>
      <c r="M5" s="32"/>
    </row>
    <row r="6" spans="1:13">
      <c r="A6" s="49"/>
      <c r="B6" s="12">
        <v>14</v>
      </c>
      <c r="C6" s="44" t="s">
        <v>8</v>
      </c>
      <c r="D6" s="44"/>
      <c r="E6" s="15">
        <f>VLOOKUP(C6,RA!B10:D37,3,0)</f>
        <v>226464.63759999999</v>
      </c>
      <c r="F6" s="25">
        <f>VLOOKUP(C6,RA!B10:I40,8,0)</f>
        <v>57945.641100000001</v>
      </c>
      <c r="G6" s="16">
        <f t="shared" si="0"/>
        <v>168518.99649999998</v>
      </c>
      <c r="H6" s="27">
        <f>RA!J10</f>
        <v>25.587059292827998</v>
      </c>
      <c r="I6" s="20">
        <f>VLOOKUP(B6,RMS!B:D,3,FALSE)</f>
        <v>226467.406760404</v>
      </c>
      <c r="J6" s="21">
        <f>VLOOKUP(B6,RMS!B:E,4,FALSE)</f>
        <v>168518.99917334001</v>
      </c>
      <c r="K6" s="22">
        <f>E6-I6</f>
        <v>-2.7691604040155653</v>
      </c>
      <c r="L6" s="22">
        <f t="shared" si="2"/>
        <v>-2.6733400300145149E-3</v>
      </c>
      <c r="M6" s="32"/>
    </row>
    <row r="7" spans="1:13">
      <c r="A7" s="49"/>
      <c r="B7" s="12">
        <v>15</v>
      </c>
      <c r="C7" s="44" t="s">
        <v>9</v>
      </c>
      <c r="D7" s="44"/>
      <c r="E7" s="15">
        <f>VLOOKUP(C7,RA!B10:D38,3,0)</f>
        <v>108098.52589999999</v>
      </c>
      <c r="F7" s="25">
        <f>VLOOKUP(C7,RA!B11:I41,8,0)</f>
        <v>-9992.7728999999999</v>
      </c>
      <c r="G7" s="16">
        <f t="shared" si="0"/>
        <v>118091.29879999999</v>
      </c>
      <c r="H7" s="27">
        <f>RA!J11</f>
        <v>-9.24413429027158</v>
      </c>
      <c r="I7" s="20">
        <f>VLOOKUP(B7,RMS!B:D,3,FALSE)</f>
        <v>108098.540577195</v>
      </c>
      <c r="J7" s="21">
        <f>VLOOKUP(B7,RMS!B:E,4,FALSE)</f>
        <v>118091.298801414</v>
      </c>
      <c r="K7" s="22">
        <f t="shared" si="1"/>
        <v>-1.4677195009426214E-2</v>
      </c>
      <c r="L7" s="22">
        <f t="shared" si="2"/>
        <v>-1.414009602740407E-6</v>
      </c>
      <c r="M7" s="32"/>
    </row>
    <row r="8" spans="1:13">
      <c r="A8" s="49"/>
      <c r="B8" s="12">
        <v>16</v>
      </c>
      <c r="C8" s="44" t="s">
        <v>10</v>
      </c>
      <c r="D8" s="44"/>
      <c r="E8" s="15">
        <f>VLOOKUP(C8,RA!B12:D38,3,0)</f>
        <v>496048.3677</v>
      </c>
      <c r="F8" s="25">
        <f>VLOOKUP(C8,RA!B12:I42,8,0)</f>
        <v>45537.017899999999</v>
      </c>
      <c r="G8" s="16">
        <f t="shared" si="0"/>
        <v>450511.34980000003</v>
      </c>
      <c r="H8" s="27">
        <f>RA!J12</f>
        <v>9.1799551949216092</v>
      </c>
      <c r="I8" s="20">
        <f>VLOOKUP(B8,RMS!B:D,3,FALSE)</f>
        <v>496048.41043418797</v>
      </c>
      <c r="J8" s="21">
        <f>VLOOKUP(B8,RMS!B:E,4,FALSE)</f>
        <v>450511.34324700898</v>
      </c>
      <c r="K8" s="22">
        <f t="shared" si="1"/>
        <v>-4.2734187969472259E-2</v>
      </c>
      <c r="L8" s="22">
        <f t="shared" si="2"/>
        <v>6.5529910498298705E-3</v>
      </c>
      <c r="M8" s="32"/>
    </row>
    <row r="9" spans="1:13">
      <c r="A9" s="49"/>
      <c r="B9" s="12">
        <v>17</v>
      </c>
      <c r="C9" s="44" t="s">
        <v>11</v>
      </c>
      <c r="D9" s="44"/>
      <c r="E9" s="15">
        <f>VLOOKUP(C9,RA!B12:D39,3,0)</f>
        <v>339926.4437</v>
      </c>
      <c r="F9" s="25">
        <f>VLOOKUP(C9,RA!B13:I43,8,0)</f>
        <v>1248.17</v>
      </c>
      <c r="G9" s="16">
        <f t="shared" si="0"/>
        <v>338678.27370000002</v>
      </c>
      <c r="H9" s="27">
        <f>RA!J13</f>
        <v>0.36718826179394398</v>
      </c>
      <c r="I9" s="20">
        <f>VLOOKUP(B9,RMS!B:D,3,FALSE)</f>
        <v>339926.56752991403</v>
      </c>
      <c r="J9" s="21">
        <f>VLOOKUP(B9,RMS!B:E,4,FALSE)</f>
        <v>338678.269494017</v>
      </c>
      <c r="K9" s="22">
        <f t="shared" si="1"/>
        <v>-0.12382991402409971</v>
      </c>
      <c r="L9" s="22">
        <f t="shared" si="2"/>
        <v>4.2059830157086253E-3</v>
      </c>
      <c r="M9" s="32"/>
    </row>
    <row r="10" spans="1:13">
      <c r="A10" s="49"/>
      <c r="B10" s="12">
        <v>18</v>
      </c>
      <c r="C10" s="44" t="s">
        <v>12</v>
      </c>
      <c r="D10" s="44"/>
      <c r="E10" s="15">
        <f>VLOOKUP(C10,RA!B14:D40,3,0)</f>
        <v>209466.05249999999</v>
      </c>
      <c r="F10" s="25">
        <f>VLOOKUP(C10,RA!B14:I43,8,0)</f>
        <v>43969.061099999999</v>
      </c>
      <c r="G10" s="16">
        <f t="shared" si="0"/>
        <v>165496.9914</v>
      </c>
      <c r="H10" s="27">
        <f>RA!J14</f>
        <v>20.991020060398601</v>
      </c>
      <c r="I10" s="20">
        <f>VLOOKUP(B10,RMS!B:D,3,FALSE)</f>
        <v>209466.068264103</v>
      </c>
      <c r="J10" s="21">
        <f>VLOOKUP(B10,RMS!B:E,4,FALSE)</f>
        <v>165496.98597265</v>
      </c>
      <c r="K10" s="22">
        <f t="shared" si="1"/>
        <v>-1.5764103009132668E-2</v>
      </c>
      <c r="L10" s="22">
        <f t="shared" si="2"/>
        <v>5.4273499990813434E-3</v>
      </c>
      <c r="M10" s="32"/>
    </row>
    <row r="11" spans="1:13">
      <c r="A11" s="49"/>
      <c r="B11" s="12">
        <v>19</v>
      </c>
      <c r="C11" s="44" t="s">
        <v>13</v>
      </c>
      <c r="D11" s="44"/>
      <c r="E11" s="15">
        <f>VLOOKUP(C11,RA!B14:D41,3,0)</f>
        <v>200564.6036</v>
      </c>
      <c r="F11" s="25">
        <f>VLOOKUP(C11,RA!B15:I44,8,0)</f>
        <v>13168.2302</v>
      </c>
      <c r="G11" s="16">
        <f t="shared" si="0"/>
        <v>187396.37340000001</v>
      </c>
      <c r="H11" s="27">
        <f>RA!J15</f>
        <v>6.5655803484957502</v>
      </c>
      <c r="I11" s="20">
        <f>VLOOKUP(B11,RMS!B:D,3,FALSE)</f>
        <v>200564.89047521399</v>
      </c>
      <c r="J11" s="21">
        <f>VLOOKUP(B11,RMS!B:E,4,FALSE)</f>
        <v>187396.371845299</v>
      </c>
      <c r="K11" s="22">
        <f t="shared" si="1"/>
        <v>-0.28687521399115212</v>
      </c>
      <c r="L11" s="22">
        <f t="shared" si="2"/>
        <v>1.5547010116279125E-3</v>
      </c>
      <c r="M11" s="32"/>
    </row>
    <row r="12" spans="1:13">
      <c r="A12" s="49"/>
      <c r="B12" s="12">
        <v>21</v>
      </c>
      <c r="C12" s="44" t="s">
        <v>14</v>
      </c>
      <c r="D12" s="44"/>
      <c r="E12" s="15">
        <f>VLOOKUP(C12,RA!B16:D42,3,0)</f>
        <v>2507055.5356000001</v>
      </c>
      <c r="F12" s="25">
        <f>VLOOKUP(C12,RA!B16:I45,8,0)</f>
        <v>-14609.718500000001</v>
      </c>
      <c r="G12" s="16">
        <f t="shared" si="0"/>
        <v>2521665.2541</v>
      </c>
      <c r="H12" s="27">
        <f>RA!J16</f>
        <v>-0.58274411127089498</v>
      </c>
      <c r="I12" s="20">
        <f>VLOOKUP(B12,RMS!B:D,3,FALSE)</f>
        <v>2507054.5200794898</v>
      </c>
      <c r="J12" s="21">
        <f>VLOOKUP(B12,RMS!B:E,4,FALSE)</f>
        <v>2521665.2538999999</v>
      </c>
      <c r="K12" s="22">
        <f t="shared" si="1"/>
        <v>1.015520510263741</v>
      </c>
      <c r="L12" s="22">
        <f t="shared" si="2"/>
        <v>2.0000012591481209E-4</v>
      </c>
      <c r="M12" s="32"/>
    </row>
    <row r="13" spans="1:13">
      <c r="A13" s="49"/>
      <c r="B13" s="12">
        <v>22</v>
      </c>
      <c r="C13" s="44" t="s">
        <v>15</v>
      </c>
      <c r="D13" s="44"/>
      <c r="E13" s="15">
        <f>VLOOKUP(C13,RA!B16:D43,3,0)</f>
        <v>3748223.6269</v>
      </c>
      <c r="F13" s="25">
        <f>VLOOKUP(C13,RA!B17:I46,8,0)</f>
        <v>72538.737200000003</v>
      </c>
      <c r="G13" s="16">
        <f t="shared" si="0"/>
        <v>3675684.8897000002</v>
      </c>
      <c r="H13" s="27">
        <f>RA!J17</f>
        <v>1.9352830679420701</v>
      </c>
      <c r="I13" s="20">
        <f>VLOOKUP(B13,RMS!B:D,3,FALSE)</f>
        <v>3748223.5464384598</v>
      </c>
      <c r="J13" s="21">
        <f>VLOOKUP(B13,RMS!B:E,4,FALSE)</f>
        <v>3675684.8892307701</v>
      </c>
      <c r="K13" s="22">
        <f t="shared" si="1"/>
        <v>8.0461540259420872E-2</v>
      </c>
      <c r="L13" s="22">
        <f t="shared" si="2"/>
        <v>4.6923011541366577E-4</v>
      </c>
      <c r="M13" s="32"/>
    </row>
    <row r="14" spans="1:13">
      <c r="A14" s="49"/>
      <c r="B14" s="12">
        <v>23</v>
      </c>
      <c r="C14" s="44" t="s">
        <v>16</v>
      </c>
      <c r="D14" s="44"/>
      <c r="E14" s="15">
        <f>VLOOKUP(C14,RA!B18:D43,3,0)</f>
        <v>2360690.2316999999</v>
      </c>
      <c r="F14" s="25">
        <f>VLOOKUP(C14,RA!B18:I47,8,0)</f>
        <v>213384.23819999999</v>
      </c>
      <c r="G14" s="16">
        <f t="shared" si="0"/>
        <v>2147305.9934999999</v>
      </c>
      <c r="H14" s="27">
        <f>RA!J18</f>
        <v>9.0390613446278305</v>
      </c>
      <c r="I14" s="20">
        <f>VLOOKUP(B14,RMS!B:D,3,FALSE)</f>
        <v>2360690.5438512801</v>
      </c>
      <c r="J14" s="21">
        <f>VLOOKUP(B14,RMS!B:E,4,FALSE)</f>
        <v>2147305.9563589701</v>
      </c>
      <c r="K14" s="22">
        <f t="shared" si="1"/>
        <v>-0.31215128023177385</v>
      </c>
      <c r="L14" s="22">
        <f t="shared" si="2"/>
        <v>3.7141029722988605E-2</v>
      </c>
      <c r="M14" s="32"/>
    </row>
    <row r="15" spans="1:13">
      <c r="A15" s="49"/>
      <c r="B15" s="12">
        <v>24</v>
      </c>
      <c r="C15" s="44" t="s">
        <v>17</v>
      </c>
      <c r="D15" s="44"/>
      <c r="E15" s="15">
        <f>VLOOKUP(C15,RA!B18:D44,3,0)</f>
        <v>863552.39939999999</v>
      </c>
      <c r="F15" s="25">
        <f>VLOOKUP(C15,RA!B19:I48,8,0)</f>
        <v>62905.523200000003</v>
      </c>
      <c r="G15" s="16">
        <f t="shared" si="0"/>
        <v>800646.87619999994</v>
      </c>
      <c r="H15" s="27">
        <f>RA!J19</f>
        <v>7.2845056355244999</v>
      </c>
      <c r="I15" s="20">
        <f>VLOOKUP(B15,RMS!B:D,3,FALSE)</f>
        <v>863552.35201880301</v>
      </c>
      <c r="J15" s="21">
        <f>VLOOKUP(B15,RMS!B:E,4,FALSE)</f>
        <v>800646.87927948695</v>
      </c>
      <c r="K15" s="22">
        <f t="shared" si="1"/>
        <v>4.7381196985952556E-2</v>
      </c>
      <c r="L15" s="22">
        <f t="shared" si="2"/>
        <v>-3.0794870108366013E-3</v>
      </c>
      <c r="M15" s="32"/>
    </row>
    <row r="16" spans="1:13">
      <c r="A16" s="49"/>
      <c r="B16" s="12">
        <v>25</v>
      </c>
      <c r="C16" s="44" t="s">
        <v>18</v>
      </c>
      <c r="D16" s="44"/>
      <c r="E16" s="15">
        <f>VLOOKUP(C16,RA!B20:D45,3,0)</f>
        <v>1416966.4626</v>
      </c>
      <c r="F16" s="25">
        <f>VLOOKUP(C16,RA!B20:I49,8,0)</f>
        <v>73642.219700000001</v>
      </c>
      <c r="G16" s="16">
        <f t="shared" si="0"/>
        <v>1343324.2429</v>
      </c>
      <c r="H16" s="27">
        <f>RA!J20</f>
        <v>5.1971745022725102</v>
      </c>
      <c r="I16" s="20">
        <f>VLOOKUP(B16,RMS!B:D,3,FALSE)</f>
        <v>1416966.4957000001</v>
      </c>
      <c r="J16" s="21">
        <f>VLOOKUP(B16,RMS!B:E,4,FALSE)</f>
        <v>1343324.2429</v>
      </c>
      <c r="K16" s="22">
        <f t="shared" si="1"/>
        <v>-3.3100000116974115E-2</v>
      </c>
      <c r="L16" s="22">
        <f t="shared" si="2"/>
        <v>0</v>
      </c>
      <c r="M16" s="32"/>
    </row>
    <row r="17" spans="1:13">
      <c r="A17" s="49"/>
      <c r="B17" s="12">
        <v>26</v>
      </c>
      <c r="C17" s="44" t="s">
        <v>19</v>
      </c>
      <c r="D17" s="44"/>
      <c r="E17" s="15">
        <f>VLOOKUP(C17,RA!B20:D46,3,0)</f>
        <v>355008.48149999999</v>
      </c>
      <c r="F17" s="25">
        <f>VLOOKUP(C17,RA!B21:I50,8,0)</f>
        <v>46595.402600000001</v>
      </c>
      <c r="G17" s="16">
        <f t="shared" si="0"/>
        <v>308413.07889999996</v>
      </c>
      <c r="H17" s="27">
        <f>RA!J21</f>
        <v>13.125151940912099</v>
      </c>
      <c r="I17" s="20">
        <f>VLOOKUP(B17,RMS!B:D,3,FALSE)</f>
        <v>355008.52613496699</v>
      </c>
      <c r="J17" s="21">
        <f>VLOOKUP(B17,RMS!B:E,4,FALSE)</f>
        <v>308413.07830122497</v>
      </c>
      <c r="K17" s="22">
        <f t="shared" si="1"/>
        <v>-4.4634966994635761E-2</v>
      </c>
      <c r="L17" s="22">
        <f t="shared" si="2"/>
        <v>5.9877499006688595E-4</v>
      </c>
      <c r="M17" s="32"/>
    </row>
    <row r="18" spans="1:13">
      <c r="A18" s="49"/>
      <c r="B18" s="12">
        <v>27</v>
      </c>
      <c r="C18" s="44" t="s">
        <v>20</v>
      </c>
      <c r="D18" s="44"/>
      <c r="E18" s="15">
        <f>VLOOKUP(C18,RA!B22:D47,3,0)</f>
        <v>3094361.1076000002</v>
      </c>
      <c r="F18" s="25">
        <f>VLOOKUP(C18,RA!B22:I51,8,0)</f>
        <v>-36450.780100000004</v>
      </c>
      <c r="G18" s="16">
        <f t="shared" si="0"/>
        <v>3130811.8877000003</v>
      </c>
      <c r="H18" s="27">
        <f>RA!J22</f>
        <v>-1.17797434858116</v>
      </c>
      <c r="I18" s="20">
        <f>VLOOKUP(B18,RMS!B:D,3,FALSE)</f>
        <v>3094362.15735556</v>
      </c>
      <c r="J18" s="21">
        <f>VLOOKUP(B18,RMS!B:E,4,FALSE)</f>
        <v>3130811.87442222</v>
      </c>
      <c r="K18" s="22">
        <f t="shared" si="1"/>
        <v>-1.0497555597685277</v>
      </c>
      <c r="L18" s="22">
        <f t="shared" si="2"/>
        <v>1.3277780264616013E-2</v>
      </c>
      <c r="M18" s="32"/>
    </row>
    <row r="19" spans="1:13">
      <c r="A19" s="49"/>
      <c r="B19" s="12">
        <v>29</v>
      </c>
      <c r="C19" s="44" t="s">
        <v>21</v>
      </c>
      <c r="D19" s="44"/>
      <c r="E19" s="15">
        <f>VLOOKUP(C19,RA!B22:D48,3,0)</f>
        <v>3584368.5795999998</v>
      </c>
      <c r="F19" s="25">
        <f>VLOOKUP(C19,RA!B23:I52,8,0)</f>
        <v>106209.7046</v>
      </c>
      <c r="G19" s="16">
        <f t="shared" si="0"/>
        <v>3478158.875</v>
      </c>
      <c r="H19" s="27">
        <f>RA!J23</f>
        <v>2.9631356887927098</v>
      </c>
      <c r="I19" s="20">
        <f>VLOOKUP(B19,RMS!B:D,3,FALSE)</f>
        <v>3584370.0845871801</v>
      </c>
      <c r="J19" s="21">
        <f>VLOOKUP(B19,RMS!B:E,4,FALSE)</f>
        <v>3478158.9046923099</v>
      </c>
      <c r="K19" s="22">
        <f t="shared" si="1"/>
        <v>-1.5049871802330017</v>
      </c>
      <c r="L19" s="22">
        <f t="shared" si="2"/>
        <v>-2.9692309908568859E-2</v>
      </c>
      <c r="M19" s="32"/>
    </row>
    <row r="20" spans="1:13">
      <c r="A20" s="49"/>
      <c r="B20" s="12">
        <v>31</v>
      </c>
      <c r="C20" s="44" t="s">
        <v>22</v>
      </c>
      <c r="D20" s="44"/>
      <c r="E20" s="15">
        <f>VLOOKUP(C20,RA!B24:D49,3,0)</f>
        <v>525588.11970000004</v>
      </c>
      <c r="F20" s="25">
        <f>VLOOKUP(C20,RA!B24:I53,8,0)</f>
        <v>81885.339800000002</v>
      </c>
      <c r="G20" s="16">
        <f t="shared" si="0"/>
        <v>443702.77990000002</v>
      </c>
      <c r="H20" s="27">
        <f>RA!J24</f>
        <v>15.5797547035004</v>
      </c>
      <c r="I20" s="20">
        <f>VLOOKUP(B20,RMS!B:D,3,FALSE)</f>
        <v>525588.262624325</v>
      </c>
      <c r="J20" s="21">
        <f>VLOOKUP(B20,RMS!B:E,4,FALSE)</f>
        <v>443702.77726843703</v>
      </c>
      <c r="K20" s="22">
        <f t="shared" si="1"/>
        <v>-0.1429243249585852</v>
      </c>
      <c r="L20" s="22">
        <f t="shared" si="2"/>
        <v>2.6315629947930574E-3</v>
      </c>
      <c r="M20" s="32"/>
    </row>
    <row r="21" spans="1:13">
      <c r="A21" s="49"/>
      <c r="B21" s="12">
        <v>32</v>
      </c>
      <c r="C21" s="44" t="s">
        <v>23</v>
      </c>
      <c r="D21" s="44"/>
      <c r="E21" s="15">
        <f>VLOOKUP(C21,RA!B24:D50,3,0)</f>
        <v>646661.36399999994</v>
      </c>
      <c r="F21" s="25">
        <f>VLOOKUP(C21,RA!B25:I54,8,0)</f>
        <v>31866.514500000001</v>
      </c>
      <c r="G21" s="16">
        <f t="shared" si="0"/>
        <v>614794.84949999989</v>
      </c>
      <c r="H21" s="27">
        <f>RA!J25</f>
        <v>4.9278519290043699</v>
      </c>
      <c r="I21" s="20">
        <f>VLOOKUP(B21,RMS!B:D,3,FALSE)</f>
        <v>646661.33314984501</v>
      </c>
      <c r="J21" s="21">
        <f>VLOOKUP(B21,RMS!B:E,4,FALSE)</f>
        <v>614794.851641385</v>
      </c>
      <c r="K21" s="22">
        <f t="shared" si="1"/>
        <v>3.0850154929794371E-2</v>
      </c>
      <c r="L21" s="22">
        <f t="shared" si="2"/>
        <v>-2.141385106369853E-3</v>
      </c>
      <c r="M21" s="32"/>
    </row>
    <row r="22" spans="1:13">
      <c r="A22" s="49"/>
      <c r="B22" s="12">
        <v>33</v>
      </c>
      <c r="C22" s="44" t="s">
        <v>24</v>
      </c>
      <c r="D22" s="44"/>
      <c r="E22" s="15">
        <f>VLOOKUP(C22,RA!B26:D51,3,0)</f>
        <v>643198.3639</v>
      </c>
      <c r="F22" s="25">
        <f>VLOOKUP(C22,RA!B26:I55,8,0)</f>
        <v>111687.3088</v>
      </c>
      <c r="G22" s="16">
        <f t="shared" si="0"/>
        <v>531511.0551</v>
      </c>
      <c r="H22" s="27">
        <f>RA!J26</f>
        <v>17.364364567532402</v>
      </c>
      <c r="I22" s="20">
        <f>VLOOKUP(B22,RMS!B:D,3,FALSE)</f>
        <v>643198.29077205202</v>
      </c>
      <c r="J22" s="21">
        <f>VLOOKUP(B22,RMS!B:E,4,FALSE)</f>
        <v>531511.01703220897</v>
      </c>
      <c r="K22" s="22">
        <f t="shared" si="1"/>
        <v>7.3127947980538011E-2</v>
      </c>
      <c r="L22" s="22">
        <f t="shared" si="2"/>
        <v>3.8067791028879583E-2</v>
      </c>
      <c r="M22" s="32"/>
    </row>
    <row r="23" spans="1:13">
      <c r="A23" s="49"/>
      <c r="B23" s="12">
        <v>34</v>
      </c>
      <c r="C23" s="44" t="s">
        <v>25</v>
      </c>
      <c r="D23" s="44"/>
      <c r="E23" s="15">
        <f>VLOOKUP(C23,RA!B26:D52,3,0)</f>
        <v>228435.01060000001</v>
      </c>
      <c r="F23" s="25">
        <f>VLOOKUP(C23,RA!B27:I56,8,0)</f>
        <v>51883.652199999997</v>
      </c>
      <c r="G23" s="16">
        <f t="shared" si="0"/>
        <v>176551.35840000003</v>
      </c>
      <c r="H23" s="27">
        <f>RA!J27</f>
        <v>22.712653399198299</v>
      </c>
      <c r="I23" s="20">
        <f>VLOOKUP(B23,RMS!B:D,3,FALSE)</f>
        <v>228434.78906472999</v>
      </c>
      <c r="J23" s="21">
        <f>VLOOKUP(B23,RMS!B:E,4,FALSE)</f>
        <v>176551.364394473</v>
      </c>
      <c r="K23" s="22">
        <f t="shared" si="1"/>
        <v>0.22153527001501061</v>
      </c>
      <c r="L23" s="22">
        <f t="shared" si="2"/>
        <v>-5.9944729728158563E-3</v>
      </c>
      <c r="M23" s="32"/>
    </row>
    <row r="24" spans="1:13">
      <c r="A24" s="49"/>
      <c r="B24" s="12">
        <v>35</v>
      </c>
      <c r="C24" s="44" t="s">
        <v>26</v>
      </c>
      <c r="D24" s="44"/>
      <c r="E24" s="15">
        <f>VLOOKUP(C24,RA!B28:D53,3,0)</f>
        <v>1430454.4404</v>
      </c>
      <c r="F24" s="25">
        <f>VLOOKUP(C24,RA!B28:I57,8,0)</f>
        <v>52503.717400000001</v>
      </c>
      <c r="G24" s="16">
        <f t="shared" si="0"/>
        <v>1377950.723</v>
      </c>
      <c r="H24" s="27">
        <f>RA!J28</f>
        <v>3.6704222041016799</v>
      </c>
      <c r="I24" s="20">
        <f>VLOOKUP(B24,RMS!B:D,3,FALSE)</f>
        <v>1430454.4401690301</v>
      </c>
      <c r="J24" s="21">
        <f>VLOOKUP(B24,RMS!B:E,4,FALSE)</f>
        <v>1377950.7182</v>
      </c>
      <c r="K24" s="22">
        <f t="shared" si="1"/>
        <v>2.309698611497879E-4</v>
      </c>
      <c r="L24" s="22">
        <f t="shared" si="2"/>
        <v>4.7999999951571226E-3</v>
      </c>
      <c r="M24" s="32"/>
    </row>
    <row r="25" spans="1:13">
      <c r="A25" s="49"/>
      <c r="B25" s="12">
        <v>36</v>
      </c>
      <c r="C25" s="44" t="s">
        <v>27</v>
      </c>
      <c r="D25" s="44"/>
      <c r="E25" s="15">
        <f>VLOOKUP(C25,RA!B28:D54,3,0)</f>
        <v>705872.82389999996</v>
      </c>
      <c r="F25" s="25">
        <f>VLOOKUP(C25,RA!B29:I58,8,0)</f>
        <v>105265.16130000001</v>
      </c>
      <c r="G25" s="16">
        <f t="shared" si="0"/>
        <v>600607.66259999992</v>
      </c>
      <c r="H25" s="27">
        <f>RA!J29</f>
        <v>14.9127658320095</v>
      </c>
      <c r="I25" s="20">
        <f>VLOOKUP(B25,RMS!B:D,3,FALSE)</f>
        <v>705873.17950884998</v>
      </c>
      <c r="J25" s="21">
        <f>VLOOKUP(B25,RMS!B:E,4,FALSE)</f>
        <v>600607.64256691805</v>
      </c>
      <c r="K25" s="22">
        <f t="shared" si="1"/>
        <v>-0.35560885001905262</v>
      </c>
      <c r="L25" s="22">
        <f t="shared" si="2"/>
        <v>2.0033081877045333E-2</v>
      </c>
      <c r="M25" s="32"/>
    </row>
    <row r="26" spans="1:13">
      <c r="A26" s="49"/>
      <c r="B26" s="12">
        <v>37</v>
      </c>
      <c r="C26" s="44" t="s">
        <v>67</v>
      </c>
      <c r="D26" s="44"/>
      <c r="E26" s="15">
        <f>VLOOKUP(C26,RA!B30:D55,3,0)</f>
        <v>2666099.1104000001</v>
      </c>
      <c r="F26" s="25">
        <f>VLOOKUP(C26,RA!B30:I59,8,0)</f>
        <v>199193.35920000001</v>
      </c>
      <c r="G26" s="16">
        <f t="shared" si="0"/>
        <v>2466905.7512000003</v>
      </c>
      <c r="H26" s="27">
        <f>RA!J30</f>
        <v>7.47134112242792</v>
      </c>
      <c r="I26" s="20">
        <f>VLOOKUP(B26,RMS!B:D,3,FALSE)</f>
        <v>2666099.05328053</v>
      </c>
      <c r="J26" s="21">
        <f>VLOOKUP(B26,RMS!B:E,4,FALSE)</f>
        <v>2466905.7205884201</v>
      </c>
      <c r="K26" s="22">
        <f t="shared" si="1"/>
        <v>5.7119470089673996E-2</v>
      </c>
      <c r="L26" s="22">
        <f t="shared" si="2"/>
        <v>3.0611580237746239E-2</v>
      </c>
      <c r="M26" s="32"/>
    </row>
    <row r="27" spans="1:13">
      <c r="A27" s="49"/>
      <c r="B27" s="12">
        <v>38</v>
      </c>
      <c r="C27" s="44" t="s">
        <v>29</v>
      </c>
      <c r="D27" s="44"/>
      <c r="E27" s="15">
        <f>VLOOKUP(C27,RA!B30:D56,3,0)</f>
        <v>958746.86719999998</v>
      </c>
      <c r="F27" s="25">
        <f>VLOOKUP(C27,RA!B31:I60,8,0)</f>
        <v>13650.8634</v>
      </c>
      <c r="G27" s="16">
        <f t="shared" si="0"/>
        <v>945096.00379999995</v>
      </c>
      <c r="H27" s="27">
        <f>RA!J31</f>
        <v>1.42382352078678</v>
      </c>
      <c r="I27" s="20">
        <f>VLOOKUP(B27,RMS!B:D,3,FALSE)</f>
        <v>958746.79559999995</v>
      </c>
      <c r="J27" s="21">
        <f>VLOOKUP(B27,RMS!B:E,4,FALSE)</f>
        <v>945095.96501946903</v>
      </c>
      <c r="K27" s="22">
        <f t="shared" si="1"/>
        <v>7.160000002477318E-2</v>
      </c>
      <c r="L27" s="22">
        <f t="shared" si="2"/>
        <v>3.8780530914664268E-2</v>
      </c>
      <c r="M27" s="32"/>
    </row>
    <row r="28" spans="1:13">
      <c r="A28" s="49"/>
      <c r="B28" s="12">
        <v>39</v>
      </c>
      <c r="C28" s="44" t="s">
        <v>30</v>
      </c>
      <c r="D28" s="44"/>
      <c r="E28" s="15">
        <f>VLOOKUP(C28,RA!B32:D57,3,0)</f>
        <v>344654.4412</v>
      </c>
      <c r="F28" s="25">
        <f>VLOOKUP(C28,RA!B32:I61,8,0)</f>
        <v>68804.026599999997</v>
      </c>
      <c r="G28" s="16">
        <f t="shared" si="0"/>
        <v>275850.41460000002</v>
      </c>
      <c r="H28" s="27">
        <f>RA!J32</f>
        <v>19.963191642168201</v>
      </c>
      <c r="I28" s="20">
        <f>VLOOKUP(B28,RMS!B:D,3,FALSE)</f>
        <v>344654.40208859398</v>
      </c>
      <c r="J28" s="21">
        <f>VLOOKUP(B28,RMS!B:E,4,FALSE)</f>
        <v>275850.41375848401</v>
      </c>
      <c r="K28" s="22">
        <f t="shared" si="1"/>
        <v>3.9111406018491834E-2</v>
      </c>
      <c r="L28" s="22">
        <f t="shared" si="2"/>
        <v>8.4151601186022162E-4</v>
      </c>
      <c r="M28" s="32"/>
    </row>
    <row r="29" spans="1:13">
      <c r="A29" s="49"/>
      <c r="B29" s="12">
        <v>40</v>
      </c>
      <c r="C29" s="44" t="s">
        <v>69</v>
      </c>
      <c r="D29" s="4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49"/>
      <c r="B30" s="12">
        <v>42</v>
      </c>
      <c r="C30" s="44" t="s">
        <v>31</v>
      </c>
      <c r="D30" s="44"/>
      <c r="E30" s="15">
        <f>VLOOKUP(C30,RA!B34:D60,3,0)</f>
        <v>223852.39629999999</v>
      </c>
      <c r="F30" s="25">
        <f>VLOOKUP(C30,RA!B34:I64,8,0)</f>
        <v>19791.788700000001</v>
      </c>
      <c r="G30" s="16">
        <f t="shared" si="0"/>
        <v>204060.60759999999</v>
      </c>
      <c r="H30" s="27">
        <f>RA!J34</f>
        <v>8.8414459827696703</v>
      </c>
      <c r="I30" s="20">
        <f>VLOOKUP(B30,RMS!B:D,3,FALSE)</f>
        <v>223852.39610000001</v>
      </c>
      <c r="J30" s="21">
        <f>VLOOKUP(B30,RMS!B:E,4,FALSE)</f>
        <v>204060.6145</v>
      </c>
      <c r="K30" s="22">
        <f t="shared" si="1"/>
        <v>1.999999803956598E-4</v>
      </c>
      <c r="L30" s="22">
        <f t="shared" si="2"/>
        <v>-6.900000007590279E-3</v>
      </c>
      <c r="M30" s="32"/>
    </row>
    <row r="31" spans="1:13" s="36" customFormat="1" ht="12" thickBot="1">
      <c r="A31" s="49"/>
      <c r="B31" s="12">
        <v>43</v>
      </c>
      <c r="C31" s="43" t="s">
        <v>77</v>
      </c>
      <c r="D31" s="42"/>
      <c r="E31" s="15">
        <f>VLOOKUP(C31,RA!B35:D61,3,0)</f>
        <v>7830.5792000000001</v>
      </c>
      <c r="F31" s="25">
        <f>VLOOKUP(C31,RA!B35:I65,8,0)</f>
        <v>21.709499999999998</v>
      </c>
      <c r="G31" s="16">
        <f t="shared" si="0"/>
        <v>7808.8697000000002</v>
      </c>
      <c r="H31" s="27">
        <f>RA!J35</f>
        <v>0.27724002842599399</v>
      </c>
      <c r="I31" s="20">
        <f>VLOOKUP(B31,RMS!B:D,3,FALSE)</f>
        <v>7830.5807999999997</v>
      </c>
      <c r="J31" s="21">
        <f>VLOOKUP(B31,RMS!B:E,4,FALSE)</f>
        <v>7808.8716000000004</v>
      </c>
      <c r="K31" s="22">
        <f t="shared" si="1"/>
        <v>-1.5999999995983671E-3</v>
      </c>
      <c r="L31" s="22">
        <f t="shared" si="2"/>
        <v>-1.900000000205182E-3</v>
      </c>
    </row>
    <row r="32" spans="1:13" s="35" customFormat="1" ht="12" thickBot="1">
      <c r="A32" s="49"/>
      <c r="B32" s="12">
        <v>70</v>
      </c>
      <c r="C32" s="50" t="s">
        <v>64</v>
      </c>
      <c r="D32" s="51"/>
      <c r="E32" s="15">
        <f>VLOOKUP(C32,RA!B34:D61,3,0)</f>
        <v>144119.73000000001</v>
      </c>
      <c r="F32" s="25">
        <f>VLOOKUP(C32,RA!B34:I65,8,0)</f>
        <v>3302.66</v>
      </c>
      <c r="G32" s="16">
        <f t="shared" si="0"/>
        <v>140817.07</v>
      </c>
      <c r="H32" s="27">
        <f>RA!J34</f>
        <v>8.8414459827696703</v>
      </c>
      <c r="I32" s="20">
        <f>VLOOKUP(B32,RMS!B:D,3,FALSE)</f>
        <v>144119.73000000001</v>
      </c>
      <c r="J32" s="21">
        <f>VLOOKUP(B32,RMS!B:E,4,FALSE)</f>
        <v>140817.07</v>
      </c>
      <c r="K32" s="22">
        <f t="shared" si="1"/>
        <v>0</v>
      </c>
      <c r="L32" s="22">
        <f t="shared" si="2"/>
        <v>0</v>
      </c>
    </row>
    <row r="33" spans="1:13">
      <c r="A33" s="49"/>
      <c r="B33" s="12">
        <v>71</v>
      </c>
      <c r="C33" s="44" t="s">
        <v>35</v>
      </c>
      <c r="D33" s="44"/>
      <c r="E33" s="15">
        <f>VLOOKUP(C33,RA!B34:D61,3,0)</f>
        <v>153418.04999999999</v>
      </c>
      <c r="F33" s="25">
        <f>VLOOKUP(C33,RA!B34:I65,8,0)</f>
        <v>-9334.02</v>
      </c>
      <c r="G33" s="16">
        <f t="shared" si="0"/>
        <v>162752.06999999998</v>
      </c>
      <c r="H33" s="27">
        <f>RA!J34</f>
        <v>8.8414459827696703</v>
      </c>
      <c r="I33" s="20">
        <f>VLOOKUP(B33,RMS!B:D,3,FALSE)</f>
        <v>153418.04999999999</v>
      </c>
      <c r="J33" s="21">
        <f>VLOOKUP(B33,RMS!B:E,4,FALSE)</f>
        <v>162752.07</v>
      </c>
      <c r="K33" s="22">
        <f t="shared" si="1"/>
        <v>0</v>
      </c>
      <c r="L33" s="22">
        <f t="shared" si="2"/>
        <v>0</v>
      </c>
      <c r="M33" s="32"/>
    </row>
    <row r="34" spans="1:13">
      <c r="A34" s="49"/>
      <c r="B34" s="12">
        <v>72</v>
      </c>
      <c r="C34" s="44" t="s">
        <v>36</v>
      </c>
      <c r="D34" s="44"/>
      <c r="E34" s="15">
        <f>VLOOKUP(C34,RA!B34:D62,3,0)</f>
        <v>474092.44</v>
      </c>
      <c r="F34" s="25">
        <f>VLOOKUP(C34,RA!B34:I66,8,0)</f>
        <v>-11617.25</v>
      </c>
      <c r="G34" s="16">
        <f t="shared" si="0"/>
        <v>485709.69</v>
      </c>
      <c r="H34" s="27">
        <f>RA!J35</f>
        <v>0.27724002842599399</v>
      </c>
      <c r="I34" s="20">
        <f>VLOOKUP(B34,RMS!B:D,3,FALSE)</f>
        <v>474092.44</v>
      </c>
      <c r="J34" s="21">
        <f>VLOOKUP(B34,RMS!B:E,4,FALSE)</f>
        <v>485709.69</v>
      </c>
      <c r="K34" s="22">
        <f t="shared" si="1"/>
        <v>0</v>
      </c>
      <c r="L34" s="22">
        <f t="shared" si="2"/>
        <v>0</v>
      </c>
      <c r="M34" s="32"/>
    </row>
    <row r="35" spans="1:13">
      <c r="A35" s="49"/>
      <c r="B35" s="12">
        <v>73</v>
      </c>
      <c r="C35" s="44" t="s">
        <v>37</v>
      </c>
      <c r="D35" s="44"/>
      <c r="E35" s="15">
        <f>VLOOKUP(C35,RA!B34:D63,3,0)</f>
        <v>330774.65000000002</v>
      </c>
      <c r="F35" s="25">
        <f>VLOOKUP(C35,RA!B34:I67,8,0)</f>
        <v>-53388.12</v>
      </c>
      <c r="G35" s="16">
        <f t="shared" si="0"/>
        <v>384162.77</v>
      </c>
      <c r="H35" s="27">
        <f>RA!J34</f>
        <v>8.8414459827696703</v>
      </c>
      <c r="I35" s="20">
        <f>VLOOKUP(B35,RMS!B:D,3,FALSE)</f>
        <v>330774.65000000002</v>
      </c>
      <c r="J35" s="21">
        <f>VLOOKUP(B35,RMS!B:E,4,FALSE)</f>
        <v>384162.77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49"/>
      <c r="B36" s="12">
        <v>74</v>
      </c>
      <c r="C36" s="44" t="s">
        <v>65</v>
      </c>
      <c r="D36" s="44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0.27724002842599399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49"/>
      <c r="B37" s="12">
        <v>75</v>
      </c>
      <c r="C37" s="44" t="s">
        <v>32</v>
      </c>
      <c r="D37" s="44"/>
      <c r="E37" s="15">
        <f>VLOOKUP(C37,RA!B8:D64,3,0)</f>
        <v>70117.948499999999</v>
      </c>
      <c r="F37" s="25">
        <f>VLOOKUP(C37,RA!B8:I68,8,0)</f>
        <v>4295.3145000000004</v>
      </c>
      <c r="G37" s="16">
        <f t="shared" si="0"/>
        <v>65822.633999999991</v>
      </c>
      <c r="H37" s="27">
        <f>RA!J35</f>
        <v>0.27724002842599399</v>
      </c>
      <c r="I37" s="20">
        <f>VLOOKUP(B37,RMS!B:D,3,FALSE)</f>
        <v>70117.948717948704</v>
      </c>
      <c r="J37" s="21">
        <f>VLOOKUP(B37,RMS!B:E,4,FALSE)</f>
        <v>65822.632478632499</v>
      </c>
      <c r="K37" s="22">
        <f t="shared" si="1"/>
        <v>-2.1794870554003865E-4</v>
      </c>
      <c r="L37" s="22">
        <f t="shared" si="2"/>
        <v>1.5213674923870713E-3</v>
      </c>
      <c r="M37" s="32"/>
    </row>
    <row r="38" spans="1:13">
      <c r="A38" s="49"/>
      <c r="B38" s="12">
        <v>76</v>
      </c>
      <c r="C38" s="44" t="s">
        <v>33</v>
      </c>
      <c r="D38" s="44"/>
      <c r="E38" s="15">
        <f>VLOOKUP(C38,RA!B8:D65,3,0)</f>
        <v>564323.29090000002</v>
      </c>
      <c r="F38" s="25">
        <f>VLOOKUP(C38,RA!B8:I69,8,0)</f>
        <v>31918.201700000001</v>
      </c>
      <c r="G38" s="16">
        <f t="shared" si="0"/>
        <v>532405.08920000005</v>
      </c>
      <c r="H38" s="27">
        <f>RA!J36</f>
        <v>2.2916085118949399</v>
      </c>
      <c r="I38" s="20">
        <f>VLOOKUP(B38,RMS!B:D,3,FALSE)</f>
        <v>564323.28528717905</v>
      </c>
      <c r="J38" s="21">
        <f>VLOOKUP(B38,RMS!B:E,4,FALSE)</f>
        <v>532405.09110256401</v>
      </c>
      <c r="K38" s="22">
        <f t="shared" si="1"/>
        <v>5.6128209689632058E-3</v>
      </c>
      <c r="L38" s="22">
        <f t="shared" si="2"/>
        <v>-1.902563963085413E-3</v>
      </c>
      <c r="M38" s="32"/>
    </row>
    <row r="39" spans="1:13">
      <c r="A39" s="49"/>
      <c r="B39" s="12">
        <v>77</v>
      </c>
      <c r="C39" s="44" t="s">
        <v>38</v>
      </c>
      <c r="D39" s="44"/>
      <c r="E39" s="15">
        <f>VLOOKUP(C39,RA!B9:D66,3,0)</f>
        <v>111959.92</v>
      </c>
      <c r="F39" s="25">
        <f>VLOOKUP(C39,RA!B9:I70,8,0)</f>
        <v>-6566.91</v>
      </c>
      <c r="G39" s="16">
        <f t="shared" si="0"/>
        <v>118526.83</v>
      </c>
      <c r="H39" s="27">
        <f>RA!J37</f>
        <v>-6.0840429141160399</v>
      </c>
      <c r="I39" s="20">
        <f>VLOOKUP(B39,RMS!B:D,3,FALSE)</f>
        <v>111959.92</v>
      </c>
      <c r="J39" s="21">
        <f>VLOOKUP(B39,RMS!B:E,4,FALSE)</f>
        <v>118526.83</v>
      </c>
      <c r="K39" s="22">
        <f t="shared" si="1"/>
        <v>0</v>
      </c>
      <c r="L39" s="22">
        <f t="shared" si="2"/>
        <v>0</v>
      </c>
      <c r="M39" s="32"/>
    </row>
    <row r="40" spans="1:13">
      <c r="A40" s="49"/>
      <c r="B40" s="12">
        <v>78</v>
      </c>
      <c r="C40" s="44" t="s">
        <v>39</v>
      </c>
      <c r="D40" s="44"/>
      <c r="E40" s="15">
        <f>VLOOKUP(C40,RA!B10:D67,3,0)</f>
        <v>47994.06</v>
      </c>
      <c r="F40" s="25">
        <f>VLOOKUP(C40,RA!B10:I71,8,0)</f>
        <v>6632.42</v>
      </c>
      <c r="G40" s="16">
        <f t="shared" si="0"/>
        <v>41361.64</v>
      </c>
      <c r="H40" s="27">
        <f>RA!J38</f>
        <v>-2.4504187411214602</v>
      </c>
      <c r="I40" s="20">
        <f>VLOOKUP(B40,RMS!B:D,3,FALSE)</f>
        <v>47994.06</v>
      </c>
      <c r="J40" s="21">
        <f>VLOOKUP(B40,RMS!B:E,4,FALSE)</f>
        <v>41361.64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49"/>
      <c r="B41" s="12">
        <v>9101</v>
      </c>
      <c r="C41" s="45" t="s">
        <v>71</v>
      </c>
      <c r="D41" s="46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-16.1403299799425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49"/>
      <c r="B42" s="12">
        <v>99</v>
      </c>
      <c r="C42" s="44" t="s">
        <v>34</v>
      </c>
      <c r="D42" s="44"/>
      <c r="E42" s="15">
        <f>VLOOKUP(C42,RA!B8:D68,3,0)</f>
        <v>69904.334300000002</v>
      </c>
      <c r="F42" s="25">
        <f>VLOOKUP(C42,RA!B8:I72,8,0)</f>
        <v>5833.6553000000004</v>
      </c>
      <c r="G42" s="16">
        <f t="shared" si="0"/>
        <v>64070.679000000004</v>
      </c>
      <c r="H42" s="27">
        <f>RA!J39</f>
        <v>-16.1403299799425</v>
      </c>
      <c r="I42" s="20">
        <f>VLOOKUP(B42,RMS!B:D,3,FALSE)</f>
        <v>69904.334014068503</v>
      </c>
      <c r="J42" s="21">
        <f>VLOOKUP(B42,RMS!B:E,4,FALSE)</f>
        <v>64070.678677860997</v>
      </c>
      <c r="K42" s="22">
        <f t="shared" si="1"/>
        <v>2.8593149909283966E-4</v>
      </c>
      <c r="L42" s="22">
        <f t="shared" si="2"/>
        <v>3.2213900703936815E-4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 t="s">
        <v>45</v>
      </c>
      <c r="W1" s="54"/>
    </row>
    <row r="2" spans="1:23" ht="12.7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  <c r="W2" s="54"/>
    </row>
    <row r="3" spans="1:23" ht="23.25" thickBo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5" t="s">
        <v>46</v>
      </c>
      <c r="W3" s="54"/>
    </row>
    <row r="4" spans="1:23" ht="12.75" thickTop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54"/>
    </row>
    <row r="5" spans="1:23" ht="22.5" thickTop="1" thickBot="1">
      <c r="A5" s="57"/>
      <c r="B5" s="58"/>
      <c r="C5" s="59"/>
      <c r="D5" s="60" t="s">
        <v>0</v>
      </c>
      <c r="E5" s="60" t="s">
        <v>73</v>
      </c>
      <c r="F5" s="60" t="s">
        <v>74</v>
      </c>
      <c r="G5" s="60" t="s">
        <v>47</v>
      </c>
      <c r="H5" s="60" t="s">
        <v>48</v>
      </c>
      <c r="I5" s="60" t="s">
        <v>1</v>
      </c>
      <c r="J5" s="60" t="s">
        <v>2</v>
      </c>
      <c r="K5" s="60" t="s">
        <v>49</v>
      </c>
      <c r="L5" s="60" t="s">
        <v>50</v>
      </c>
      <c r="M5" s="60" t="s">
        <v>51</v>
      </c>
      <c r="N5" s="60" t="s">
        <v>52</v>
      </c>
      <c r="O5" s="60" t="s">
        <v>53</v>
      </c>
      <c r="P5" s="60" t="s">
        <v>75</v>
      </c>
      <c r="Q5" s="60" t="s">
        <v>76</v>
      </c>
      <c r="R5" s="60" t="s">
        <v>54</v>
      </c>
      <c r="S5" s="60" t="s">
        <v>55</v>
      </c>
      <c r="T5" s="60" t="s">
        <v>56</v>
      </c>
      <c r="U5" s="61" t="s">
        <v>57</v>
      </c>
    </row>
    <row r="6" spans="1:23" ht="12" thickBot="1">
      <c r="A6" s="62" t="s">
        <v>3</v>
      </c>
      <c r="B6" s="63" t="s">
        <v>4</v>
      </c>
      <c r="C6" s="64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5"/>
    </row>
    <row r="7" spans="1:23" ht="12" thickBot="1">
      <c r="A7" s="66" t="s">
        <v>5</v>
      </c>
      <c r="B7" s="67"/>
      <c r="C7" s="68"/>
      <c r="D7" s="69">
        <v>30790032.379500002</v>
      </c>
      <c r="E7" s="69">
        <v>49511379.512500003</v>
      </c>
      <c r="F7" s="70">
        <v>62.187789317658797</v>
      </c>
      <c r="G7" s="69">
        <v>14303912.266100001</v>
      </c>
      <c r="H7" s="70">
        <v>115.256020917241</v>
      </c>
      <c r="I7" s="69">
        <v>1447126.6673000001</v>
      </c>
      <c r="J7" s="70">
        <v>4.6999842334154103</v>
      </c>
      <c r="K7" s="69">
        <v>1751728.2575000001</v>
      </c>
      <c r="L7" s="70">
        <v>12.2464974960142</v>
      </c>
      <c r="M7" s="70">
        <v>-0.17388632563061801</v>
      </c>
      <c r="N7" s="69">
        <v>196824956.96740001</v>
      </c>
      <c r="O7" s="69">
        <v>3644317692.7550998</v>
      </c>
      <c r="P7" s="69">
        <v>1154964</v>
      </c>
      <c r="Q7" s="69">
        <v>1123606</v>
      </c>
      <c r="R7" s="70">
        <v>2.79083593359237</v>
      </c>
      <c r="S7" s="69">
        <v>26.658867617951699</v>
      </c>
      <c r="T7" s="69">
        <v>28.304216482201099</v>
      </c>
      <c r="U7" s="71">
        <v>-6.1718632907774698</v>
      </c>
    </row>
    <row r="8" spans="1:23" ht="12" thickBot="1">
      <c r="A8" s="72">
        <v>42530</v>
      </c>
      <c r="B8" s="50" t="s">
        <v>6</v>
      </c>
      <c r="C8" s="51"/>
      <c r="D8" s="73">
        <v>809782.88809999998</v>
      </c>
      <c r="E8" s="73">
        <v>1465025.1843999999</v>
      </c>
      <c r="F8" s="74">
        <v>55.2743322587759</v>
      </c>
      <c r="G8" s="73">
        <v>473338.7366</v>
      </c>
      <c r="H8" s="74">
        <v>71.078938925785806</v>
      </c>
      <c r="I8" s="73">
        <v>37030.376300000004</v>
      </c>
      <c r="J8" s="74">
        <v>4.5728771062185203</v>
      </c>
      <c r="K8" s="73">
        <v>121107.21980000001</v>
      </c>
      <c r="L8" s="74">
        <v>25.585740281878302</v>
      </c>
      <c r="M8" s="74">
        <v>-0.69423477509306997</v>
      </c>
      <c r="N8" s="73">
        <v>4737993.0909000002</v>
      </c>
      <c r="O8" s="73">
        <v>130194705.8607</v>
      </c>
      <c r="P8" s="73">
        <v>29767</v>
      </c>
      <c r="Q8" s="73">
        <v>23113</v>
      </c>
      <c r="R8" s="74">
        <v>28.788993207285898</v>
      </c>
      <c r="S8" s="73">
        <v>27.204047707192501</v>
      </c>
      <c r="T8" s="73">
        <v>21.965659386492501</v>
      </c>
      <c r="U8" s="75">
        <v>19.255915064856701</v>
      </c>
    </row>
    <row r="9" spans="1:23" ht="12" thickBot="1">
      <c r="A9" s="76"/>
      <c r="B9" s="50" t="s">
        <v>7</v>
      </c>
      <c r="C9" s="51"/>
      <c r="D9" s="73">
        <v>121356.495</v>
      </c>
      <c r="E9" s="73">
        <v>179496.48809999999</v>
      </c>
      <c r="F9" s="74">
        <v>67.609397980193705</v>
      </c>
      <c r="G9" s="73">
        <v>60454.038500000002</v>
      </c>
      <c r="H9" s="74">
        <v>100.741750280256</v>
      </c>
      <c r="I9" s="73">
        <v>26376.2238</v>
      </c>
      <c r="J9" s="74">
        <v>21.734497028774602</v>
      </c>
      <c r="K9" s="73">
        <v>13892.8771</v>
      </c>
      <c r="L9" s="74">
        <v>22.980891673597601</v>
      </c>
      <c r="M9" s="74">
        <v>0.89854294471517404</v>
      </c>
      <c r="N9" s="73">
        <v>953643.58510000003</v>
      </c>
      <c r="O9" s="73">
        <v>18555544.7874</v>
      </c>
      <c r="P9" s="73">
        <v>6157</v>
      </c>
      <c r="Q9" s="73">
        <v>3617</v>
      </c>
      <c r="R9" s="74">
        <v>70.223942493779404</v>
      </c>
      <c r="S9" s="73">
        <v>19.710328893941899</v>
      </c>
      <c r="T9" s="73">
        <v>18.6863061653304</v>
      </c>
      <c r="U9" s="75">
        <v>5.1953609405585004</v>
      </c>
    </row>
    <row r="10" spans="1:23" ht="12" thickBot="1">
      <c r="A10" s="76"/>
      <c r="B10" s="50" t="s">
        <v>8</v>
      </c>
      <c r="C10" s="51"/>
      <c r="D10" s="73">
        <v>226464.63759999999</v>
      </c>
      <c r="E10" s="73">
        <v>306393.44500000001</v>
      </c>
      <c r="F10" s="74">
        <v>73.913016513783404</v>
      </c>
      <c r="G10" s="73">
        <v>109652.2262</v>
      </c>
      <c r="H10" s="74">
        <v>106.52990408689</v>
      </c>
      <c r="I10" s="73">
        <v>57945.641100000001</v>
      </c>
      <c r="J10" s="74">
        <v>25.587059292827998</v>
      </c>
      <c r="K10" s="73">
        <v>30475.838899999999</v>
      </c>
      <c r="L10" s="74">
        <v>27.793178448026801</v>
      </c>
      <c r="M10" s="74">
        <v>0.90136328289883505</v>
      </c>
      <c r="N10" s="73">
        <v>2723359.1310999999</v>
      </c>
      <c r="O10" s="73">
        <v>33551029.504000001</v>
      </c>
      <c r="P10" s="73">
        <v>131896</v>
      </c>
      <c r="Q10" s="73">
        <v>122000</v>
      </c>
      <c r="R10" s="74">
        <v>8.1114754098360606</v>
      </c>
      <c r="S10" s="73">
        <v>1.71699397707284</v>
      </c>
      <c r="T10" s="73">
        <v>1.14432000983607</v>
      </c>
      <c r="U10" s="75">
        <v>33.353289230116097</v>
      </c>
    </row>
    <row r="11" spans="1:23" ht="12" thickBot="1">
      <c r="A11" s="76"/>
      <c r="B11" s="50" t="s">
        <v>9</v>
      </c>
      <c r="C11" s="51"/>
      <c r="D11" s="73">
        <v>108098.52589999999</v>
      </c>
      <c r="E11" s="73">
        <v>124111.1798</v>
      </c>
      <c r="F11" s="74">
        <v>87.098137391165096</v>
      </c>
      <c r="G11" s="73">
        <v>59629.624000000003</v>
      </c>
      <c r="H11" s="74">
        <v>81.283259307487896</v>
      </c>
      <c r="I11" s="73">
        <v>-9992.7728999999999</v>
      </c>
      <c r="J11" s="74">
        <v>-9.24413429027158</v>
      </c>
      <c r="K11" s="73">
        <v>13329.514999999999</v>
      </c>
      <c r="L11" s="74">
        <v>22.3538471414812</v>
      </c>
      <c r="M11" s="74">
        <v>-1.74967265500658</v>
      </c>
      <c r="N11" s="73">
        <v>624998.39260000002</v>
      </c>
      <c r="O11" s="73">
        <v>10785269.1143</v>
      </c>
      <c r="P11" s="73">
        <v>4958</v>
      </c>
      <c r="Q11" s="73">
        <v>2983</v>
      </c>
      <c r="R11" s="74">
        <v>66.208514917867902</v>
      </c>
      <c r="S11" s="73">
        <v>21.802849112545399</v>
      </c>
      <c r="T11" s="73">
        <v>22.7011814616158</v>
      </c>
      <c r="U11" s="75">
        <v>-4.12025210298565</v>
      </c>
    </row>
    <row r="12" spans="1:23" ht="12" thickBot="1">
      <c r="A12" s="76"/>
      <c r="B12" s="50" t="s">
        <v>10</v>
      </c>
      <c r="C12" s="51"/>
      <c r="D12" s="73">
        <v>496048.3677</v>
      </c>
      <c r="E12" s="73">
        <v>436713.70500000002</v>
      </c>
      <c r="F12" s="74">
        <v>113.586627124514</v>
      </c>
      <c r="G12" s="73">
        <v>149284.18109999999</v>
      </c>
      <c r="H12" s="74">
        <v>232.28461585471999</v>
      </c>
      <c r="I12" s="73">
        <v>45537.017899999999</v>
      </c>
      <c r="J12" s="74">
        <v>9.1799551949216092</v>
      </c>
      <c r="K12" s="73">
        <v>27905.4064</v>
      </c>
      <c r="L12" s="74">
        <v>18.692808705101299</v>
      </c>
      <c r="M12" s="74">
        <v>0.63183496585808596</v>
      </c>
      <c r="N12" s="73">
        <v>2911940.8450000002</v>
      </c>
      <c r="O12" s="73">
        <v>37819832.447400004</v>
      </c>
      <c r="P12" s="73">
        <v>3995</v>
      </c>
      <c r="Q12" s="73">
        <v>3002</v>
      </c>
      <c r="R12" s="74">
        <v>33.077948034643597</v>
      </c>
      <c r="S12" s="73">
        <v>124.167301051314</v>
      </c>
      <c r="T12" s="73">
        <v>82.314040273151207</v>
      </c>
      <c r="U12" s="75">
        <v>33.707151902147203</v>
      </c>
    </row>
    <row r="13" spans="1:23" ht="12" thickBot="1">
      <c r="A13" s="76"/>
      <c r="B13" s="50" t="s">
        <v>11</v>
      </c>
      <c r="C13" s="51"/>
      <c r="D13" s="73">
        <v>339926.4437</v>
      </c>
      <c r="E13" s="73">
        <v>503500.51620000001</v>
      </c>
      <c r="F13" s="74">
        <v>67.512630625581096</v>
      </c>
      <c r="G13" s="73">
        <v>211990.0687</v>
      </c>
      <c r="H13" s="74">
        <v>60.350173847554402</v>
      </c>
      <c r="I13" s="73">
        <v>1248.17</v>
      </c>
      <c r="J13" s="74">
        <v>0.36718826179394398</v>
      </c>
      <c r="K13" s="73">
        <v>64386.305399999997</v>
      </c>
      <c r="L13" s="74">
        <v>30.3723215879122</v>
      </c>
      <c r="M13" s="74">
        <v>-0.98061435592171797</v>
      </c>
      <c r="N13" s="73">
        <v>2523799.7425000002</v>
      </c>
      <c r="O13" s="73">
        <v>57095746.7667</v>
      </c>
      <c r="P13" s="73">
        <v>14743</v>
      </c>
      <c r="Q13" s="73">
        <v>10318</v>
      </c>
      <c r="R13" s="74">
        <v>42.886218259352603</v>
      </c>
      <c r="S13" s="73">
        <v>23.0568028013294</v>
      </c>
      <c r="T13" s="73">
        <v>23.331779831362699</v>
      </c>
      <c r="U13" s="75">
        <v>-1.19260693862278</v>
      </c>
    </row>
    <row r="14" spans="1:23" ht="12" thickBot="1">
      <c r="A14" s="76"/>
      <c r="B14" s="50" t="s">
        <v>12</v>
      </c>
      <c r="C14" s="51"/>
      <c r="D14" s="73">
        <v>209466.05249999999</v>
      </c>
      <c r="E14" s="73">
        <v>427560.9632</v>
      </c>
      <c r="F14" s="74">
        <v>48.990920717431898</v>
      </c>
      <c r="G14" s="73">
        <v>138636.4106</v>
      </c>
      <c r="H14" s="74">
        <v>51.090216194619202</v>
      </c>
      <c r="I14" s="73">
        <v>43969.061099999999</v>
      </c>
      <c r="J14" s="74">
        <v>20.991020060398601</v>
      </c>
      <c r="K14" s="73">
        <v>30210.945100000001</v>
      </c>
      <c r="L14" s="74">
        <v>21.791494001648701</v>
      </c>
      <c r="M14" s="74">
        <v>0.45540170803858798</v>
      </c>
      <c r="N14" s="73">
        <v>1257829.2689</v>
      </c>
      <c r="O14" s="73">
        <v>25813241.977499999</v>
      </c>
      <c r="P14" s="73">
        <v>3867</v>
      </c>
      <c r="Q14" s="73">
        <v>3136</v>
      </c>
      <c r="R14" s="74">
        <v>23.309948979591798</v>
      </c>
      <c r="S14" s="73">
        <v>54.167585337470904</v>
      </c>
      <c r="T14" s="73">
        <v>57.484694834183699</v>
      </c>
      <c r="U14" s="75">
        <v>-6.12379059551344</v>
      </c>
    </row>
    <row r="15" spans="1:23" ht="12" thickBot="1">
      <c r="A15" s="76"/>
      <c r="B15" s="50" t="s">
        <v>13</v>
      </c>
      <c r="C15" s="51"/>
      <c r="D15" s="73">
        <v>200564.6036</v>
      </c>
      <c r="E15" s="73">
        <v>300132.05800000002</v>
      </c>
      <c r="F15" s="74">
        <v>66.825451748310101</v>
      </c>
      <c r="G15" s="73">
        <v>87255.272100000002</v>
      </c>
      <c r="H15" s="74">
        <v>129.85958186015401</v>
      </c>
      <c r="I15" s="73">
        <v>13168.2302</v>
      </c>
      <c r="J15" s="74">
        <v>6.5655803484957502</v>
      </c>
      <c r="K15" s="73">
        <v>22830.990900000001</v>
      </c>
      <c r="L15" s="74">
        <v>26.165743743064901</v>
      </c>
      <c r="M15" s="74">
        <v>-0.42323001845706099</v>
      </c>
      <c r="N15" s="73">
        <v>1141191.4236999999</v>
      </c>
      <c r="O15" s="73">
        <v>21615612.691500001</v>
      </c>
      <c r="P15" s="73">
        <v>9041</v>
      </c>
      <c r="Q15" s="73">
        <v>6673</v>
      </c>
      <c r="R15" s="74">
        <v>35.486288026374901</v>
      </c>
      <c r="S15" s="73">
        <v>22.183895984957399</v>
      </c>
      <c r="T15" s="73">
        <v>22.504877266596701</v>
      </c>
      <c r="U15" s="75">
        <v>-1.4469112272117199</v>
      </c>
    </row>
    <row r="16" spans="1:23" ht="12" thickBot="1">
      <c r="A16" s="76"/>
      <c r="B16" s="50" t="s">
        <v>14</v>
      </c>
      <c r="C16" s="51"/>
      <c r="D16" s="73">
        <v>2507055.5356000001</v>
      </c>
      <c r="E16" s="73">
        <v>2686798.2204999998</v>
      </c>
      <c r="F16" s="74">
        <v>93.310153195406301</v>
      </c>
      <c r="G16" s="73">
        <v>714561.77590000001</v>
      </c>
      <c r="H16" s="74">
        <v>250.85217543890201</v>
      </c>
      <c r="I16" s="73">
        <v>-14609.718500000001</v>
      </c>
      <c r="J16" s="74">
        <v>-0.58274411127089498</v>
      </c>
      <c r="K16" s="73">
        <v>27193.0442</v>
      </c>
      <c r="L16" s="74">
        <v>3.8055553931288899</v>
      </c>
      <c r="M16" s="74">
        <v>-1.53725939591567</v>
      </c>
      <c r="N16" s="73">
        <v>11413667.9814</v>
      </c>
      <c r="O16" s="73">
        <v>183807821.88409999</v>
      </c>
      <c r="P16" s="73">
        <v>91059</v>
      </c>
      <c r="Q16" s="73">
        <v>68961</v>
      </c>
      <c r="R16" s="74">
        <v>32.044198895027598</v>
      </c>
      <c r="S16" s="73">
        <v>27.532210276853501</v>
      </c>
      <c r="T16" s="73">
        <v>26.832050328446499</v>
      </c>
      <c r="U16" s="75">
        <v>2.5430575364869501</v>
      </c>
    </row>
    <row r="17" spans="1:21" ht="12" thickBot="1">
      <c r="A17" s="76"/>
      <c r="B17" s="50" t="s">
        <v>15</v>
      </c>
      <c r="C17" s="51"/>
      <c r="D17" s="73">
        <v>3748223.6269</v>
      </c>
      <c r="E17" s="73">
        <v>2526068.3099000002</v>
      </c>
      <c r="F17" s="74">
        <v>148.38172080344</v>
      </c>
      <c r="G17" s="73">
        <v>429517.83309999999</v>
      </c>
      <c r="H17" s="74">
        <v>772.65844117520999</v>
      </c>
      <c r="I17" s="73">
        <v>72538.737200000003</v>
      </c>
      <c r="J17" s="74">
        <v>1.9352830679420701</v>
      </c>
      <c r="K17" s="73">
        <v>62428.539400000001</v>
      </c>
      <c r="L17" s="74">
        <v>14.534562849097201</v>
      </c>
      <c r="M17" s="74">
        <v>0.161948331599121</v>
      </c>
      <c r="N17" s="73">
        <v>11897204.9595</v>
      </c>
      <c r="O17" s="73">
        <v>210271355.59639999</v>
      </c>
      <c r="P17" s="73">
        <v>24849</v>
      </c>
      <c r="Q17" s="73">
        <v>18924</v>
      </c>
      <c r="R17" s="74">
        <v>31.3094483195942</v>
      </c>
      <c r="S17" s="73">
        <v>150.840018789488</v>
      </c>
      <c r="T17" s="73">
        <v>192.323582857747</v>
      </c>
      <c r="U17" s="75">
        <v>-27.501696433857202</v>
      </c>
    </row>
    <row r="18" spans="1:21" ht="12" customHeight="1" thickBot="1">
      <c r="A18" s="76"/>
      <c r="B18" s="50" t="s">
        <v>16</v>
      </c>
      <c r="C18" s="51"/>
      <c r="D18" s="73">
        <v>2360690.2316999999</v>
      </c>
      <c r="E18" s="73">
        <v>3527801.4073999999</v>
      </c>
      <c r="F18" s="74">
        <v>66.916755199092606</v>
      </c>
      <c r="G18" s="73">
        <v>1329335.5615000001</v>
      </c>
      <c r="H18" s="74">
        <v>77.584223281910596</v>
      </c>
      <c r="I18" s="73">
        <v>213384.23819999999</v>
      </c>
      <c r="J18" s="74">
        <v>9.0390613446278305</v>
      </c>
      <c r="K18" s="73">
        <v>207960.9155</v>
      </c>
      <c r="L18" s="74">
        <v>15.643974442791601</v>
      </c>
      <c r="M18" s="74">
        <v>2.6078567152681999E-2</v>
      </c>
      <c r="N18" s="73">
        <v>15196957.5912</v>
      </c>
      <c r="O18" s="73">
        <v>393991466.56419998</v>
      </c>
      <c r="P18" s="73">
        <v>98730</v>
      </c>
      <c r="Q18" s="73">
        <v>82213</v>
      </c>
      <c r="R18" s="74">
        <v>20.090496636784898</v>
      </c>
      <c r="S18" s="73">
        <v>23.910566511698601</v>
      </c>
      <c r="T18" s="73">
        <v>25.398592371036202</v>
      </c>
      <c r="U18" s="75">
        <v>-6.2232982167511501</v>
      </c>
    </row>
    <row r="19" spans="1:21" ht="12" customHeight="1" thickBot="1">
      <c r="A19" s="76"/>
      <c r="B19" s="50" t="s">
        <v>17</v>
      </c>
      <c r="C19" s="51"/>
      <c r="D19" s="73">
        <v>863552.39939999999</v>
      </c>
      <c r="E19" s="73">
        <v>1326664.2899</v>
      </c>
      <c r="F19" s="74">
        <v>65.092006016465007</v>
      </c>
      <c r="G19" s="73">
        <v>386705.56300000002</v>
      </c>
      <c r="H19" s="74">
        <v>123.31005344239099</v>
      </c>
      <c r="I19" s="73">
        <v>62905.523200000003</v>
      </c>
      <c r="J19" s="74">
        <v>7.2845056355244999</v>
      </c>
      <c r="K19" s="73">
        <v>43124.21</v>
      </c>
      <c r="L19" s="74">
        <v>11.1516911382007</v>
      </c>
      <c r="M19" s="74">
        <v>0.45870552063446501</v>
      </c>
      <c r="N19" s="73">
        <v>6711283.3602</v>
      </c>
      <c r="O19" s="73">
        <v>117379560.5201</v>
      </c>
      <c r="P19" s="73">
        <v>12427</v>
      </c>
      <c r="Q19" s="73">
        <v>12493</v>
      </c>
      <c r="R19" s="74">
        <v>-0.52829584567357701</v>
      </c>
      <c r="S19" s="73">
        <v>69.490013631608605</v>
      </c>
      <c r="T19" s="73">
        <v>67.792872280477098</v>
      </c>
      <c r="U19" s="75">
        <v>2.4422809299314201</v>
      </c>
    </row>
    <row r="20" spans="1:21" ht="12" thickBot="1">
      <c r="A20" s="76"/>
      <c r="B20" s="50" t="s">
        <v>18</v>
      </c>
      <c r="C20" s="51"/>
      <c r="D20" s="73">
        <v>1416966.4626</v>
      </c>
      <c r="E20" s="73">
        <v>2903457.1782</v>
      </c>
      <c r="F20" s="74">
        <v>48.802733280828001</v>
      </c>
      <c r="G20" s="73">
        <v>860306.23210000002</v>
      </c>
      <c r="H20" s="74">
        <v>64.704893412337299</v>
      </c>
      <c r="I20" s="73">
        <v>73642.219700000001</v>
      </c>
      <c r="J20" s="74">
        <v>5.1971745022725102</v>
      </c>
      <c r="K20" s="73">
        <v>72496.929199999999</v>
      </c>
      <c r="L20" s="74">
        <v>8.4268748144524803</v>
      </c>
      <c r="M20" s="74">
        <v>1.5797779473396001E-2</v>
      </c>
      <c r="N20" s="73">
        <v>9904712.3399999999</v>
      </c>
      <c r="O20" s="73">
        <v>206627600.06810001</v>
      </c>
      <c r="P20" s="73">
        <v>44821</v>
      </c>
      <c r="Q20" s="73">
        <v>45475</v>
      </c>
      <c r="R20" s="74">
        <v>-1.4381528312259499</v>
      </c>
      <c r="S20" s="73">
        <v>31.613896668972099</v>
      </c>
      <c r="T20" s="73">
        <v>33.3542444376031</v>
      </c>
      <c r="U20" s="75">
        <v>-5.50500872086117</v>
      </c>
    </row>
    <row r="21" spans="1:21" ht="12" customHeight="1" thickBot="1">
      <c r="A21" s="76"/>
      <c r="B21" s="50" t="s">
        <v>19</v>
      </c>
      <c r="C21" s="51"/>
      <c r="D21" s="73">
        <v>355008.48149999999</v>
      </c>
      <c r="E21" s="73">
        <v>657539.60309999995</v>
      </c>
      <c r="F21" s="74">
        <v>53.990433401470703</v>
      </c>
      <c r="G21" s="73">
        <v>299575.05430000002</v>
      </c>
      <c r="H21" s="74">
        <v>18.504019745411799</v>
      </c>
      <c r="I21" s="73">
        <v>46595.402600000001</v>
      </c>
      <c r="J21" s="74">
        <v>13.125151940912099</v>
      </c>
      <c r="K21" s="73">
        <v>33441.937100000003</v>
      </c>
      <c r="L21" s="74">
        <v>11.1631247729027</v>
      </c>
      <c r="M21" s="74">
        <v>0.39332247592798703</v>
      </c>
      <c r="N21" s="73">
        <v>2852637.5221000002</v>
      </c>
      <c r="O21" s="73">
        <v>70215329.497700006</v>
      </c>
      <c r="P21" s="73">
        <v>24506</v>
      </c>
      <c r="Q21" s="73">
        <v>25316</v>
      </c>
      <c r="R21" s="74">
        <v>-3.1995575920366601</v>
      </c>
      <c r="S21" s="73">
        <v>14.4865943646454</v>
      </c>
      <c r="T21" s="73">
        <v>16.748596409385399</v>
      </c>
      <c r="U21" s="75">
        <v>-15.614450075722401</v>
      </c>
    </row>
    <row r="22" spans="1:21" ht="12" customHeight="1" thickBot="1">
      <c r="A22" s="76"/>
      <c r="B22" s="50" t="s">
        <v>20</v>
      </c>
      <c r="C22" s="51"/>
      <c r="D22" s="73">
        <v>3094361.1076000002</v>
      </c>
      <c r="E22" s="73">
        <v>5873754.5515999999</v>
      </c>
      <c r="F22" s="74">
        <v>52.681144239455897</v>
      </c>
      <c r="G22" s="73">
        <v>1212034.4834</v>
      </c>
      <c r="H22" s="74">
        <v>155.30305861593101</v>
      </c>
      <c r="I22" s="73">
        <v>-36450.780100000004</v>
      </c>
      <c r="J22" s="74">
        <v>-1.17797434858116</v>
      </c>
      <c r="K22" s="73">
        <v>147641.3591</v>
      </c>
      <c r="L22" s="74">
        <v>12.181283711156199</v>
      </c>
      <c r="M22" s="74">
        <v>-1.24688732427145</v>
      </c>
      <c r="N22" s="73">
        <v>20613845.2399</v>
      </c>
      <c r="O22" s="73">
        <v>238782601.90549999</v>
      </c>
      <c r="P22" s="73">
        <v>112061</v>
      </c>
      <c r="Q22" s="73">
        <v>113194</v>
      </c>
      <c r="R22" s="74">
        <v>-1.0009364453946299</v>
      </c>
      <c r="S22" s="73">
        <v>27.613184851107899</v>
      </c>
      <c r="T22" s="73">
        <v>42.258467417000901</v>
      </c>
      <c r="U22" s="75">
        <v>-53.037281446748501</v>
      </c>
    </row>
    <row r="23" spans="1:21" ht="12" thickBot="1">
      <c r="A23" s="76"/>
      <c r="B23" s="50" t="s">
        <v>21</v>
      </c>
      <c r="C23" s="51"/>
      <c r="D23" s="73">
        <v>3584368.5795999998</v>
      </c>
      <c r="E23" s="73">
        <v>8280170.7953000003</v>
      </c>
      <c r="F23" s="74">
        <v>43.288582665886103</v>
      </c>
      <c r="G23" s="73">
        <v>2243297.6845999998</v>
      </c>
      <c r="H23" s="74">
        <v>59.781227618889297</v>
      </c>
      <c r="I23" s="73">
        <v>106209.7046</v>
      </c>
      <c r="J23" s="74">
        <v>2.9631356887927098</v>
      </c>
      <c r="K23" s="73">
        <v>310657.23940000002</v>
      </c>
      <c r="L23" s="74">
        <v>13.848239648827199</v>
      </c>
      <c r="M23" s="74">
        <v>-0.65811289379532201</v>
      </c>
      <c r="N23" s="73">
        <v>29123653.092300002</v>
      </c>
      <c r="O23" s="73">
        <v>521030722.38870001</v>
      </c>
      <c r="P23" s="73">
        <v>88224</v>
      </c>
      <c r="Q23" s="73">
        <v>79414</v>
      </c>
      <c r="R23" s="74">
        <v>11.0937618052233</v>
      </c>
      <c r="S23" s="73">
        <v>40.628044291802702</v>
      </c>
      <c r="T23" s="73">
        <v>48.820288727428398</v>
      </c>
      <c r="U23" s="75">
        <v>-20.164013745743201</v>
      </c>
    </row>
    <row r="24" spans="1:21" ht="12" thickBot="1">
      <c r="A24" s="76"/>
      <c r="B24" s="50" t="s">
        <v>22</v>
      </c>
      <c r="C24" s="51"/>
      <c r="D24" s="73">
        <v>525588.11970000004</v>
      </c>
      <c r="E24" s="73">
        <v>707590.71050000004</v>
      </c>
      <c r="F24" s="74">
        <v>74.278550000834102</v>
      </c>
      <c r="G24" s="73">
        <v>207643.9952</v>
      </c>
      <c r="H24" s="74">
        <v>153.11982616870799</v>
      </c>
      <c r="I24" s="73">
        <v>81885.339800000002</v>
      </c>
      <c r="J24" s="74">
        <v>15.5797547035004</v>
      </c>
      <c r="K24" s="73">
        <v>33919.731299999999</v>
      </c>
      <c r="L24" s="74">
        <v>16.3355223768108</v>
      </c>
      <c r="M24" s="74">
        <v>1.4140916411091999</v>
      </c>
      <c r="N24" s="73">
        <v>2964297.6804</v>
      </c>
      <c r="O24" s="73">
        <v>49970242.179799996</v>
      </c>
      <c r="P24" s="73">
        <v>32976</v>
      </c>
      <c r="Q24" s="73">
        <v>32056</v>
      </c>
      <c r="R24" s="74">
        <v>2.8699775393062201</v>
      </c>
      <c r="S24" s="73">
        <v>15.938504357714701</v>
      </c>
      <c r="T24" s="73">
        <v>16.5378120539057</v>
      </c>
      <c r="U24" s="75">
        <v>-3.7601250577873699</v>
      </c>
    </row>
    <row r="25" spans="1:21" ht="12" thickBot="1">
      <c r="A25" s="76"/>
      <c r="B25" s="50" t="s">
        <v>23</v>
      </c>
      <c r="C25" s="51"/>
      <c r="D25" s="73">
        <v>646661.36399999994</v>
      </c>
      <c r="E25" s="73">
        <v>673982.03469999996</v>
      </c>
      <c r="F25" s="74">
        <v>95.946379978487002</v>
      </c>
      <c r="G25" s="73">
        <v>190761.19870000001</v>
      </c>
      <c r="H25" s="74">
        <v>238.98998769501901</v>
      </c>
      <c r="I25" s="73">
        <v>31866.514500000001</v>
      </c>
      <c r="J25" s="74">
        <v>4.9278519290043699</v>
      </c>
      <c r="K25" s="73">
        <v>18105.439399999999</v>
      </c>
      <c r="L25" s="74">
        <v>9.4911541358436597</v>
      </c>
      <c r="M25" s="74">
        <v>0.76005198194748103</v>
      </c>
      <c r="N25" s="73">
        <v>3029698.7066000002</v>
      </c>
      <c r="O25" s="73">
        <v>63025791.086800002</v>
      </c>
      <c r="P25" s="73">
        <v>27357</v>
      </c>
      <c r="Q25" s="73">
        <v>24996</v>
      </c>
      <c r="R25" s="74">
        <v>9.4455112818050893</v>
      </c>
      <c r="S25" s="73">
        <v>23.6378756442592</v>
      </c>
      <c r="T25" s="73">
        <v>21.016059249479898</v>
      </c>
      <c r="U25" s="75">
        <v>11.0915906075344</v>
      </c>
    </row>
    <row r="26" spans="1:21" ht="12" thickBot="1">
      <c r="A26" s="76"/>
      <c r="B26" s="50" t="s">
        <v>24</v>
      </c>
      <c r="C26" s="51"/>
      <c r="D26" s="73">
        <v>643198.3639</v>
      </c>
      <c r="E26" s="73">
        <v>1344620.4731000001</v>
      </c>
      <c r="F26" s="74">
        <v>47.834937572913603</v>
      </c>
      <c r="G26" s="73">
        <v>531072.63170000003</v>
      </c>
      <c r="H26" s="74">
        <v>21.113069193770698</v>
      </c>
      <c r="I26" s="73">
        <v>111687.3088</v>
      </c>
      <c r="J26" s="74">
        <v>17.364364567532402</v>
      </c>
      <c r="K26" s="73">
        <v>115668.5125</v>
      </c>
      <c r="L26" s="74">
        <v>21.780168209711199</v>
      </c>
      <c r="M26" s="74">
        <v>-3.4419079263252002E-2</v>
      </c>
      <c r="N26" s="73">
        <v>6112046.4357000003</v>
      </c>
      <c r="O26" s="73">
        <v>117599364.18799999</v>
      </c>
      <c r="P26" s="73">
        <v>41042</v>
      </c>
      <c r="Q26" s="73">
        <v>48664</v>
      </c>
      <c r="R26" s="74">
        <v>-15.662502054907099</v>
      </c>
      <c r="S26" s="73">
        <v>15.6717110252912</v>
      </c>
      <c r="T26" s="73">
        <v>17.156008199079402</v>
      </c>
      <c r="U26" s="75">
        <v>-9.47118774327107</v>
      </c>
    </row>
    <row r="27" spans="1:21" ht="12" thickBot="1">
      <c r="A27" s="76"/>
      <c r="B27" s="50" t="s">
        <v>25</v>
      </c>
      <c r="C27" s="51"/>
      <c r="D27" s="73">
        <v>228435.01060000001</v>
      </c>
      <c r="E27" s="73">
        <v>390839.73639999999</v>
      </c>
      <c r="F27" s="74">
        <v>58.447232797795998</v>
      </c>
      <c r="G27" s="73">
        <v>202427.6973</v>
      </c>
      <c r="H27" s="74">
        <v>12.8477049568256</v>
      </c>
      <c r="I27" s="73">
        <v>51883.652199999997</v>
      </c>
      <c r="J27" s="74">
        <v>22.712653399198299</v>
      </c>
      <c r="K27" s="73">
        <v>56197.414199999999</v>
      </c>
      <c r="L27" s="74">
        <v>27.761721814537498</v>
      </c>
      <c r="M27" s="74">
        <v>-7.6760862780052994E-2</v>
      </c>
      <c r="N27" s="73">
        <v>1794348.4698999999</v>
      </c>
      <c r="O27" s="73">
        <v>40222582.675899997</v>
      </c>
      <c r="P27" s="73">
        <v>25672</v>
      </c>
      <c r="Q27" s="73">
        <v>26155</v>
      </c>
      <c r="R27" s="74">
        <v>-1.8466832345631801</v>
      </c>
      <c r="S27" s="73">
        <v>8.8982163680274304</v>
      </c>
      <c r="T27" s="73">
        <v>9.5230765054482909</v>
      </c>
      <c r="U27" s="75">
        <v>-7.0223077477198297</v>
      </c>
    </row>
    <row r="28" spans="1:21" ht="12" thickBot="1">
      <c r="A28" s="76"/>
      <c r="B28" s="50" t="s">
        <v>26</v>
      </c>
      <c r="C28" s="51"/>
      <c r="D28" s="73">
        <v>1430454.4404</v>
      </c>
      <c r="E28" s="73">
        <v>2089831.6723</v>
      </c>
      <c r="F28" s="74">
        <v>68.448308988718196</v>
      </c>
      <c r="G28" s="73">
        <v>708579.05390000006</v>
      </c>
      <c r="H28" s="74">
        <v>101.876478358599</v>
      </c>
      <c r="I28" s="73">
        <v>52503.717400000001</v>
      </c>
      <c r="J28" s="74">
        <v>3.6704222041016799</v>
      </c>
      <c r="K28" s="73">
        <v>21926.934600000001</v>
      </c>
      <c r="L28" s="74">
        <v>3.09449375892707</v>
      </c>
      <c r="M28" s="74">
        <v>1.3944850640453901</v>
      </c>
      <c r="N28" s="73">
        <v>9601370.9785999991</v>
      </c>
      <c r="O28" s="73">
        <v>171151382.61160001</v>
      </c>
      <c r="P28" s="73">
        <v>46679</v>
      </c>
      <c r="Q28" s="73">
        <v>51362</v>
      </c>
      <c r="R28" s="74">
        <v>-9.1176356060901007</v>
      </c>
      <c r="S28" s="73">
        <v>30.644496248848501</v>
      </c>
      <c r="T28" s="73">
        <v>34.6055163233519</v>
      </c>
      <c r="U28" s="75">
        <v>-12.925714432823201</v>
      </c>
    </row>
    <row r="29" spans="1:21" ht="12" thickBot="1">
      <c r="A29" s="76"/>
      <c r="B29" s="50" t="s">
        <v>27</v>
      </c>
      <c r="C29" s="51"/>
      <c r="D29" s="73">
        <v>705872.82389999996</v>
      </c>
      <c r="E29" s="73">
        <v>950058.61930000002</v>
      </c>
      <c r="F29" s="74">
        <v>74.297818004123201</v>
      </c>
      <c r="G29" s="73">
        <v>559760.45449999999</v>
      </c>
      <c r="H29" s="74">
        <v>26.102660204982399</v>
      </c>
      <c r="I29" s="73">
        <v>105265.16130000001</v>
      </c>
      <c r="J29" s="74">
        <v>14.9127658320095</v>
      </c>
      <c r="K29" s="73">
        <v>92290.004499999995</v>
      </c>
      <c r="L29" s="74">
        <v>16.487410598241901</v>
      </c>
      <c r="M29" s="74">
        <v>0.14059113844771801</v>
      </c>
      <c r="N29" s="73">
        <v>6177541.9881999996</v>
      </c>
      <c r="O29" s="73">
        <v>128203028.096</v>
      </c>
      <c r="P29" s="73">
        <v>97093</v>
      </c>
      <c r="Q29" s="73">
        <v>118100</v>
      </c>
      <c r="R29" s="74">
        <v>-17.7874682472481</v>
      </c>
      <c r="S29" s="73">
        <v>7.2700691491662601</v>
      </c>
      <c r="T29" s="73">
        <v>7.42601178323455</v>
      </c>
      <c r="U29" s="75">
        <v>-2.14499519700122</v>
      </c>
    </row>
    <row r="30" spans="1:21" ht="12" thickBot="1">
      <c r="A30" s="76"/>
      <c r="B30" s="50" t="s">
        <v>28</v>
      </c>
      <c r="C30" s="51"/>
      <c r="D30" s="73">
        <v>2666099.1104000001</v>
      </c>
      <c r="E30" s="73">
        <v>3386516.0608999999</v>
      </c>
      <c r="F30" s="74">
        <v>78.726899930646098</v>
      </c>
      <c r="G30" s="73">
        <v>1005464.2321</v>
      </c>
      <c r="H30" s="74">
        <v>165.16100973891599</v>
      </c>
      <c r="I30" s="73">
        <v>199193.35920000001</v>
      </c>
      <c r="J30" s="74">
        <v>7.47134112242792</v>
      </c>
      <c r="K30" s="73">
        <v>120205.1998</v>
      </c>
      <c r="L30" s="74">
        <v>11.9551940250466</v>
      </c>
      <c r="M30" s="74">
        <v>0.65711100294681302</v>
      </c>
      <c r="N30" s="73">
        <v>13263648.9735</v>
      </c>
      <c r="O30" s="73">
        <v>195366924.1101</v>
      </c>
      <c r="P30" s="73">
        <v>109602</v>
      </c>
      <c r="Q30" s="73">
        <v>113353</v>
      </c>
      <c r="R30" s="74">
        <v>-3.3091316506841499</v>
      </c>
      <c r="S30" s="73">
        <v>24.325277918286201</v>
      </c>
      <c r="T30" s="73">
        <v>24.0515795541362</v>
      </c>
      <c r="U30" s="75">
        <v>1.1251602759457899</v>
      </c>
    </row>
    <row r="31" spans="1:21" ht="12" thickBot="1">
      <c r="A31" s="76"/>
      <c r="B31" s="50" t="s">
        <v>29</v>
      </c>
      <c r="C31" s="51"/>
      <c r="D31" s="73">
        <v>958746.86719999998</v>
      </c>
      <c r="E31" s="73">
        <v>3227657.4492000001</v>
      </c>
      <c r="F31" s="74">
        <v>29.7041083909828</v>
      </c>
      <c r="G31" s="73">
        <v>780607.78529999999</v>
      </c>
      <c r="H31" s="74">
        <v>22.8205617795034</v>
      </c>
      <c r="I31" s="73">
        <v>13650.8634</v>
      </c>
      <c r="J31" s="74">
        <v>1.42382352078678</v>
      </c>
      <c r="K31" s="73">
        <v>47788.510600000001</v>
      </c>
      <c r="L31" s="74">
        <v>6.1219618225603698</v>
      </c>
      <c r="M31" s="74">
        <v>-0.71434842332165105</v>
      </c>
      <c r="N31" s="73">
        <v>13567611.242000001</v>
      </c>
      <c r="O31" s="73">
        <v>213679677.25830001</v>
      </c>
      <c r="P31" s="73">
        <v>28200</v>
      </c>
      <c r="Q31" s="73">
        <v>35840</v>
      </c>
      <c r="R31" s="74">
        <v>-21.316964285714299</v>
      </c>
      <c r="S31" s="73">
        <v>33.998115858155998</v>
      </c>
      <c r="T31" s="73">
        <v>35.7524407589286</v>
      </c>
      <c r="U31" s="75">
        <v>-5.1600650697579002</v>
      </c>
    </row>
    <row r="32" spans="1:21" ht="12" thickBot="1">
      <c r="A32" s="76"/>
      <c r="B32" s="50" t="s">
        <v>30</v>
      </c>
      <c r="C32" s="51"/>
      <c r="D32" s="73">
        <v>344654.4412</v>
      </c>
      <c r="E32" s="73">
        <v>690422.82019999996</v>
      </c>
      <c r="F32" s="74">
        <v>49.919329303188597</v>
      </c>
      <c r="G32" s="73">
        <v>118955.1403</v>
      </c>
      <c r="H32" s="74">
        <v>189.73480282633901</v>
      </c>
      <c r="I32" s="73">
        <v>68804.026599999997</v>
      </c>
      <c r="J32" s="74">
        <v>19.963191642168201</v>
      </c>
      <c r="K32" s="73">
        <v>33428.402199999997</v>
      </c>
      <c r="L32" s="74">
        <v>28.1016878427405</v>
      </c>
      <c r="M32" s="74">
        <v>1.0582505316392301</v>
      </c>
      <c r="N32" s="73">
        <v>1929691.9362000001</v>
      </c>
      <c r="O32" s="73">
        <v>20793861.069200002</v>
      </c>
      <c r="P32" s="73">
        <v>27394</v>
      </c>
      <c r="Q32" s="73">
        <v>31882</v>
      </c>
      <c r="R32" s="74">
        <v>-14.076908600464201</v>
      </c>
      <c r="S32" s="73">
        <v>12.5813842885303</v>
      </c>
      <c r="T32" s="73">
        <v>16.372829358258599</v>
      </c>
      <c r="U32" s="75">
        <v>-30.135356990761899</v>
      </c>
    </row>
    <row r="33" spans="1:21" ht="12" thickBot="1">
      <c r="A33" s="76"/>
      <c r="B33" s="50" t="s">
        <v>70</v>
      </c>
      <c r="C33" s="51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3">
        <v>8.2905999999999995</v>
      </c>
      <c r="O33" s="73">
        <v>336.22550000000001</v>
      </c>
      <c r="P33" s="77"/>
      <c r="Q33" s="77"/>
      <c r="R33" s="77"/>
      <c r="S33" s="77"/>
      <c r="T33" s="77"/>
      <c r="U33" s="78"/>
    </row>
    <row r="34" spans="1:21" ht="12" thickBot="1">
      <c r="A34" s="76"/>
      <c r="B34" s="50" t="s">
        <v>31</v>
      </c>
      <c r="C34" s="51"/>
      <c r="D34" s="73">
        <v>223852.39629999999</v>
      </c>
      <c r="E34" s="73">
        <v>458609.64390000002</v>
      </c>
      <c r="F34" s="74">
        <v>48.811096599793899</v>
      </c>
      <c r="G34" s="73">
        <v>116760.1553</v>
      </c>
      <c r="H34" s="74">
        <v>91.719851455182194</v>
      </c>
      <c r="I34" s="73">
        <v>19791.788700000001</v>
      </c>
      <c r="J34" s="74">
        <v>8.8414459827696703</v>
      </c>
      <c r="K34" s="73">
        <v>19922.172699999999</v>
      </c>
      <c r="L34" s="74">
        <v>17.062475335710701</v>
      </c>
      <c r="M34" s="74">
        <v>-6.5446676907890003E-3</v>
      </c>
      <c r="N34" s="73">
        <v>1760642.0321</v>
      </c>
      <c r="O34" s="73">
        <v>33403814.927200001</v>
      </c>
      <c r="P34" s="73">
        <v>13162</v>
      </c>
      <c r="Q34" s="73">
        <v>16220</v>
      </c>
      <c r="R34" s="74">
        <v>-18.853267570900101</v>
      </c>
      <c r="S34" s="73">
        <v>17.0074757863547</v>
      </c>
      <c r="T34" s="73">
        <v>16.726730104808901</v>
      </c>
      <c r="U34" s="75">
        <v>1.6507192782307201</v>
      </c>
    </row>
    <row r="35" spans="1:21" ht="12" customHeight="1" thickBot="1">
      <c r="A35" s="76"/>
      <c r="B35" s="50" t="s">
        <v>78</v>
      </c>
      <c r="C35" s="51"/>
      <c r="D35" s="73">
        <v>7830.5792000000001</v>
      </c>
      <c r="E35" s="77"/>
      <c r="F35" s="77"/>
      <c r="G35" s="77"/>
      <c r="H35" s="77"/>
      <c r="I35" s="73">
        <v>21.709499999999998</v>
      </c>
      <c r="J35" s="74">
        <v>0.27724002842599399</v>
      </c>
      <c r="K35" s="77"/>
      <c r="L35" s="77"/>
      <c r="M35" s="77"/>
      <c r="N35" s="73">
        <v>67035.3177</v>
      </c>
      <c r="O35" s="73">
        <v>289315.3676</v>
      </c>
      <c r="P35" s="73">
        <v>1025</v>
      </c>
      <c r="Q35" s="73">
        <v>1107</v>
      </c>
      <c r="R35" s="74">
        <v>-7.4074074074074101</v>
      </c>
      <c r="S35" s="73">
        <v>7.63958946341464</v>
      </c>
      <c r="T35" s="73">
        <v>9.4382576332429995</v>
      </c>
      <c r="U35" s="75">
        <v>-23.544042234756699</v>
      </c>
    </row>
    <row r="36" spans="1:21" ht="12" customHeight="1" thickBot="1">
      <c r="A36" s="76"/>
      <c r="B36" s="50" t="s">
        <v>64</v>
      </c>
      <c r="C36" s="51"/>
      <c r="D36" s="73">
        <v>144119.73000000001</v>
      </c>
      <c r="E36" s="77"/>
      <c r="F36" s="77"/>
      <c r="G36" s="73">
        <v>115525.71</v>
      </c>
      <c r="H36" s="74">
        <v>24.751217715952599</v>
      </c>
      <c r="I36" s="73">
        <v>3302.66</v>
      </c>
      <c r="J36" s="74">
        <v>2.2916085118949399</v>
      </c>
      <c r="K36" s="73">
        <v>1737.38</v>
      </c>
      <c r="L36" s="74">
        <v>1.50389034614027</v>
      </c>
      <c r="M36" s="74">
        <v>0.90094279892712004</v>
      </c>
      <c r="N36" s="73">
        <v>806586.07</v>
      </c>
      <c r="O36" s="73">
        <v>26504529.890000001</v>
      </c>
      <c r="P36" s="73">
        <v>106</v>
      </c>
      <c r="Q36" s="73">
        <v>76</v>
      </c>
      <c r="R36" s="74">
        <v>39.473684210526301</v>
      </c>
      <c r="S36" s="73">
        <v>1359.62009433962</v>
      </c>
      <c r="T36" s="73">
        <v>1469.91776315789</v>
      </c>
      <c r="U36" s="75">
        <v>-8.1123888413729599</v>
      </c>
    </row>
    <row r="37" spans="1:21" ht="12" thickBot="1">
      <c r="A37" s="76"/>
      <c r="B37" s="50" t="s">
        <v>35</v>
      </c>
      <c r="C37" s="51"/>
      <c r="D37" s="73">
        <v>153418.04999999999</v>
      </c>
      <c r="E37" s="77"/>
      <c r="F37" s="77"/>
      <c r="G37" s="73">
        <v>169953.42</v>
      </c>
      <c r="H37" s="74">
        <v>-9.7293540783115908</v>
      </c>
      <c r="I37" s="73">
        <v>-9334.02</v>
      </c>
      <c r="J37" s="74">
        <v>-6.0840429141160399</v>
      </c>
      <c r="K37" s="73">
        <v>-34170.58</v>
      </c>
      <c r="L37" s="74">
        <v>-20.105850179419701</v>
      </c>
      <c r="M37" s="74">
        <v>-0.726840457492966</v>
      </c>
      <c r="N37" s="73">
        <v>1273798.0900000001</v>
      </c>
      <c r="O37" s="73">
        <v>70740291.459999993</v>
      </c>
      <c r="P37" s="73">
        <v>76</v>
      </c>
      <c r="Q37" s="73">
        <v>99</v>
      </c>
      <c r="R37" s="74">
        <v>-23.2323232323232</v>
      </c>
      <c r="S37" s="73">
        <v>2018.6585526315801</v>
      </c>
      <c r="T37" s="73">
        <v>1854.27090909091</v>
      </c>
      <c r="U37" s="75">
        <v>8.1434100544824393</v>
      </c>
    </row>
    <row r="38" spans="1:21" ht="12" thickBot="1">
      <c r="A38" s="76"/>
      <c r="B38" s="50" t="s">
        <v>36</v>
      </c>
      <c r="C38" s="51"/>
      <c r="D38" s="73">
        <v>474092.44</v>
      </c>
      <c r="E38" s="77"/>
      <c r="F38" s="77"/>
      <c r="G38" s="73">
        <v>240037.59</v>
      </c>
      <c r="H38" s="74">
        <v>97.507582041629405</v>
      </c>
      <c r="I38" s="73">
        <v>-11617.25</v>
      </c>
      <c r="J38" s="74">
        <v>-2.4504187411214602</v>
      </c>
      <c r="K38" s="73">
        <v>-7899.39</v>
      </c>
      <c r="L38" s="74">
        <v>-3.2908970632474701</v>
      </c>
      <c r="M38" s="74">
        <v>0.47065153132077298</v>
      </c>
      <c r="N38" s="73">
        <v>2850017.08</v>
      </c>
      <c r="O38" s="73">
        <v>44065005.82</v>
      </c>
      <c r="P38" s="73">
        <v>172</v>
      </c>
      <c r="Q38" s="73">
        <v>194</v>
      </c>
      <c r="R38" s="74">
        <v>-11.340206185567</v>
      </c>
      <c r="S38" s="73">
        <v>2756.35139534884</v>
      </c>
      <c r="T38" s="73">
        <v>2243.7004639175302</v>
      </c>
      <c r="U38" s="75">
        <v>18.5988960731341</v>
      </c>
    </row>
    <row r="39" spans="1:21" ht="12" thickBot="1">
      <c r="A39" s="76"/>
      <c r="B39" s="50" t="s">
        <v>37</v>
      </c>
      <c r="C39" s="51"/>
      <c r="D39" s="73">
        <v>330774.65000000002</v>
      </c>
      <c r="E39" s="77"/>
      <c r="F39" s="77"/>
      <c r="G39" s="73">
        <v>128738.58</v>
      </c>
      <c r="H39" s="74">
        <v>156.93513941197699</v>
      </c>
      <c r="I39" s="73">
        <v>-53388.12</v>
      </c>
      <c r="J39" s="74">
        <v>-16.1403299799425</v>
      </c>
      <c r="K39" s="73">
        <v>-20065.91</v>
      </c>
      <c r="L39" s="74">
        <v>-15.586555327858999</v>
      </c>
      <c r="M39" s="74">
        <v>1.6606378679063101</v>
      </c>
      <c r="N39" s="73">
        <v>1578607.88</v>
      </c>
      <c r="O39" s="73">
        <v>44298636.280000001</v>
      </c>
      <c r="P39" s="73">
        <v>195</v>
      </c>
      <c r="Q39" s="73">
        <v>176</v>
      </c>
      <c r="R39" s="74">
        <v>10.795454545454501</v>
      </c>
      <c r="S39" s="73">
        <v>1696.2802564102601</v>
      </c>
      <c r="T39" s="73">
        <v>1344.82761363636</v>
      </c>
      <c r="U39" s="75">
        <v>20.719019834473102</v>
      </c>
    </row>
    <row r="40" spans="1:21" ht="12" thickBot="1">
      <c r="A40" s="76"/>
      <c r="B40" s="50" t="s">
        <v>66</v>
      </c>
      <c r="C40" s="51"/>
      <c r="D40" s="77"/>
      <c r="E40" s="77"/>
      <c r="F40" s="77"/>
      <c r="G40" s="73">
        <v>0.11</v>
      </c>
      <c r="H40" s="77"/>
      <c r="I40" s="77"/>
      <c r="J40" s="77"/>
      <c r="K40" s="73">
        <v>0.11</v>
      </c>
      <c r="L40" s="74">
        <v>100</v>
      </c>
      <c r="M40" s="77"/>
      <c r="N40" s="73">
        <v>9.6300000000000008</v>
      </c>
      <c r="O40" s="73">
        <v>1262.8900000000001</v>
      </c>
      <c r="P40" s="77"/>
      <c r="Q40" s="73">
        <v>3</v>
      </c>
      <c r="R40" s="77"/>
      <c r="S40" s="77"/>
      <c r="T40" s="73">
        <v>0.54666666666666697</v>
      </c>
      <c r="U40" s="78"/>
    </row>
    <row r="41" spans="1:21" ht="12" customHeight="1" thickBot="1">
      <c r="A41" s="76"/>
      <c r="B41" s="50" t="s">
        <v>32</v>
      </c>
      <c r="C41" s="51"/>
      <c r="D41" s="73">
        <v>70117.948499999999</v>
      </c>
      <c r="E41" s="77"/>
      <c r="F41" s="77"/>
      <c r="G41" s="73">
        <v>80013.674499999994</v>
      </c>
      <c r="H41" s="74">
        <v>-12.3675435003301</v>
      </c>
      <c r="I41" s="73">
        <v>4295.3145000000004</v>
      </c>
      <c r="J41" s="74">
        <v>6.1258416595003498</v>
      </c>
      <c r="K41" s="73">
        <v>3760.2633000000001</v>
      </c>
      <c r="L41" s="74">
        <v>4.6995258291756103</v>
      </c>
      <c r="M41" s="74">
        <v>0.14229088691741401</v>
      </c>
      <c r="N41" s="73">
        <v>471144.01510000002</v>
      </c>
      <c r="O41" s="73">
        <v>13643256.3946</v>
      </c>
      <c r="P41" s="73">
        <v>118</v>
      </c>
      <c r="Q41" s="73">
        <v>75</v>
      </c>
      <c r="R41" s="74">
        <v>57.3333333333333</v>
      </c>
      <c r="S41" s="73">
        <v>594.21990254237301</v>
      </c>
      <c r="T41" s="73">
        <v>291.384609333333</v>
      </c>
      <c r="U41" s="75">
        <v>50.963505583262602</v>
      </c>
    </row>
    <row r="42" spans="1:21" ht="12" thickBot="1">
      <c r="A42" s="76"/>
      <c r="B42" s="50" t="s">
        <v>33</v>
      </c>
      <c r="C42" s="51"/>
      <c r="D42" s="73">
        <v>564323.29090000002</v>
      </c>
      <c r="E42" s="73">
        <v>4066062.3964</v>
      </c>
      <c r="F42" s="74">
        <v>13.878864510284901</v>
      </c>
      <c r="G42" s="73">
        <v>304207.96659999999</v>
      </c>
      <c r="H42" s="74">
        <v>85.505756869945202</v>
      </c>
      <c r="I42" s="73">
        <v>31918.201700000001</v>
      </c>
      <c r="J42" s="74">
        <v>5.6560135324373899</v>
      </c>
      <c r="K42" s="73">
        <v>19082.301899999999</v>
      </c>
      <c r="L42" s="74">
        <v>6.2727817792790201</v>
      </c>
      <c r="M42" s="74">
        <v>0.67265992684037801</v>
      </c>
      <c r="N42" s="73">
        <v>3813495.139</v>
      </c>
      <c r="O42" s="73">
        <v>80904573.681500003</v>
      </c>
      <c r="P42" s="73">
        <v>2841</v>
      </c>
      <c r="Q42" s="73">
        <v>2316</v>
      </c>
      <c r="R42" s="74">
        <v>22.668393782383401</v>
      </c>
      <c r="S42" s="73">
        <v>198.63544206265399</v>
      </c>
      <c r="T42" s="73">
        <v>200.87890466321201</v>
      </c>
      <c r="U42" s="75">
        <v>-1.12943721284683</v>
      </c>
    </row>
    <row r="43" spans="1:21" ht="12" thickBot="1">
      <c r="A43" s="76"/>
      <c r="B43" s="50" t="s">
        <v>38</v>
      </c>
      <c r="C43" s="51"/>
      <c r="D43" s="73">
        <v>111959.92</v>
      </c>
      <c r="E43" s="77"/>
      <c r="F43" s="77"/>
      <c r="G43" s="73">
        <v>45070.1</v>
      </c>
      <c r="H43" s="74">
        <v>148.412850204459</v>
      </c>
      <c r="I43" s="73">
        <v>-6566.91</v>
      </c>
      <c r="J43" s="74">
        <v>-5.8654114793936998</v>
      </c>
      <c r="K43" s="73">
        <v>-3883.79</v>
      </c>
      <c r="L43" s="74">
        <v>-8.6172207294858492</v>
      </c>
      <c r="M43" s="74">
        <v>0.69085094714183803</v>
      </c>
      <c r="N43" s="73">
        <v>642180.77</v>
      </c>
      <c r="O43" s="73">
        <v>34119464.829999998</v>
      </c>
      <c r="P43" s="73">
        <v>89</v>
      </c>
      <c r="Q43" s="73">
        <v>49</v>
      </c>
      <c r="R43" s="74">
        <v>81.632653061224502</v>
      </c>
      <c r="S43" s="73">
        <v>1257.97662921348</v>
      </c>
      <c r="T43" s="73">
        <v>1356.98714285714</v>
      </c>
      <c r="U43" s="75">
        <v>-7.8706163011600099</v>
      </c>
    </row>
    <row r="44" spans="1:21" ht="12" thickBot="1">
      <c r="A44" s="76"/>
      <c r="B44" s="50" t="s">
        <v>39</v>
      </c>
      <c r="C44" s="51"/>
      <c r="D44" s="73">
        <v>47994.06</v>
      </c>
      <c r="E44" s="77"/>
      <c r="F44" s="77"/>
      <c r="G44" s="73">
        <v>25921.4</v>
      </c>
      <c r="H44" s="74">
        <v>85.152268010215494</v>
      </c>
      <c r="I44" s="73">
        <v>6632.42</v>
      </c>
      <c r="J44" s="74">
        <v>13.819251799076801</v>
      </c>
      <c r="K44" s="73">
        <v>3541.87</v>
      </c>
      <c r="L44" s="74">
        <v>13.66388389516</v>
      </c>
      <c r="M44" s="74">
        <v>0.87257578623721399</v>
      </c>
      <c r="N44" s="73">
        <v>368290.87</v>
      </c>
      <c r="O44" s="73">
        <v>13901531.77</v>
      </c>
      <c r="P44" s="73">
        <v>38</v>
      </c>
      <c r="Q44" s="73">
        <v>32</v>
      </c>
      <c r="R44" s="74">
        <v>18.75</v>
      </c>
      <c r="S44" s="73">
        <v>1263.00157894737</v>
      </c>
      <c r="T44" s="73">
        <v>1053.0715625</v>
      </c>
      <c r="U44" s="75">
        <v>16.621516548089499</v>
      </c>
    </row>
    <row r="45" spans="1:21" ht="12" thickBot="1">
      <c r="A45" s="76"/>
      <c r="B45" s="50" t="s">
        <v>72</v>
      </c>
      <c r="C45" s="51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3">
        <v>219.40190000000001</v>
      </c>
      <c r="P45" s="77"/>
      <c r="Q45" s="77"/>
      <c r="R45" s="77"/>
      <c r="S45" s="77"/>
      <c r="T45" s="77"/>
      <c r="U45" s="78"/>
    </row>
    <row r="46" spans="1:21" ht="12" thickBot="1">
      <c r="A46" s="79"/>
      <c r="B46" s="50" t="s">
        <v>34</v>
      </c>
      <c r="C46" s="51"/>
      <c r="D46" s="80">
        <v>69904.334300000002</v>
      </c>
      <c r="E46" s="81"/>
      <c r="F46" s="81"/>
      <c r="G46" s="80">
        <v>6836.625</v>
      </c>
      <c r="H46" s="82">
        <v>922.49771341853602</v>
      </c>
      <c r="I46" s="80">
        <v>5833.6553000000004</v>
      </c>
      <c r="J46" s="82">
        <v>8.3451982747799391</v>
      </c>
      <c r="K46" s="80">
        <v>1090.4079999999999</v>
      </c>
      <c r="L46" s="82">
        <v>15.9495072495566</v>
      </c>
      <c r="M46" s="82">
        <v>4.3499747800823201</v>
      </c>
      <c r="N46" s="80">
        <v>164167.80540000001</v>
      </c>
      <c r="O46" s="80">
        <v>4895158.9667999996</v>
      </c>
      <c r="P46" s="80">
        <v>26</v>
      </c>
      <c r="Q46" s="80">
        <v>19</v>
      </c>
      <c r="R46" s="82">
        <v>36.842105263157897</v>
      </c>
      <c r="S46" s="80">
        <v>2688.62824230769</v>
      </c>
      <c r="T46" s="80">
        <v>839.27763157894697</v>
      </c>
      <c r="U46" s="83">
        <v>68.784169623295298</v>
      </c>
    </row>
  </sheetData>
  <mergeCells count="44"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88598</v>
      </c>
      <c r="D2" s="37">
        <v>809783.68858034199</v>
      </c>
      <c r="E2" s="37">
        <v>772752.523483761</v>
      </c>
      <c r="F2" s="37">
        <v>37031.1650965812</v>
      </c>
      <c r="G2" s="37">
        <v>772752.523483761</v>
      </c>
      <c r="H2" s="37">
        <v>4.5729699941847099E-2</v>
      </c>
    </row>
    <row r="3" spans="1:8">
      <c r="A3" s="37">
        <v>2</v>
      </c>
      <c r="B3" s="37">
        <v>13</v>
      </c>
      <c r="C3" s="37">
        <v>11013</v>
      </c>
      <c r="D3" s="37">
        <v>121356.539199145</v>
      </c>
      <c r="E3" s="37">
        <v>94980.254322222201</v>
      </c>
      <c r="F3" s="37">
        <v>26376.284876923099</v>
      </c>
      <c r="G3" s="37">
        <v>94980.254322222201</v>
      </c>
      <c r="H3" s="37">
        <v>0.217345394413726</v>
      </c>
    </row>
    <row r="4" spans="1:8">
      <c r="A4" s="37">
        <v>3</v>
      </c>
      <c r="B4" s="37">
        <v>14</v>
      </c>
      <c r="C4" s="37">
        <v>160690</v>
      </c>
      <c r="D4" s="37">
        <v>226467.406760404</v>
      </c>
      <c r="E4" s="37">
        <v>168518.99917334001</v>
      </c>
      <c r="F4" s="37">
        <v>57948.407587063797</v>
      </c>
      <c r="G4" s="37">
        <v>168518.99917334001</v>
      </c>
      <c r="H4" s="37">
        <v>0.25587968006527101</v>
      </c>
    </row>
    <row r="5" spans="1:8">
      <c r="A5" s="37">
        <v>4</v>
      </c>
      <c r="B5" s="37">
        <v>15</v>
      </c>
      <c r="C5" s="37">
        <v>6107</v>
      </c>
      <c r="D5" s="37">
        <v>108098.540577195</v>
      </c>
      <c r="E5" s="37">
        <v>118091.298801414</v>
      </c>
      <c r="F5" s="37">
        <v>-9992.7582242190492</v>
      </c>
      <c r="G5" s="37">
        <v>118091.298801414</v>
      </c>
      <c r="H5" s="37">
        <v>-9.2441194588404399E-2</v>
      </c>
    </row>
    <row r="6" spans="1:8">
      <c r="A6" s="37">
        <v>5</v>
      </c>
      <c r="B6" s="37">
        <v>16</v>
      </c>
      <c r="C6" s="37">
        <v>7902</v>
      </c>
      <c r="D6" s="37">
        <v>496048.41043418797</v>
      </c>
      <c r="E6" s="37">
        <v>450511.34324700898</v>
      </c>
      <c r="F6" s="37">
        <v>45537.067187179498</v>
      </c>
      <c r="G6" s="37">
        <v>450511.34324700898</v>
      </c>
      <c r="H6" s="37">
        <v>9.1799643400371306E-2</v>
      </c>
    </row>
    <row r="7" spans="1:8">
      <c r="A7" s="37">
        <v>6</v>
      </c>
      <c r="B7" s="37">
        <v>17</v>
      </c>
      <c r="C7" s="37">
        <v>40043</v>
      </c>
      <c r="D7" s="37">
        <v>339926.56752991403</v>
      </c>
      <c r="E7" s="37">
        <v>338678.269494017</v>
      </c>
      <c r="F7" s="37">
        <v>1248.2980358974401</v>
      </c>
      <c r="G7" s="37">
        <v>338678.269494017</v>
      </c>
      <c r="H7" s="37">
        <v>3.6722579378488298E-3</v>
      </c>
    </row>
    <row r="8" spans="1:8">
      <c r="A8" s="37">
        <v>7</v>
      </c>
      <c r="B8" s="37">
        <v>18</v>
      </c>
      <c r="C8" s="37">
        <v>81531</v>
      </c>
      <c r="D8" s="37">
        <v>209466.068264103</v>
      </c>
      <c r="E8" s="37">
        <v>165496.98597265</v>
      </c>
      <c r="F8" s="37">
        <v>43969.082291453</v>
      </c>
      <c r="G8" s="37">
        <v>165496.98597265</v>
      </c>
      <c r="H8" s="37">
        <v>0.20991028597536501</v>
      </c>
    </row>
    <row r="9" spans="1:8">
      <c r="A9" s="37">
        <v>8</v>
      </c>
      <c r="B9" s="37">
        <v>19</v>
      </c>
      <c r="C9" s="37">
        <v>51788</v>
      </c>
      <c r="D9" s="37">
        <v>200564.89047521399</v>
      </c>
      <c r="E9" s="37">
        <v>187396.371845299</v>
      </c>
      <c r="F9" s="37">
        <v>13168.518629914501</v>
      </c>
      <c r="G9" s="37">
        <v>187396.371845299</v>
      </c>
      <c r="H9" s="37">
        <v>6.5657147662850399E-2</v>
      </c>
    </row>
    <row r="10" spans="1:8">
      <c r="A10" s="37">
        <v>9</v>
      </c>
      <c r="B10" s="37">
        <v>21</v>
      </c>
      <c r="C10" s="37">
        <v>541717</v>
      </c>
      <c r="D10" s="37">
        <v>2507054.5200794898</v>
      </c>
      <c r="E10" s="37">
        <v>2521665.2538999999</v>
      </c>
      <c r="F10" s="37">
        <v>-14610.7338205128</v>
      </c>
      <c r="G10" s="37">
        <v>2521665.2538999999</v>
      </c>
      <c r="H10" s="37">
        <v>-5.8278484586165198E-3</v>
      </c>
    </row>
    <row r="11" spans="1:8">
      <c r="A11" s="37">
        <v>10</v>
      </c>
      <c r="B11" s="37">
        <v>22</v>
      </c>
      <c r="C11" s="37">
        <v>242764</v>
      </c>
      <c r="D11" s="37">
        <v>3748223.5464384598</v>
      </c>
      <c r="E11" s="37">
        <v>3675684.8892307701</v>
      </c>
      <c r="F11" s="37">
        <v>72538.657207692304</v>
      </c>
      <c r="G11" s="37">
        <v>3675684.8892307701</v>
      </c>
      <c r="H11" s="37">
        <v>1.9352809753467901E-2</v>
      </c>
    </row>
    <row r="12" spans="1:8">
      <c r="A12" s="37">
        <v>11</v>
      </c>
      <c r="B12" s="37">
        <v>23</v>
      </c>
      <c r="C12" s="37">
        <v>265013.88299999997</v>
      </c>
      <c r="D12" s="37">
        <v>2360690.5438512801</v>
      </c>
      <c r="E12" s="37">
        <v>2147305.9563589701</v>
      </c>
      <c r="F12" s="37">
        <v>213384.587492308</v>
      </c>
      <c r="G12" s="37">
        <v>2147305.9563589701</v>
      </c>
      <c r="H12" s="37">
        <v>9.0390749455956806E-2</v>
      </c>
    </row>
    <row r="13" spans="1:8">
      <c r="A13" s="37">
        <v>12</v>
      </c>
      <c r="B13" s="37">
        <v>24</v>
      </c>
      <c r="C13" s="37">
        <v>25052</v>
      </c>
      <c r="D13" s="37">
        <v>863552.35201880301</v>
      </c>
      <c r="E13" s="37">
        <v>800646.87927948695</v>
      </c>
      <c r="F13" s="37">
        <v>62905.472739316203</v>
      </c>
      <c r="G13" s="37">
        <v>800646.87927948695</v>
      </c>
      <c r="H13" s="37">
        <v>7.2845001918246804E-2</v>
      </c>
    </row>
    <row r="14" spans="1:8">
      <c r="A14" s="37">
        <v>13</v>
      </c>
      <c r="B14" s="37">
        <v>25</v>
      </c>
      <c r="C14" s="37">
        <v>96390</v>
      </c>
      <c r="D14" s="37">
        <v>1416966.4957000001</v>
      </c>
      <c r="E14" s="37">
        <v>1343324.2429</v>
      </c>
      <c r="F14" s="37">
        <v>73642.252800000002</v>
      </c>
      <c r="G14" s="37">
        <v>1343324.2429</v>
      </c>
      <c r="H14" s="37">
        <v>5.1971767168439501E-2</v>
      </c>
    </row>
    <row r="15" spans="1:8">
      <c r="A15" s="37">
        <v>14</v>
      </c>
      <c r="B15" s="37">
        <v>26</v>
      </c>
      <c r="C15" s="37">
        <v>49499</v>
      </c>
      <c r="D15" s="37">
        <v>355008.52613496699</v>
      </c>
      <c r="E15" s="37">
        <v>308413.07830122497</v>
      </c>
      <c r="F15" s="37">
        <v>46595.447833741797</v>
      </c>
      <c r="G15" s="37">
        <v>308413.07830122497</v>
      </c>
      <c r="H15" s="37">
        <v>0.131251630322893</v>
      </c>
    </row>
    <row r="16" spans="1:8">
      <c r="A16" s="37">
        <v>15</v>
      </c>
      <c r="B16" s="37">
        <v>27</v>
      </c>
      <c r="C16" s="37">
        <v>316812.30699999997</v>
      </c>
      <c r="D16" s="37">
        <v>3094362.15735556</v>
      </c>
      <c r="E16" s="37">
        <v>3130811.87442222</v>
      </c>
      <c r="F16" s="37">
        <v>-36449.717066666701</v>
      </c>
      <c r="G16" s="37">
        <v>3130811.87442222</v>
      </c>
      <c r="H16" s="37">
        <v>-1.17793959508013E-2</v>
      </c>
    </row>
    <row r="17" spans="1:8">
      <c r="A17" s="37">
        <v>16</v>
      </c>
      <c r="B17" s="37">
        <v>29</v>
      </c>
      <c r="C17" s="37">
        <v>246997</v>
      </c>
      <c r="D17" s="37">
        <v>3584370.0845871801</v>
      </c>
      <c r="E17" s="37">
        <v>3478158.9046923099</v>
      </c>
      <c r="F17" s="37">
        <v>106211.179894872</v>
      </c>
      <c r="G17" s="37">
        <v>3478158.9046923099</v>
      </c>
      <c r="H17" s="37">
        <v>2.9631756037575702E-2</v>
      </c>
    </row>
    <row r="18" spans="1:8">
      <c r="A18" s="37">
        <v>17</v>
      </c>
      <c r="B18" s="37">
        <v>31</v>
      </c>
      <c r="C18" s="37">
        <v>46533.142</v>
      </c>
      <c r="D18" s="37">
        <v>525588.262624325</v>
      </c>
      <c r="E18" s="37">
        <v>443702.77726843703</v>
      </c>
      <c r="F18" s="37">
        <v>81885.485355888202</v>
      </c>
      <c r="G18" s="37">
        <v>443702.77726843703</v>
      </c>
      <c r="H18" s="37">
        <v>0.15579778160764901</v>
      </c>
    </row>
    <row r="19" spans="1:8">
      <c r="A19" s="37">
        <v>18</v>
      </c>
      <c r="B19" s="37">
        <v>32</v>
      </c>
      <c r="C19" s="37">
        <v>33985.72</v>
      </c>
      <c r="D19" s="37">
        <v>646661.33314984501</v>
      </c>
      <c r="E19" s="37">
        <v>614794.851641385</v>
      </c>
      <c r="F19" s="37">
        <v>31866.4815084603</v>
      </c>
      <c r="G19" s="37">
        <v>614794.851641385</v>
      </c>
      <c r="H19" s="37">
        <v>4.9278470622699501E-2</v>
      </c>
    </row>
    <row r="20" spans="1:8">
      <c r="A20" s="37">
        <v>19</v>
      </c>
      <c r="B20" s="37">
        <v>33</v>
      </c>
      <c r="C20" s="37">
        <v>57552.053</v>
      </c>
      <c r="D20" s="37">
        <v>643198.29077205202</v>
      </c>
      <c r="E20" s="37">
        <v>531511.01703220897</v>
      </c>
      <c r="F20" s="37">
        <v>111687.273739843</v>
      </c>
      <c r="G20" s="37">
        <v>531511.01703220897</v>
      </c>
      <c r="H20" s="37">
        <v>0.17364361090851299</v>
      </c>
    </row>
    <row r="21" spans="1:8">
      <c r="A21" s="37">
        <v>20</v>
      </c>
      <c r="B21" s="37">
        <v>34</v>
      </c>
      <c r="C21" s="37">
        <v>33735.052000000003</v>
      </c>
      <c r="D21" s="37">
        <v>228434.78906472999</v>
      </c>
      <c r="E21" s="37">
        <v>176551.364394473</v>
      </c>
      <c r="F21" s="37">
        <v>51883.424670257802</v>
      </c>
      <c r="G21" s="37">
        <v>176551.364394473</v>
      </c>
      <c r="H21" s="37">
        <v>0.22712575822045999</v>
      </c>
    </row>
    <row r="22" spans="1:8">
      <c r="A22" s="37">
        <v>21</v>
      </c>
      <c r="B22" s="37">
        <v>35</v>
      </c>
      <c r="C22" s="37">
        <v>41540.972999999998</v>
      </c>
      <c r="D22" s="37">
        <v>1430454.4401690301</v>
      </c>
      <c r="E22" s="37">
        <v>1377950.7182</v>
      </c>
      <c r="F22" s="37">
        <v>52503.721969026497</v>
      </c>
      <c r="G22" s="37">
        <v>1377950.7182</v>
      </c>
      <c r="H22" s="37">
        <v>3.6704225241051797E-2</v>
      </c>
    </row>
    <row r="23" spans="1:8">
      <c r="A23" s="37">
        <v>22</v>
      </c>
      <c r="B23" s="37">
        <v>36</v>
      </c>
      <c r="C23" s="37">
        <v>133780.64600000001</v>
      </c>
      <c r="D23" s="37">
        <v>705873.17950884998</v>
      </c>
      <c r="E23" s="37">
        <v>600607.64256691805</v>
      </c>
      <c r="F23" s="37">
        <v>105265.536941931</v>
      </c>
      <c r="G23" s="37">
        <v>600607.64256691805</v>
      </c>
      <c r="H23" s="37">
        <v>0.149128115358025</v>
      </c>
    </row>
    <row r="24" spans="1:8">
      <c r="A24" s="37">
        <v>23</v>
      </c>
      <c r="B24" s="37">
        <v>37</v>
      </c>
      <c r="C24" s="37">
        <v>342643.91200000001</v>
      </c>
      <c r="D24" s="37">
        <v>2666099.05328053</v>
      </c>
      <c r="E24" s="37">
        <v>2466905.7205884201</v>
      </c>
      <c r="F24" s="37">
        <v>199193.332692111</v>
      </c>
      <c r="G24" s="37">
        <v>2466905.7205884201</v>
      </c>
      <c r="H24" s="37">
        <v>7.47134028823917E-2</v>
      </c>
    </row>
    <row r="25" spans="1:8">
      <c r="A25" s="37">
        <v>24</v>
      </c>
      <c r="B25" s="37">
        <v>38</v>
      </c>
      <c r="C25" s="37">
        <v>235575.91399999999</v>
      </c>
      <c r="D25" s="37">
        <v>958746.79559999995</v>
      </c>
      <c r="E25" s="37">
        <v>945095.96501946903</v>
      </c>
      <c r="F25" s="37">
        <v>13650.830580530999</v>
      </c>
      <c r="G25" s="37">
        <v>945095.96501946903</v>
      </c>
      <c r="H25" s="37">
        <v>1.42382020395573E-2</v>
      </c>
    </row>
    <row r="26" spans="1:8">
      <c r="A26" s="37">
        <v>25</v>
      </c>
      <c r="B26" s="37">
        <v>39</v>
      </c>
      <c r="C26" s="37">
        <v>93599.509000000005</v>
      </c>
      <c r="D26" s="37">
        <v>344654.40208859398</v>
      </c>
      <c r="E26" s="37">
        <v>275850.41375848401</v>
      </c>
      <c r="F26" s="37">
        <v>68803.988330109598</v>
      </c>
      <c r="G26" s="37">
        <v>275850.41375848401</v>
      </c>
      <c r="H26" s="37">
        <v>0.199631828037477</v>
      </c>
    </row>
    <row r="27" spans="1:8">
      <c r="A27" s="37">
        <v>26</v>
      </c>
      <c r="B27" s="37">
        <v>42</v>
      </c>
      <c r="C27" s="37">
        <v>11991.839</v>
      </c>
      <c r="D27" s="37">
        <v>223852.39610000001</v>
      </c>
      <c r="E27" s="37">
        <v>204060.6145</v>
      </c>
      <c r="F27" s="37">
        <v>19791.781599999998</v>
      </c>
      <c r="G27" s="37">
        <v>204060.6145</v>
      </c>
      <c r="H27" s="37">
        <v>8.8414428189361696E-2</v>
      </c>
    </row>
    <row r="28" spans="1:8">
      <c r="A28" s="37">
        <v>27</v>
      </c>
      <c r="B28" s="37">
        <v>43</v>
      </c>
      <c r="C28" s="37">
        <v>1482.55</v>
      </c>
      <c r="D28" s="37">
        <v>7830.5807999999997</v>
      </c>
      <c r="E28" s="37">
        <v>7808.8716000000004</v>
      </c>
      <c r="F28" s="37">
        <v>21.709199999999999</v>
      </c>
      <c r="G28" s="37">
        <v>7808.8716000000004</v>
      </c>
      <c r="H28" s="37">
        <v>2.7723614064489302E-3</v>
      </c>
    </row>
    <row r="29" spans="1:8">
      <c r="A29" s="37">
        <v>28</v>
      </c>
      <c r="B29" s="37">
        <v>75</v>
      </c>
      <c r="C29" s="37">
        <v>121</v>
      </c>
      <c r="D29" s="37">
        <v>70117.948717948704</v>
      </c>
      <c r="E29" s="37">
        <v>65822.632478632499</v>
      </c>
      <c r="F29" s="37">
        <v>4295.3162393162402</v>
      </c>
      <c r="G29" s="37">
        <v>65822.632478632499</v>
      </c>
      <c r="H29" s="37">
        <v>6.1258441210170898E-2</v>
      </c>
    </row>
    <row r="30" spans="1:8">
      <c r="A30" s="37">
        <v>29</v>
      </c>
      <c r="B30" s="37">
        <v>76</v>
      </c>
      <c r="C30" s="37">
        <v>3149</v>
      </c>
      <c r="D30" s="37">
        <v>564323.28528717905</v>
      </c>
      <c r="E30" s="37">
        <v>532405.09110256401</v>
      </c>
      <c r="F30" s="37">
        <v>31918.1941846154</v>
      </c>
      <c r="G30" s="37">
        <v>532405.09110256401</v>
      </c>
      <c r="H30" s="37">
        <v>5.6560122569410697E-2</v>
      </c>
    </row>
    <row r="31" spans="1:8">
      <c r="A31" s="30">
        <v>30</v>
      </c>
      <c r="B31" s="39">
        <v>99</v>
      </c>
      <c r="C31" s="40">
        <v>27</v>
      </c>
      <c r="D31" s="40">
        <v>69904.334014068503</v>
      </c>
      <c r="E31" s="40">
        <v>64070.678677860997</v>
      </c>
      <c r="F31" s="40">
        <v>5833.6553362075501</v>
      </c>
      <c r="G31" s="40">
        <v>64070.678677860997</v>
      </c>
      <c r="H31" s="40">
        <v>8.3451983607103694E-2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107</v>
      </c>
      <c r="D34" s="34">
        <v>144119.73000000001</v>
      </c>
      <c r="E34" s="34">
        <v>140817.07</v>
      </c>
      <c r="F34" s="30"/>
      <c r="G34" s="30"/>
      <c r="H34" s="30"/>
    </row>
    <row r="35" spans="1:8">
      <c r="A35" s="30"/>
      <c r="B35" s="33">
        <v>71</v>
      </c>
      <c r="C35" s="34">
        <v>72</v>
      </c>
      <c r="D35" s="34">
        <v>153418.04999999999</v>
      </c>
      <c r="E35" s="34">
        <v>162752.07</v>
      </c>
      <c r="F35" s="30"/>
      <c r="G35" s="30"/>
      <c r="H35" s="30"/>
    </row>
    <row r="36" spans="1:8">
      <c r="A36" s="30"/>
      <c r="B36" s="33">
        <v>72</v>
      </c>
      <c r="C36" s="34">
        <v>164</v>
      </c>
      <c r="D36" s="34">
        <v>474092.44</v>
      </c>
      <c r="E36" s="34">
        <v>485709.69</v>
      </c>
      <c r="F36" s="30"/>
      <c r="G36" s="30"/>
      <c r="H36" s="30"/>
    </row>
    <row r="37" spans="1:8">
      <c r="A37" s="30"/>
      <c r="B37" s="33">
        <v>73</v>
      </c>
      <c r="C37" s="34">
        <v>193</v>
      </c>
      <c r="D37" s="34">
        <v>330774.65000000002</v>
      </c>
      <c r="E37" s="34">
        <v>384162.77</v>
      </c>
      <c r="F37" s="30"/>
      <c r="G37" s="30"/>
      <c r="H37" s="30"/>
    </row>
    <row r="38" spans="1:8">
      <c r="A38" s="30"/>
      <c r="B38" s="33">
        <v>77</v>
      </c>
      <c r="C38" s="34">
        <v>83</v>
      </c>
      <c r="D38" s="34">
        <v>111959.92</v>
      </c>
      <c r="E38" s="34">
        <v>118526.83</v>
      </c>
      <c r="F38" s="30"/>
      <c r="G38" s="30"/>
      <c r="H38" s="30"/>
    </row>
    <row r="39" spans="1:8">
      <c r="A39" s="30"/>
      <c r="B39" s="33">
        <v>78</v>
      </c>
      <c r="C39" s="34">
        <v>32</v>
      </c>
      <c r="D39" s="34">
        <v>47994.06</v>
      </c>
      <c r="E39" s="34">
        <v>41361.64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2016-06-12T00:36:45Z</dcterms:modified>
</cp:coreProperties>
</file>