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<sst xmlns="http://schemas.openxmlformats.org/spreadsheetml/2006/main" count="120" uniqueCount="79">
  <si>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</si>
  <si>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</si>
  <si>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</si>
  <si>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</si>
  <si>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</si>
  <si>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</si>
  <si>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</si>
  <si>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</si>
  <si>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</si>
  <si>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</si>
  <si>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</si>
  <si>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</si>
  <si>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</si>
  <si>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</si>
  <si>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</si>
  <si>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</si>
  <si>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</si>
  <si>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</si>
  <si>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</si>
  <si>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</si>
  <si>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</si>
  <si>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</si>
  <si>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</si>
  <si>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</si>
  <si>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</si>
  <si>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</si>
  <si>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</si>
  <si>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</si>
  <si>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</si>
  <si>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</si>
  <si>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</si>
  <si>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</si>
  <si>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</si>
  <si>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</si>
  <si>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</si>
  <si>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</si>
  <si>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</si>
  <si>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</si>
  <si>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</si>
  <si>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</si>
  <si>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5" type="noConversion"/>
  </si>
  <si>
    <t>COST</t>
    <phoneticPr fontId="45" type="noConversion"/>
  </si>
  <si>
    <t>成本</t>
    <phoneticPr fontId="45" type="noConversion"/>
  </si>
  <si>
    <t>销售金额差异</t>
    <phoneticPr fontId="45" type="noConversion"/>
  </si>
  <si>
    <t>销售成本差异</t>
    <phoneticPr fontId="4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</si>
  <si>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</si>
  <si>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</si>
  <si>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</si>
  <si>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</si>
  <si>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</si>
  <si>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</si>
  <si>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</si>
  <si>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</si>
  <si>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</si>
  <si>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</si>
  <si>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</si>
  <si>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</si>
  <si>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</si>
  <si>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</si>
  <si>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</si>
  <si>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</si>
  <si>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</si>
  <si>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</si>
  <si>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</si>
  <si>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</si>
  <si>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</si>
  <si>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</si>
  <si>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5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</si>
  <si>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</si>
  <si>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5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</si>
  <si>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</si>
  <si>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5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</si>
  <si>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</si>
  <si>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</si>
  <si>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</si>
  <si>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</si>
  <si>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</si>
  <si>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5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</si>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</sst>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5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6" fillId="0" borderId="0"/>
    <xf numFmtId="43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59" fillId="38" borderId="21">
      <alignment vertical="center"/>
    </xf>
    <xf numFmtId="0" fontId="78" fillId="0" borderId="0"/>
    <xf numFmtId="180" fontId="80" fillId="0" borderId="0" applyFont="0" applyFill="0" applyBorder="0" applyAlignment="0" applyProtection="0"/>
    <xf numFmtId="181" fontId="80" fillId="0" borderId="0" applyFont="0" applyFill="0" applyBorder="0" applyAlignment="0" applyProtection="0"/>
    <xf numFmtId="178" fontId="80" fillId="0" borderId="0" applyFont="0" applyFill="0" applyBorder="0" applyAlignment="0" applyProtection="0"/>
    <xf numFmtId="179" fontId="80" fillId="0" borderId="0" applyFon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1" applyNumberFormat="0" applyFill="0" applyAlignment="0" applyProtection="0">
      <alignment vertical="center"/>
    </xf>
    <xf numFmtId="0" fontId="84" fillId="0" borderId="2" applyNumberFormat="0" applyFill="0" applyAlignment="0" applyProtection="0">
      <alignment vertical="center"/>
    </xf>
    <xf numFmtId="0" fontId="85" fillId="0" borderId="3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2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9" fillId="5" borderId="4" applyNumberFormat="0" applyAlignment="0" applyProtection="0">
      <alignment vertical="center"/>
    </xf>
    <xf numFmtId="0" fontId="90" fillId="6" borderId="5" applyNumberFormat="0" applyAlignment="0" applyProtection="0">
      <alignment vertical="center"/>
    </xf>
    <xf numFmtId="0" fontId="91" fillId="6" borderId="4" applyNumberFormat="0" applyAlignment="0" applyProtection="0">
      <alignment vertical="center"/>
    </xf>
    <xf numFmtId="0" fontId="92" fillId="0" borderId="6" applyNumberFormat="0" applyFill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2" fillId="0" borderId="0" xfId="0" applyFont="1"/>
    <xf numFmtId="177" fontId="42" fillId="0" borderId="0" xfId="0" applyNumberFormat="1" applyFont="1"/>
    <xf numFmtId="0" fontId="0" fillId="0" borderId="0" xfId="0" applyAlignment="1"/>
    <xf numFmtId="0" fontId="42" fillId="0" borderId="0" xfId="0" applyNumberFormat="1" applyFont="1"/>
    <xf numFmtId="0" fontId="43" fillId="0" borderId="18" xfId="0" applyFont="1" applyBorder="1" applyAlignment="1">
      <alignment wrapText="1"/>
    </xf>
    <xf numFmtId="0" fontId="43" fillId="0" borderId="18" xfId="0" applyNumberFormat="1" applyFont="1" applyBorder="1" applyAlignment="1">
      <alignment wrapText="1"/>
    </xf>
    <xf numFmtId="0" fontId="42" fillId="0" borderId="18" xfId="0" applyFont="1" applyBorder="1" applyAlignment="1">
      <alignment wrapText="1"/>
    </xf>
    <xf numFmtId="0" fontId="42" fillId="0" borderId="18" xfId="0" applyFont="1" applyBorder="1" applyAlignment="1">
      <alignment horizontal="right" vertical="center" wrapText="1"/>
    </xf>
    <xf numFmtId="49" fontId="43" fillId="36" borderId="18" xfId="0" applyNumberFormat="1" applyFont="1" applyFill="1" applyBorder="1" applyAlignment="1">
      <alignment vertical="center" wrapText="1"/>
    </xf>
    <xf numFmtId="49" fontId="46" fillId="37" borderId="18" xfId="0" applyNumberFormat="1" applyFont="1" applyFill="1" applyBorder="1" applyAlignment="1">
      <alignment horizontal="center" vertical="center" wrapText="1"/>
    </xf>
    <xf numFmtId="0" fontId="43" fillId="33" borderId="18" xfId="0" applyFont="1" applyFill="1" applyBorder="1" applyAlignment="1">
      <alignment vertical="center" wrapText="1"/>
    </xf>
    <xf numFmtId="0" fontId="43" fillId="33" borderId="18" xfId="0" applyNumberFormat="1" applyFont="1" applyFill="1" applyBorder="1" applyAlignment="1">
      <alignment vertical="center" wrapText="1"/>
    </xf>
    <xf numFmtId="0" fontId="43" fillId="36" borderId="18" xfId="0" applyFont="1" applyFill="1" applyBorder="1" applyAlignment="1">
      <alignment vertical="center" wrapText="1"/>
    </xf>
    <xf numFmtId="0" fontId="43" fillId="37" borderId="18" xfId="0" applyFont="1" applyFill="1" applyBorder="1" applyAlignment="1">
      <alignment vertical="center" wrapText="1"/>
    </xf>
    <xf numFmtId="4" fontId="43" fillId="36" borderId="18" xfId="0" applyNumberFormat="1" applyFont="1" applyFill="1" applyBorder="1" applyAlignment="1">
      <alignment horizontal="right" vertical="top" wrapText="1"/>
    </xf>
    <xf numFmtId="4" fontId="43" fillId="37" borderId="18" xfId="0" applyNumberFormat="1" applyFont="1" applyFill="1" applyBorder="1" applyAlignment="1">
      <alignment horizontal="right" vertical="top" wrapText="1"/>
    </xf>
    <xf numFmtId="177" fontId="42" fillId="36" borderId="18" xfId="0" applyNumberFormat="1" applyFont="1" applyFill="1" applyBorder="1" applyAlignment="1">
      <alignment horizontal="center" vertical="center"/>
    </xf>
    <xf numFmtId="177" fontId="42" fillId="37" borderId="18" xfId="0" applyNumberFormat="1" applyFont="1" applyFill="1" applyBorder="1" applyAlignment="1">
      <alignment horizontal="center" vertical="center"/>
    </xf>
    <xf numFmtId="177" fontId="47" fillId="0" borderId="18" xfId="0" applyNumberFormat="1" applyFont="1" applyBorder="1"/>
    <xf numFmtId="177" fontId="42" fillId="36" borderId="18" xfId="0" applyNumberFormat="1" applyFont="1" applyFill="1" applyBorder="1"/>
    <xf numFmtId="177" fontId="42" fillId="37" borderId="18" xfId="0" applyNumberFormat="1" applyFont="1" applyFill="1" applyBorder="1"/>
    <xf numFmtId="177" fontId="42" fillId="0" borderId="18" xfId="0" applyNumberFormat="1" applyFont="1" applyBorder="1"/>
    <xf numFmtId="49" fontId="43" fillId="0" borderId="18" xfId="0" applyNumberFormat="1" applyFont="1" applyFill="1" applyBorder="1" applyAlignment="1">
      <alignment vertical="center" wrapText="1"/>
    </xf>
    <xf numFmtId="0" fontId="43" fillId="0" borderId="18" xfId="0" applyFont="1" applyFill="1" applyBorder="1" applyAlignment="1">
      <alignment vertical="center" wrapText="1"/>
    </xf>
    <xf numFmtId="4" fontId="43" fillId="0" borderId="18" xfId="0" applyNumberFormat="1" applyFont="1" applyFill="1" applyBorder="1" applyAlignment="1">
      <alignment horizontal="right" vertical="top" wrapText="1"/>
    </xf>
    <xf numFmtId="0" fontId="42" fillId="0" borderId="0" xfId="0" applyFont="1" applyFill="1"/>
    <xf numFmtId="176" fontId="4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2" fillId="0" borderId="0" xfId="0" applyFont="1"/>
    <xf numFmtId="1" fontId="77" fillId="0" borderId="0" xfId="0" applyNumberFormat="1" applyFont="1" applyAlignment="1"/>
    <xf numFmtId="0" fontId="77" fillId="0" borderId="0" xfId="0" applyNumberFormat="1" applyFont="1" applyAlignment="1"/>
    <xf numFmtId="0" fontId="42" fillId="0" borderId="0" xfId="0" applyFont="1"/>
    <xf numFmtId="0" fontId="42" fillId="0" borderId="0" xfId="0" applyFont="1"/>
    <xf numFmtId="0" fontId="78" fillId="0" borderId="0" xfId="110"/>
    <xf numFmtId="0" fontId="79" fillId="0" borderId="0" xfId="110" applyNumberFormat="1" applyFont="1"/>
    <xf numFmtId="1" fontId="81" fillId="0" borderId="0" xfId="0" applyNumberFormat="1" applyFont="1" applyAlignment="1"/>
    <xf numFmtId="0" fontId="81" fillId="0" borderId="0" xfId="0" applyNumberFormat="1" applyFont="1" applyAlignment="1"/>
    <xf numFmtId="0" fontId="42" fillId="0" borderId="0" xfId="0" applyFont="1" applyAlignment="1">
      <alignment vertical="center"/>
    </xf>
    <xf numFmtId="49" fontId="43" fillId="33" borderId="0" xfId="0" applyNumberFormat="1" applyFont="1" applyFill="1" applyBorder="1" applyAlignment="1">
      <alignment horizontal="left" vertical="top" wrapText="1"/>
    </xf>
    <xf numFmtId="49" fontId="43" fillId="33" borderId="0" xfId="0" applyNumberFormat="1" applyFont="1" applyFill="1" applyBorder="1" applyAlignment="1">
      <alignment horizontal="left" vertical="top"/>
    </xf>
    <xf numFmtId="49" fontId="43" fillId="33" borderId="18" xfId="0" applyNumberFormat="1" applyFont="1" applyFill="1" applyBorder="1" applyAlignment="1">
      <alignment horizontal="left" vertical="top" wrapText="1"/>
    </xf>
    <xf numFmtId="49" fontId="43" fillId="33" borderId="22" xfId="0" applyNumberFormat="1" applyFont="1" applyFill="1" applyBorder="1" applyAlignment="1">
      <alignment horizontal="left" vertical="top" wrapText="1"/>
    </xf>
    <xf numFmtId="49" fontId="43" fillId="33" borderId="23" xfId="0" applyNumberFormat="1" applyFont="1" applyFill="1" applyBorder="1" applyAlignment="1">
      <alignment horizontal="left" vertical="top" wrapText="1"/>
    </xf>
    <xf numFmtId="0" fontId="43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14" fontId="43" fillId="33" borderId="18" xfId="0" applyNumberFormat="1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0" fontId="42" fillId="0" borderId="0" xfId="0" applyFont="1" applyAlignment="1">
      <alignment wrapText="1"/>
    </xf>
    <xf numFmtId="0" fontId="48" fillId="0" borderId="0" xfId="0" applyFont="1" applyAlignment="1">
      <alignment horizontal="left" wrapText="1"/>
    </xf>
    <xf numFmtId="0" fontId="42" fillId="0" borderId="0" xfId="0" applyFont="1" applyAlignment="1">
      <alignment horizontal="right" vertical="center" wrapText="1"/>
    </xf>
    <xf numFmtId="0" fontId="54" fillId="0" borderId="19" xfId="0" applyFont="1" applyBorder="1" applyAlignment="1">
      <alignment horizontal="left" vertical="center" wrapText="1"/>
    </xf>
    <xf numFmtId="0" fontId="42" fillId="0" borderId="19" xfId="0" applyFont="1" applyBorder="1" applyAlignment="1">
      <alignment wrapText="1"/>
    </xf>
    <xf numFmtId="0" fontId="43" fillId="0" borderId="10" xfId="0" applyFont="1" applyBorder="1" applyAlignment="1">
      <alignment wrapText="1"/>
    </xf>
    <xf numFmtId="0" fontId="42" fillId="0" borderId="11" xfId="0" applyFont="1" applyBorder="1" applyAlignment="1">
      <alignment wrapText="1"/>
    </xf>
    <xf numFmtId="0" fontId="42" fillId="0" borderId="11" xfId="0" applyFont="1" applyBorder="1" applyAlignment="1">
      <alignment horizontal="right" vertical="center" wrapText="1"/>
    </xf>
    <xf numFmtId="49" fontId="43" fillId="33" borderId="10" xfId="0" applyNumberFormat="1" applyFont="1" applyFill="1" applyBorder="1" applyAlignment="1">
      <alignment vertical="center" wrapText="1"/>
    </xf>
    <xf numFmtId="49" fontId="43" fillId="33" borderId="12" xfId="0" applyNumberFormat="1" applyFont="1" applyFill="1" applyBorder="1" applyAlignment="1">
      <alignment vertical="center" wrapText="1"/>
    </xf>
    <xf numFmtId="0" fontId="43" fillId="33" borderId="10" xfId="0" applyFont="1" applyFill="1" applyBorder="1" applyAlignment="1">
      <alignment vertical="center" wrapText="1"/>
    </xf>
    <xf numFmtId="0" fontId="43" fillId="33" borderId="13" xfId="0" applyFont="1" applyFill="1" applyBorder="1" applyAlignment="1">
      <alignment vertical="center" wrapText="1"/>
    </xf>
    <xf numFmtId="0" fontId="43" fillId="33" borderId="15" xfId="0" applyFont="1" applyFill="1" applyBorder="1" applyAlignment="1">
      <alignment vertical="center" wrapText="1"/>
    </xf>
    <xf numFmtId="0" fontId="43" fillId="33" borderId="12" xfId="0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4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" fontId="44" fillId="34" borderId="10" xfId="0" applyNumberFormat="1" applyFont="1" applyFill="1" applyBorder="1" applyAlignment="1">
      <alignment horizontal="right" vertical="top" wrapText="1"/>
    </xf>
    <xf numFmtId="176" fontId="44" fillId="34" borderId="10" xfId="0" applyNumberFormat="1" applyFont="1" applyFill="1" applyBorder="1" applyAlignment="1">
      <alignment horizontal="right" vertical="top" wrapText="1"/>
    </xf>
    <xf numFmtId="176" fontId="44" fillId="34" borderId="12" xfId="0" applyNumberFormat="1" applyFont="1" applyFill="1" applyBorder="1" applyAlignment="1">
      <alignment horizontal="right" vertical="top" wrapText="1"/>
    </xf>
    <xf numFmtId="14" fontId="43" fillId="33" borderId="12" xfId="0" applyNumberFormat="1" applyFont="1" applyFill="1" applyBorder="1" applyAlignment="1">
      <alignment vertical="center" wrapText="1"/>
    </xf>
    <xf numFmtId="4" fontId="43" fillId="35" borderId="10" xfId="0" applyNumberFormat="1" applyFont="1" applyFill="1" applyBorder="1" applyAlignment="1">
      <alignment horizontal="right" vertical="top" wrapText="1"/>
    </xf>
    <xf numFmtId="176" fontId="43" fillId="35" borderId="10" xfId="0" applyNumberFormat="1" applyFont="1" applyFill="1" applyBorder="1" applyAlignment="1">
      <alignment horizontal="right" vertical="top" wrapText="1"/>
    </xf>
    <xf numFmtId="176" fontId="43" fillId="35" borderId="12" xfId="0" applyNumberFormat="1" applyFont="1" applyFill="1" applyBorder="1" applyAlignment="1">
      <alignment horizontal="right" vertical="top" wrapText="1"/>
    </xf>
    <xf numFmtId="14" fontId="43" fillId="33" borderId="16" xfId="0" applyNumberFormat="1" applyFont="1" applyFill="1" applyBorder="1" applyAlignment="1">
      <alignment vertical="center" wrapText="1"/>
    </xf>
    <xf numFmtId="0" fontId="43" fillId="35" borderId="10" xfId="0" applyFont="1" applyFill="1" applyBorder="1" applyAlignment="1">
      <alignment horizontal="right" vertical="top" wrapText="1"/>
    </xf>
    <xf numFmtId="0" fontId="43" fillId="35" borderId="12" xfId="0" applyFont="1" applyFill="1" applyBorder="1" applyAlignment="1">
      <alignment horizontal="right" vertical="top" wrapText="1"/>
    </xf>
    <xf numFmtId="14" fontId="43" fillId="33" borderId="17" xfId="0" applyNumberFormat="1" applyFont="1" applyFill="1" applyBorder="1" applyAlignment="1">
      <alignment vertical="center" wrapText="1"/>
    </xf>
    <xf numFmtId="4" fontId="43" fillId="35" borderId="13" xfId="0" applyNumberFormat="1" applyFont="1" applyFill="1" applyBorder="1" applyAlignment="1">
      <alignment horizontal="right" vertical="top" wrapText="1"/>
    </xf>
    <xf numFmtId="0" fontId="43" fillId="35" borderId="13" xfId="0" applyFont="1" applyFill="1" applyBorder="1" applyAlignment="1">
      <alignment horizontal="right" vertical="top" wrapText="1"/>
    </xf>
    <xf numFmtId="176" fontId="43" fillId="35" borderId="13" xfId="0" applyNumberFormat="1" applyFont="1" applyFill="1" applyBorder="1" applyAlignment="1">
      <alignment horizontal="right" vertical="top" wrapText="1"/>
    </xf>
    <xf numFmtId="176" fontId="43" fillId="35" borderId="20" xfId="0" applyNumberFormat="1" applyFont="1" applyFill="1" applyBorder="1" applyAlignment="1">
      <alignment horizontal="right" vertical="top" wrapText="1"/>
    </xf>
  </cellXfs>
  <cellStyles count="509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705" Type="http://schemas.openxmlformats.org/officeDocument/2006/relationships/hyperlink" Target="cid:ef98075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691" Type="http://schemas.openxmlformats.org/officeDocument/2006/relationships/hyperlink" Target="cid:c229ee2d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716" Type="http://schemas.openxmlformats.org/officeDocument/2006/relationships/image" Target="cid:2d6dbc7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7" t="s">
        <v>4</v>
      </c>
      <c r="D2" s="47"/>
      <c r="E2" s="13"/>
      <c r="F2" s="24"/>
      <c r="G2" s="14"/>
      <c r="H2" s="24"/>
      <c r="I2" s="20"/>
      <c r="J2" s="21"/>
      <c r="K2" s="22"/>
      <c r="L2" s="22"/>
    </row>
    <row r="3" spans="1:13">
      <c r="A3" s="48" t="s">
        <v>5</v>
      </c>
      <c r="B3" s="48"/>
      <c r="C3" s="48"/>
      <c r="D3" s="48"/>
      <c r="E3" s="15">
        <f>SUM(E4:E42)</f>
        <v>20919398.2852</v>
      </c>
      <c r="F3" s="25">
        <f>RA!I7</f>
        <v>934359.12360000005</v>
      </c>
      <c r="G3" s="16">
        <f>SUM(G4:G42)</f>
        <v>19985039.161599997</v>
      </c>
      <c r="H3" s="27">
        <f>RA!J7</f>
        <v>4.4664722706725204</v>
      </c>
      <c r="I3" s="20">
        <f>SUM(I4:I42)</f>
        <v>20919402.988199852</v>
      </c>
      <c r="J3" s="21">
        <f>SUM(J4:J42)</f>
        <v>19985039.106507778</v>
      </c>
      <c r="K3" s="22">
        <f>E3-I3</f>
        <v>-4.7029998525977135</v>
      </c>
      <c r="L3" s="22">
        <f>G3-J3</f>
        <v>5.5092219263315201E-2</v>
      </c>
    </row>
    <row r="4" spans="1:13">
      <c r="A4" s="49">
        <f>RA!A8</f>
        <v>42531</v>
      </c>
      <c r="B4" s="12">
        <v>12</v>
      </c>
      <c r="C4" s="44" t="s">
        <v>6</v>
      </c>
      <c r="D4" s="44"/>
      <c r="E4" s="15">
        <f>VLOOKUP(C4,RA!B8:D35,3,0)</f>
        <v>775527.23030000005</v>
      </c>
      <c r="F4" s="25">
        <f>VLOOKUP(C4,RA!B8:I38,8,0)</f>
        <v>42419.982900000003</v>
      </c>
      <c r="G4" s="16">
        <f t="shared" ref="G4:G42" si="0">E4-F4</f>
        <v>733107.24739999999</v>
      </c>
      <c r="H4" s="27">
        <f>RA!J8</f>
        <v>5.4698250741744499</v>
      </c>
      <c r="I4" s="20">
        <f>VLOOKUP(B4,RMS!B:D,3,FALSE)</f>
        <v>775528.02238290606</v>
      </c>
      <c r="J4" s="21">
        <f>VLOOKUP(B4,RMS!B:E,4,FALSE)</f>
        <v>733107.26015982905</v>
      </c>
      <c r="K4" s="22">
        <f t="shared" ref="K4:K42" si="1">E4-I4</f>
        <v>-0.79208290600217879</v>
      </c>
      <c r="L4" s="22">
        <f t="shared" ref="L4:L42" si="2">G4-J4</f>
        <v>-1.2759829056449234E-2</v>
      </c>
    </row>
    <row r="5" spans="1:13">
      <c r="A5" s="49"/>
      <c r="B5" s="12">
        <v>13</v>
      </c>
      <c r="C5" s="44" t="s">
        <v>7</v>
      </c>
      <c r="D5" s="44"/>
      <c r="E5" s="15">
        <f>VLOOKUP(C5,RA!B8:D36,3,0)</f>
        <v>102289.2528</v>
      </c>
      <c r="F5" s="25">
        <f>VLOOKUP(C5,RA!B9:I39,8,0)</f>
        <v>22149.591799999998</v>
      </c>
      <c r="G5" s="16">
        <f t="shared" si="0"/>
        <v>80139.661000000007</v>
      </c>
      <c r="H5" s="27">
        <f>RA!J9</f>
        <v>21.653879751480599</v>
      </c>
      <c r="I5" s="20">
        <f>VLOOKUP(B5,RMS!B:D,3,FALSE)</f>
        <v>102289.290428205</v>
      </c>
      <c r="J5" s="21">
        <f>VLOOKUP(B5,RMS!B:E,4,FALSE)</f>
        <v>80139.676204273506</v>
      </c>
      <c r="K5" s="22">
        <f t="shared" si="1"/>
        <v>-3.7628204998327419E-2</v>
      </c>
      <c r="L5" s="22">
        <f t="shared" si="2"/>
        <v>-1.5204273498966359E-2</v>
      </c>
      <c r="M5" s="32"/>
    </row>
    <row r="6" spans="1:13">
      <c r="A6" s="49"/>
      <c r="B6" s="12">
        <v>14</v>
      </c>
      <c r="C6" s="44" t="s">
        <v>8</v>
      </c>
      <c r="D6" s="44"/>
      <c r="E6" s="15">
        <f>VLOOKUP(C6,RA!B10:D37,3,0)</f>
        <v>173186.97899999999</v>
      </c>
      <c r="F6" s="25">
        <f>VLOOKUP(C6,RA!B10:I40,8,0)</f>
        <v>42768.718000000001</v>
      </c>
      <c r="G6" s="16">
        <f t="shared" si="0"/>
        <v>130418.261</v>
      </c>
      <c r="H6" s="27">
        <f>RA!J10</f>
        <v>24.695111749711899</v>
      </c>
      <c r="I6" s="20">
        <f>VLOOKUP(B6,RMS!B:D,3,FALSE)</f>
        <v>173189.288440073</v>
      </c>
      <c r="J6" s="21">
        <f>VLOOKUP(B6,RMS!B:E,4,FALSE)</f>
        <v>130418.263457924</v>
      </c>
      <c r="K6" s="22">
        <f>E6-I6</f>
        <v>-2.3094400730042253</v>
      </c>
      <c r="L6" s="22">
        <f t="shared" si="2"/>
        <v>-2.4579239980084822E-3</v>
      </c>
      <c r="M6" s="32"/>
    </row>
    <row r="7" spans="1:13">
      <c r="A7" s="49"/>
      <c r="B7" s="12">
        <v>15</v>
      </c>
      <c r="C7" s="44" t="s">
        <v>9</v>
      </c>
      <c r="D7" s="44"/>
      <c r="E7" s="15">
        <f>VLOOKUP(C7,RA!B10:D38,3,0)</f>
        <v>99400.676399999997</v>
      </c>
      <c r="F7" s="25">
        <f>VLOOKUP(C7,RA!B11:I41,8,0)</f>
        <v>-5219.7155000000002</v>
      </c>
      <c r="G7" s="16">
        <f t="shared" si="0"/>
        <v>104620.3919</v>
      </c>
      <c r="H7" s="27">
        <f>RA!J11</f>
        <v>-5.2511871035919802</v>
      </c>
      <c r="I7" s="20">
        <f>VLOOKUP(B7,RMS!B:D,3,FALSE)</f>
        <v>99400.695562597393</v>
      </c>
      <c r="J7" s="21">
        <f>VLOOKUP(B7,RMS!B:E,4,FALSE)</f>
        <v>104620.391853839</v>
      </c>
      <c r="K7" s="22">
        <f t="shared" si="1"/>
        <v>-1.9162597396643832E-2</v>
      </c>
      <c r="L7" s="22">
        <f t="shared" si="2"/>
        <v>4.6161003410816193E-5</v>
      </c>
      <c r="M7" s="32"/>
    </row>
    <row r="8" spans="1:13">
      <c r="A8" s="49"/>
      <c r="B8" s="12">
        <v>16</v>
      </c>
      <c r="C8" s="44" t="s">
        <v>10</v>
      </c>
      <c r="D8" s="44"/>
      <c r="E8" s="15">
        <f>VLOOKUP(C8,RA!B12:D38,3,0)</f>
        <v>469576.44319999998</v>
      </c>
      <c r="F8" s="25">
        <f>VLOOKUP(C8,RA!B12:I42,8,0)</f>
        <v>43952.737200000003</v>
      </c>
      <c r="G8" s="16">
        <f t="shared" si="0"/>
        <v>425623.70600000001</v>
      </c>
      <c r="H8" s="27">
        <f>RA!J12</f>
        <v>9.3600813747123706</v>
      </c>
      <c r="I8" s="20">
        <f>VLOOKUP(B8,RMS!B:D,3,FALSE)</f>
        <v>469576.48119572602</v>
      </c>
      <c r="J8" s="21">
        <f>VLOOKUP(B8,RMS!B:E,4,FALSE)</f>
        <v>425623.71278290602</v>
      </c>
      <c r="K8" s="22">
        <f t="shared" si="1"/>
        <v>-3.7995726044755429E-2</v>
      </c>
      <c r="L8" s="22">
        <f t="shared" si="2"/>
        <v>-6.7829060135409236E-3</v>
      </c>
      <c r="M8" s="32"/>
    </row>
    <row r="9" spans="1:13">
      <c r="A9" s="49"/>
      <c r="B9" s="12">
        <v>17</v>
      </c>
      <c r="C9" s="44" t="s">
        <v>11</v>
      </c>
      <c r="D9" s="44"/>
      <c r="E9" s="15">
        <f>VLOOKUP(C9,RA!B12:D39,3,0)</f>
        <v>296068.08630000002</v>
      </c>
      <c r="F9" s="25">
        <f>VLOOKUP(C9,RA!B13:I43,8,0)</f>
        <v>-3762.8715000000002</v>
      </c>
      <c r="G9" s="16">
        <f t="shared" si="0"/>
        <v>299830.95780000003</v>
      </c>
      <c r="H9" s="27">
        <f>RA!J13</f>
        <v>-1.27094802652494</v>
      </c>
      <c r="I9" s="20">
        <f>VLOOKUP(B9,RMS!B:D,3,FALSE)</f>
        <v>296068.190286325</v>
      </c>
      <c r="J9" s="21">
        <f>VLOOKUP(B9,RMS!B:E,4,FALSE)</f>
        <v>299830.95328547002</v>
      </c>
      <c r="K9" s="22">
        <f t="shared" si="1"/>
        <v>-0.10398632497526705</v>
      </c>
      <c r="L9" s="22">
        <f t="shared" si="2"/>
        <v>4.5145300100557506E-3</v>
      </c>
      <c r="M9" s="32"/>
    </row>
    <row r="10" spans="1:13">
      <c r="A10" s="49"/>
      <c r="B10" s="12">
        <v>18</v>
      </c>
      <c r="C10" s="44" t="s">
        <v>12</v>
      </c>
      <c r="D10" s="44"/>
      <c r="E10" s="15">
        <f>VLOOKUP(C10,RA!B14:D40,3,0)</f>
        <v>206670.51149999999</v>
      </c>
      <c r="F10" s="25">
        <f>VLOOKUP(C10,RA!B14:I43,8,0)</f>
        <v>46892.121200000001</v>
      </c>
      <c r="G10" s="16">
        <f t="shared" si="0"/>
        <v>159778.3903</v>
      </c>
      <c r="H10" s="27">
        <f>RA!J14</f>
        <v>22.689313951787501</v>
      </c>
      <c r="I10" s="20">
        <f>VLOOKUP(B10,RMS!B:D,3,FALSE)</f>
        <v>206670.51765470099</v>
      </c>
      <c r="J10" s="21">
        <f>VLOOKUP(B10,RMS!B:E,4,FALSE)</f>
        <v>159778.38943247899</v>
      </c>
      <c r="K10" s="22">
        <f t="shared" si="1"/>
        <v>-6.1547009972855449E-3</v>
      </c>
      <c r="L10" s="22">
        <f t="shared" si="2"/>
        <v>8.6752101196907461E-4</v>
      </c>
      <c r="M10" s="32"/>
    </row>
    <row r="11" spans="1:13">
      <c r="A11" s="49"/>
      <c r="B11" s="12">
        <v>19</v>
      </c>
      <c r="C11" s="44" t="s">
        <v>13</v>
      </c>
      <c r="D11" s="44"/>
      <c r="E11" s="15">
        <f>VLOOKUP(C11,RA!B14:D41,3,0)</f>
        <v>177713.1545</v>
      </c>
      <c r="F11" s="25">
        <f>VLOOKUP(C11,RA!B15:I44,8,0)</f>
        <v>9664.8173999999999</v>
      </c>
      <c r="G11" s="16">
        <f t="shared" si="0"/>
        <v>168048.3371</v>
      </c>
      <c r="H11" s="27">
        <f>RA!J15</f>
        <v>5.4384366915280902</v>
      </c>
      <c r="I11" s="20">
        <f>VLOOKUP(B11,RMS!B:D,3,FALSE)</f>
        <v>177713.404367521</v>
      </c>
      <c r="J11" s="21">
        <f>VLOOKUP(B11,RMS!B:E,4,FALSE)</f>
        <v>168048.33759572601</v>
      </c>
      <c r="K11" s="22">
        <f t="shared" si="1"/>
        <v>-0.24986752099357545</v>
      </c>
      <c r="L11" s="22">
        <f t="shared" si="2"/>
        <v>-4.9572600983083248E-4</v>
      </c>
      <c r="M11" s="32"/>
    </row>
    <row r="12" spans="1:13">
      <c r="A12" s="49"/>
      <c r="B12" s="12">
        <v>21</v>
      </c>
      <c r="C12" s="44" t="s">
        <v>14</v>
      </c>
      <c r="D12" s="44"/>
      <c r="E12" s="15">
        <f>VLOOKUP(C12,RA!B16:D42,3,0)</f>
        <v>1110045.9897</v>
      </c>
      <c r="F12" s="25">
        <f>VLOOKUP(C12,RA!B16:I45,8,0)</f>
        <v>47424.568700000003</v>
      </c>
      <c r="G12" s="16">
        <f t="shared" si="0"/>
        <v>1062621.4210000001</v>
      </c>
      <c r="H12" s="27">
        <f>RA!J16</f>
        <v>4.2723066557645</v>
      </c>
      <c r="I12" s="20">
        <f>VLOOKUP(B12,RMS!B:D,3,FALSE)</f>
        <v>1110044.98530769</v>
      </c>
      <c r="J12" s="21">
        <f>VLOOKUP(B12,RMS!B:E,4,FALSE)</f>
        <v>1062621.4210000001</v>
      </c>
      <c r="K12" s="22">
        <f t="shared" si="1"/>
        <v>1.0043923100456595</v>
      </c>
      <c r="L12" s="22">
        <f t="shared" si="2"/>
        <v>0</v>
      </c>
      <c r="M12" s="32"/>
    </row>
    <row r="13" spans="1:13">
      <c r="A13" s="49"/>
      <c r="B13" s="12">
        <v>22</v>
      </c>
      <c r="C13" s="44" t="s">
        <v>15</v>
      </c>
      <c r="D13" s="44"/>
      <c r="E13" s="15">
        <f>VLOOKUP(C13,RA!B16:D43,3,0)</f>
        <v>1014135.0155</v>
      </c>
      <c r="F13" s="25">
        <f>VLOOKUP(C13,RA!B17:I46,8,0)</f>
        <v>65741.026700000002</v>
      </c>
      <c r="G13" s="16">
        <f t="shared" si="0"/>
        <v>948393.98879999993</v>
      </c>
      <c r="H13" s="27">
        <f>RA!J17</f>
        <v>6.4824728162637797</v>
      </c>
      <c r="I13" s="20">
        <f>VLOOKUP(B13,RMS!B:D,3,FALSE)</f>
        <v>1014135.00453504</v>
      </c>
      <c r="J13" s="21">
        <f>VLOOKUP(B13,RMS!B:E,4,FALSE)</f>
        <v>948393.98884359002</v>
      </c>
      <c r="K13" s="22">
        <f t="shared" si="1"/>
        <v>1.0964959976263344E-2</v>
      </c>
      <c r="L13" s="22">
        <f t="shared" si="2"/>
        <v>-4.3590087443590164E-5</v>
      </c>
      <c r="M13" s="32"/>
    </row>
    <row r="14" spans="1:13">
      <c r="A14" s="49"/>
      <c r="B14" s="12">
        <v>23</v>
      </c>
      <c r="C14" s="44" t="s">
        <v>16</v>
      </c>
      <c r="D14" s="44"/>
      <c r="E14" s="15">
        <f>VLOOKUP(C14,RA!B18:D43,3,0)</f>
        <v>1904485.8946</v>
      </c>
      <c r="F14" s="25">
        <f>VLOOKUP(C14,RA!B18:I47,8,0)</f>
        <v>173011.20850000001</v>
      </c>
      <c r="G14" s="16">
        <f t="shared" si="0"/>
        <v>1731474.6861</v>
      </c>
      <c r="H14" s="27">
        <f>RA!J18</f>
        <v>9.08440482497444</v>
      </c>
      <c r="I14" s="20">
        <f>VLOOKUP(B14,RMS!B:D,3,FALSE)</f>
        <v>1904486.1378564099</v>
      </c>
      <c r="J14" s="21">
        <f>VLOOKUP(B14,RMS!B:E,4,FALSE)</f>
        <v>1731474.6777641</v>
      </c>
      <c r="K14" s="22">
        <f t="shared" si="1"/>
        <v>-0.24325640988536179</v>
      </c>
      <c r="L14" s="22">
        <f t="shared" si="2"/>
        <v>8.3359000273048878E-3</v>
      </c>
      <c r="M14" s="32"/>
    </row>
    <row r="15" spans="1:13">
      <c r="A15" s="49"/>
      <c r="B15" s="12">
        <v>24</v>
      </c>
      <c r="C15" s="44" t="s">
        <v>17</v>
      </c>
      <c r="D15" s="44"/>
      <c r="E15" s="15">
        <f>VLOOKUP(C15,RA!B18:D44,3,0)</f>
        <v>460391.09480000002</v>
      </c>
      <c r="F15" s="25">
        <f>VLOOKUP(C15,RA!B19:I48,8,0)</f>
        <v>36668.826399999998</v>
      </c>
      <c r="G15" s="16">
        <f t="shared" si="0"/>
        <v>423722.2684</v>
      </c>
      <c r="H15" s="27">
        <f>RA!J19</f>
        <v>7.9647123530765596</v>
      </c>
      <c r="I15" s="20">
        <f>VLOOKUP(B15,RMS!B:D,3,FALSE)</f>
        <v>460391.07953247899</v>
      </c>
      <c r="J15" s="21">
        <f>VLOOKUP(B15,RMS!B:E,4,FALSE)</f>
        <v>423722.26792222197</v>
      </c>
      <c r="K15" s="22">
        <f t="shared" si="1"/>
        <v>1.5267521026544273E-2</v>
      </c>
      <c r="L15" s="22">
        <f t="shared" si="2"/>
        <v>4.7777802683413029E-4</v>
      </c>
      <c r="M15" s="32"/>
    </row>
    <row r="16" spans="1:13">
      <c r="A16" s="49"/>
      <c r="B16" s="12">
        <v>25</v>
      </c>
      <c r="C16" s="44" t="s">
        <v>18</v>
      </c>
      <c r="D16" s="44"/>
      <c r="E16" s="15">
        <f>VLOOKUP(C16,RA!B20:D45,3,0)</f>
        <v>1011326.4682999999</v>
      </c>
      <c r="F16" s="25">
        <f>VLOOKUP(C16,RA!B20:I49,8,0)</f>
        <v>84418.711899999995</v>
      </c>
      <c r="G16" s="16">
        <f t="shared" si="0"/>
        <v>926907.75639999995</v>
      </c>
      <c r="H16" s="27">
        <f>RA!J20</f>
        <v>8.3473254726443091</v>
      </c>
      <c r="I16" s="20">
        <f>VLOOKUP(B16,RMS!B:D,3,FALSE)</f>
        <v>1011326.4292</v>
      </c>
      <c r="J16" s="21">
        <f>VLOOKUP(B16,RMS!B:E,4,FALSE)</f>
        <v>926907.75639999995</v>
      </c>
      <c r="K16" s="22">
        <f t="shared" si="1"/>
        <v>3.9099999936297536E-2</v>
      </c>
      <c r="L16" s="22">
        <f t="shared" si="2"/>
        <v>0</v>
      </c>
      <c r="M16" s="32"/>
    </row>
    <row r="17" spans="1:13">
      <c r="A17" s="49"/>
      <c r="B17" s="12">
        <v>26</v>
      </c>
      <c r="C17" s="44" t="s">
        <v>19</v>
      </c>
      <c r="D17" s="44"/>
      <c r="E17" s="15">
        <f>VLOOKUP(C17,RA!B20:D46,3,0)</f>
        <v>316701.60479999997</v>
      </c>
      <c r="F17" s="25">
        <f>VLOOKUP(C17,RA!B21:I50,8,0)</f>
        <v>41265.246099999997</v>
      </c>
      <c r="G17" s="16">
        <f t="shared" si="0"/>
        <v>275436.35869999998</v>
      </c>
      <c r="H17" s="27">
        <f>RA!J21</f>
        <v>13.029692769021301</v>
      </c>
      <c r="I17" s="20">
        <f>VLOOKUP(B17,RMS!B:D,3,FALSE)</f>
        <v>316701.59692131402</v>
      </c>
      <c r="J17" s="21">
        <f>VLOOKUP(B17,RMS!B:E,4,FALSE)</f>
        <v>275436.35836598597</v>
      </c>
      <c r="K17" s="22">
        <f t="shared" si="1"/>
        <v>7.8786859521642327E-3</v>
      </c>
      <c r="L17" s="22">
        <f t="shared" si="2"/>
        <v>3.3401401014998555E-4</v>
      </c>
      <c r="M17" s="32"/>
    </row>
    <row r="18" spans="1:13">
      <c r="A18" s="49"/>
      <c r="B18" s="12">
        <v>27</v>
      </c>
      <c r="C18" s="44" t="s">
        <v>20</v>
      </c>
      <c r="D18" s="44"/>
      <c r="E18" s="15">
        <f>VLOOKUP(C18,RA!B22:D47,3,0)</f>
        <v>1474627.2788</v>
      </c>
      <c r="F18" s="25">
        <f>VLOOKUP(C18,RA!B22:I51,8,0)</f>
        <v>-56532.287799999998</v>
      </c>
      <c r="G18" s="16">
        <f t="shared" si="0"/>
        <v>1531159.5666</v>
      </c>
      <c r="H18" s="27">
        <f>RA!J22</f>
        <v>-3.8336662160491199</v>
      </c>
      <c r="I18" s="20">
        <f>VLOOKUP(B18,RMS!B:D,3,FALSE)</f>
        <v>1474628.0292957299</v>
      </c>
      <c r="J18" s="21">
        <f>VLOOKUP(B18,RMS!B:E,4,FALSE)</f>
        <v>1531159.56642137</v>
      </c>
      <c r="K18" s="22">
        <f t="shared" si="1"/>
        <v>-0.75049572996795177</v>
      </c>
      <c r="L18" s="22">
        <f t="shared" si="2"/>
        <v>1.7862999811768532E-4</v>
      </c>
      <c r="M18" s="32"/>
    </row>
    <row r="19" spans="1:13">
      <c r="A19" s="49"/>
      <c r="B19" s="12">
        <v>29</v>
      </c>
      <c r="C19" s="44" t="s">
        <v>21</v>
      </c>
      <c r="D19" s="44"/>
      <c r="E19" s="15">
        <f>VLOOKUP(C19,RA!B22:D48,3,0)</f>
        <v>2855261.3179000001</v>
      </c>
      <c r="F19" s="25">
        <f>VLOOKUP(C19,RA!B23:I52,8,0)</f>
        <v>148747.74530000001</v>
      </c>
      <c r="G19" s="16">
        <f t="shared" si="0"/>
        <v>2706513.5726000001</v>
      </c>
      <c r="H19" s="27">
        <f>RA!J23</f>
        <v>5.2096018100858696</v>
      </c>
      <c r="I19" s="20">
        <f>VLOOKUP(B19,RMS!B:D,3,FALSE)</f>
        <v>2855262.7150632502</v>
      </c>
      <c r="J19" s="21">
        <f>VLOOKUP(B19,RMS!B:E,4,FALSE)</f>
        <v>2706513.59518974</v>
      </c>
      <c r="K19" s="22">
        <f t="shared" si="1"/>
        <v>-1.3971632500179112</v>
      </c>
      <c r="L19" s="22">
        <f t="shared" si="2"/>
        <v>-2.2589739877730608E-2</v>
      </c>
      <c r="M19" s="32"/>
    </row>
    <row r="20" spans="1:13">
      <c r="A20" s="49"/>
      <c r="B20" s="12">
        <v>31</v>
      </c>
      <c r="C20" s="44" t="s">
        <v>22</v>
      </c>
      <c r="D20" s="44"/>
      <c r="E20" s="15">
        <f>VLOOKUP(C20,RA!B24:D49,3,0)</f>
        <v>266791.35090000002</v>
      </c>
      <c r="F20" s="25">
        <f>VLOOKUP(C20,RA!B24:I53,8,0)</f>
        <v>41730.149100000002</v>
      </c>
      <c r="G20" s="16">
        <f t="shared" si="0"/>
        <v>225061.20180000001</v>
      </c>
      <c r="H20" s="27">
        <f>RA!J24</f>
        <v>15.641492484380199</v>
      </c>
      <c r="I20" s="20">
        <f>VLOOKUP(B20,RMS!B:D,3,FALSE)</f>
        <v>266791.39175178099</v>
      </c>
      <c r="J20" s="21">
        <f>VLOOKUP(B20,RMS!B:E,4,FALSE)</f>
        <v>225061.18438250199</v>
      </c>
      <c r="K20" s="22">
        <f t="shared" si="1"/>
        <v>-4.0851780970115215E-2</v>
      </c>
      <c r="L20" s="22">
        <f t="shared" si="2"/>
        <v>1.7417498020222411E-2</v>
      </c>
      <c r="M20" s="32"/>
    </row>
    <row r="21" spans="1:13">
      <c r="A21" s="49"/>
      <c r="B21" s="12">
        <v>32</v>
      </c>
      <c r="C21" s="44" t="s">
        <v>23</v>
      </c>
      <c r="D21" s="44"/>
      <c r="E21" s="15">
        <f>VLOOKUP(C21,RA!B24:D50,3,0)</f>
        <v>301730.17499999999</v>
      </c>
      <c r="F21" s="25">
        <f>VLOOKUP(C21,RA!B25:I54,8,0)</f>
        <v>14293.261</v>
      </c>
      <c r="G21" s="16">
        <f t="shared" si="0"/>
        <v>287436.91399999999</v>
      </c>
      <c r="H21" s="27">
        <f>RA!J25</f>
        <v>4.7371002916761604</v>
      </c>
      <c r="I21" s="20">
        <f>VLOOKUP(B21,RMS!B:D,3,FALSE)</f>
        <v>301730.17459189199</v>
      </c>
      <c r="J21" s="21">
        <f>VLOOKUP(B21,RMS!B:E,4,FALSE)</f>
        <v>287436.91710972902</v>
      </c>
      <c r="K21" s="22">
        <f t="shared" si="1"/>
        <v>4.0810799691826105E-4</v>
      </c>
      <c r="L21" s="22">
        <f t="shared" si="2"/>
        <v>-3.1097290338948369E-3</v>
      </c>
      <c r="M21" s="32"/>
    </row>
    <row r="22" spans="1:13">
      <c r="A22" s="49"/>
      <c r="B22" s="12">
        <v>33</v>
      </c>
      <c r="C22" s="44" t="s">
        <v>24</v>
      </c>
      <c r="D22" s="44"/>
      <c r="E22" s="15">
        <f>VLOOKUP(C22,RA!B26:D51,3,0)</f>
        <v>585264.58319999999</v>
      </c>
      <c r="F22" s="25">
        <f>VLOOKUP(C22,RA!B26:I55,8,0)</f>
        <v>109505.2102</v>
      </c>
      <c r="G22" s="16">
        <f t="shared" si="0"/>
        <v>475759.37300000002</v>
      </c>
      <c r="H22" s="27">
        <f>RA!J26</f>
        <v>18.7103770402897</v>
      </c>
      <c r="I22" s="20">
        <f>VLOOKUP(B22,RMS!B:D,3,FALSE)</f>
        <v>585264.49625352095</v>
      </c>
      <c r="J22" s="21">
        <f>VLOOKUP(B22,RMS!B:E,4,FALSE)</f>
        <v>475759.35419391398</v>
      </c>
      <c r="K22" s="22">
        <f t="shared" si="1"/>
        <v>8.6946479044854641E-2</v>
      </c>
      <c r="L22" s="22">
        <f t="shared" si="2"/>
        <v>1.88060860382393E-2</v>
      </c>
      <c r="M22" s="32"/>
    </row>
    <row r="23" spans="1:13">
      <c r="A23" s="49"/>
      <c r="B23" s="12">
        <v>34</v>
      </c>
      <c r="C23" s="44" t="s">
        <v>25</v>
      </c>
      <c r="D23" s="44"/>
      <c r="E23" s="15">
        <f>VLOOKUP(C23,RA!B26:D52,3,0)</f>
        <v>191262.9289</v>
      </c>
      <c r="F23" s="25">
        <f>VLOOKUP(C23,RA!B27:I56,8,0)</f>
        <v>43297.794999999998</v>
      </c>
      <c r="G23" s="16">
        <f t="shared" si="0"/>
        <v>147965.13390000002</v>
      </c>
      <c r="H23" s="27">
        <f>RA!J27</f>
        <v>22.6378395693385</v>
      </c>
      <c r="I23" s="20">
        <f>VLOOKUP(B23,RMS!B:D,3,FALSE)</f>
        <v>191262.696816754</v>
      </c>
      <c r="J23" s="21">
        <f>VLOOKUP(B23,RMS!B:E,4,FALSE)</f>
        <v>147965.132862828</v>
      </c>
      <c r="K23" s="22">
        <f t="shared" si="1"/>
        <v>0.23208324599545449</v>
      </c>
      <c r="L23" s="22">
        <f t="shared" si="2"/>
        <v>1.0371720127295703E-3</v>
      </c>
      <c r="M23" s="32"/>
    </row>
    <row r="24" spans="1:13">
      <c r="A24" s="49"/>
      <c r="B24" s="12">
        <v>35</v>
      </c>
      <c r="C24" s="44" t="s">
        <v>26</v>
      </c>
      <c r="D24" s="44"/>
      <c r="E24" s="15">
        <f>VLOOKUP(C24,RA!B28:D53,3,0)</f>
        <v>770185.71869999997</v>
      </c>
      <c r="F24" s="25">
        <f>VLOOKUP(C24,RA!B28:I57,8,0)</f>
        <v>8653.9794999999995</v>
      </c>
      <c r="G24" s="16">
        <f t="shared" si="0"/>
        <v>761531.73919999995</v>
      </c>
      <c r="H24" s="27">
        <f>RA!J28</f>
        <v>1.1236224315619701</v>
      </c>
      <c r="I24" s="20">
        <f>VLOOKUP(B24,RMS!B:D,3,FALSE)</f>
        <v>770185.71914159297</v>
      </c>
      <c r="J24" s="21">
        <f>VLOOKUP(B24,RMS!B:E,4,FALSE)</f>
        <v>761531.74343451299</v>
      </c>
      <c r="K24" s="22">
        <f t="shared" si="1"/>
        <v>-4.4159300159662962E-4</v>
      </c>
      <c r="L24" s="22">
        <f t="shared" si="2"/>
        <v>-4.2345130350440741E-3</v>
      </c>
      <c r="M24" s="32"/>
    </row>
    <row r="25" spans="1:13">
      <c r="A25" s="49"/>
      <c r="B25" s="12">
        <v>36</v>
      </c>
      <c r="C25" s="44" t="s">
        <v>27</v>
      </c>
      <c r="D25" s="44"/>
      <c r="E25" s="15">
        <f>VLOOKUP(C25,RA!B28:D54,3,0)</f>
        <v>574904.6814</v>
      </c>
      <c r="F25" s="25">
        <f>VLOOKUP(C25,RA!B29:I58,8,0)</f>
        <v>70293.239100000006</v>
      </c>
      <c r="G25" s="16">
        <f t="shared" si="0"/>
        <v>504611.4423</v>
      </c>
      <c r="H25" s="27">
        <f>RA!J29</f>
        <v>12.2269380254172</v>
      </c>
      <c r="I25" s="20">
        <f>VLOOKUP(B25,RMS!B:D,3,FALSE)</f>
        <v>574904.97064247797</v>
      </c>
      <c r="J25" s="21">
        <f>VLOOKUP(B25,RMS!B:E,4,FALSE)</f>
        <v>504611.41220516199</v>
      </c>
      <c r="K25" s="22">
        <f t="shared" si="1"/>
        <v>-0.28924247797112912</v>
      </c>
      <c r="L25" s="22">
        <f t="shared" si="2"/>
        <v>3.0094838002696633E-2</v>
      </c>
      <c r="M25" s="32"/>
    </row>
    <row r="26" spans="1:13">
      <c r="A26" s="49"/>
      <c r="B26" s="12">
        <v>37</v>
      </c>
      <c r="C26" s="44" t="s">
        <v>67</v>
      </c>
      <c r="D26" s="44"/>
      <c r="E26" s="15">
        <f>VLOOKUP(C26,RA!B30:D55,3,0)</f>
        <v>1367391.1259000001</v>
      </c>
      <c r="F26" s="25">
        <f>VLOOKUP(C26,RA!B30:I59,8,0)</f>
        <v>81295.850399999996</v>
      </c>
      <c r="G26" s="16">
        <f t="shared" si="0"/>
        <v>1286095.2755</v>
      </c>
      <c r="H26" s="27">
        <f>RA!J30</f>
        <v>5.9453252884387497</v>
      </c>
      <c r="I26" s="20">
        <f>VLOOKUP(B26,RMS!B:D,3,FALSE)</f>
        <v>1367391.0813053099</v>
      </c>
      <c r="J26" s="21">
        <f>VLOOKUP(B26,RMS!B:E,4,FALSE)</f>
        <v>1286095.2612141599</v>
      </c>
      <c r="K26" s="22">
        <f t="shared" si="1"/>
        <v>4.4594690203666687E-2</v>
      </c>
      <c r="L26" s="22">
        <f t="shared" si="2"/>
        <v>1.4285840094089508E-2</v>
      </c>
      <c r="M26" s="32"/>
    </row>
    <row r="27" spans="1:13">
      <c r="A27" s="49"/>
      <c r="B27" s="12">
        <v>38</v>
      </c>
      <c r="C27" s="44" t="s">
        <v>29</v>
      </c>
      <c r="D27" s="44"/>
      <c r="E27" s="15">
        <f>VLOOKUP(C27,RA!B30:D56,3,0)</f>
        <v>740517.68709999998</v>
      </c>
      <c r="F27" s="25">
        <f>VLOOKUP(C27,RA!B31:I60,8,0)</f>
        <v>26396.910400000001</v>
      </c>
      <c r="G27" s="16">
        <f t="shared" si="0"/>
        <v>714120.77669999993</v>
      </c>
      <c r="H27" s="27">
        <f>RA!J31</f>
        <v>3.5646563019142801</v>
      </c>
      <c r="I27" s="20">
        <f>VLOOKUP(B27,RMS!B:D,3,FALSE)</f>
        <v>740517.63648318604</v>
      </c>
      <c r="J27" s="21">
        <f>VLOOKUP(B27,RMS!B:E,4,FALSE)</f>
        <v>714120.74921592895</v>
      </c>
      <c r="K27" s="22">
        <f t="shared" si="1"/>
        <v>5.0616813939996064E-2</v>
      </c>
      <c r="L27" s="22">
        <f t="shared" si="2"/>
        <v>2.7484070975333452E-2</v>
      </c>
      <c r="M27" s="32"/>
    </row>
    <row r="28" spans="1:13">
      <c r="A28" s="49"/>
      <c r="B28" s="12">
        <v>39</v>
      </c>
      <c r="C28" s="44" t="s">
        <v>30</v>
      </c>
      <c r="D28" s="44"/>
      <c r="E28" s="15">
        <f>VLOOKUP(C28,RA!B32:D57,3,0)</f>
        <v>115695.33130000001</v>
      </c>
      <c r="F28" s="25">
        <f>VLOOKUP(C28,RA!B32:I61,8,0)</f>
        <v>22457.9058</v>
      </c>
      <c r="G28" s="16">
        <f t="shared" si="0"/>
        <v>93237.425500000012</v>
      </c>
      <c r="H28" s="27">
        <f>RA!J32</f>
        <v>19.411246372393599</v>
      </c>
      <c r="I28" s="20">
        <f>VLOOKUP(B28,RMS!B:D,3,FALSE)</f>
        <v>115695.250142584</v>
      </c>
      <c r="J28" s="21">
        <f>VLOOKUP(B28,RMS!B:E,4,FALSE)</f>
        <v>93237.420546241498</v>
      </c>
      <c r="K28" s="22">
        <f t="shared" si="1"/>
        <v>8.1157416003406979E-2</v>
      </c>
      <c r="L28" s="22">
        <f t="shared" si="2"/>
        <v>4.9537585146026686E-3</v>
      </c>
      <c r="M28" s="32"/>
    </row>
    <row r="29" spans="1:13">
      <c r="A29" s="49"/>
      <c r="B29" s="12">
        <v>40</v>
      </c>
      <c r="C29" s="44" t="s">
        <v>69</v>
      </c>
      <c r="D29" s="44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49"/>
      <c r="B30" s="12">
        <v>42</v>
      </c>
      <c r="C30" s="44" t="s">
        <v>31</v>
      </c>
      <c r="D30" s="44"/>
      <c r="E30" s="15">
        <f>VLOOKUP(C30,RA!B34:D60,3,0)</f>
        <v>139065.77170000001</v>
      </c>
      <c r="F30" s="25">
        <f>VLOOKUP(C30,RA!B34:I64,8,0)</f>
        <v>11519.4889</v>
      </c>
      <c r="G30" s="16">
        <f t="shared" si="0"/>
        <v>127546.28280000002</v>
      </c>
      <c r="H30" s="27">
        <f>RA!J34</f>
        <v>8.2834825271386308</v>
      </c>
      <c r="I30" s="20">
        <f>VLOOKUP(B30,RMS!B:D,3,FALSE)</f>
        <v>139065.77040000001</v>
      </c>
      <c r="J30" s="21">
        <f>VLOOKUP(B30,RMS!B:E,4,FALSE)</f>
        <v>127546.2825</v>
      </c>
      <c r="K30" s="22">
        <f t="shared" si="1"/>
        <v>1.3000000035390258E-3</v>
      </c>
      <c r="L30" s="22">
        <f t="shared" si="2"/>
        <v>3.0000001424923539E-4</v>
      </c>
      <c r="M30" s="32"/>
    </row>
    <row r="31" spans="1:13" s="36" customFormat="1" ht="12" thickBot="1">
      <c r="A31" s="49"/>
      <c r="B31" s="12">
        <v>43</v>
      </c>
      <c r="C31" s="43" t="s">
        <v>77</v>
      </c>
      <c r="D31" s="42"/>
      <c r="E31" s="15">
        <f>VLOOKUP(C31,RA!B35:D61,3,0)</f>
        <v>6540.8416999999999</v>
      </c>
      <c r="F31" s="25">
        <f>VLOOKUP(C31,RA!B35:I65,8,0)</f>
        <v>127.44110000000001</v>
      </c>
      <c r="G31" s="16">
        <f t="shared" si="0"/>
        <v>6413.4005999999999</v>
      </c>
      <c r="H31" s="27">
        <f>RA!J35</f>
        <v>1.94838991440505</v>
      </c>
      <c r="I31" s="20">
        <f>VLOOKUP(B31,RMS!B:D,3,FALSE)</f>
        <v>6540.8468000000003</v>
      </c>
      <c r="J31" s="21">
        <f>VLOOKUP(B31,RMS!B:E,4,FALSE)</f>
        <v>6413.4025000000001</v>
      </c>
      <c r="K31" s="22">
        <f t="shared" si="1"/>
        <v>-5.100000000311411E-3</v>
      </c>
      <c r="L31" s="22">
        <f t="shared" si="2"/>
        <v>-1.900000000205182E-3</v>
      </c>
    </row>
    <row r="32" spans="1:13" s="35" customFormat="1" ht="12" thickBot="1">
      <c r="A32" s="49"/>
      <c r="B32" s="12">
        <v>70</v>
      </c>
      <c r="C32" s="50" t="s">
        <v>64</v>
      </c>
      <c r="D32" s="51"/>
      <c r="E32" s="15">
        <f>VLOOKUP(C32,RA!B34:D61,3,0)</f>
        <v>62217.16</v>
      </c>
      <c r="F32" s="25">
        <f>VLOOKUP(C32,RA!B34:I65,8,0)</f>
        <v>1751.81</v>
      </c>
      <c r="G32" s="16">
        <f t="shared" si="0"/>
        <v>60465.350000000006</v>
      </c>
      <c r="H32" s="27">
        <f>RA!J34</f>
        <v>8.2834825271386308</v>
      </c>
      <c r="I32" s="20">
        <f>VLOOKUP(B32,RMS!B:D,3,FALSE)</f>
        <v>62217.16</v>
      </c>
      <c r="J32" s="21">
        <f>VLOOKUP(B32,RMS!B:E,4,FALSE)</f>
        <v>60465.35</v>
      </c>
      <c r="K32" s="22">
        <f t="shared" si="1"/>
        <v>0</v>
      </c>
      <c r="L32" s="22">
        <f t="shared" si="2"/>
        <v>0</v>
      </c>
    </row>
    <row r="33" spans="1:13">
      <c r="A33" s="49"/>
      <c r="B33" s="12">
        <v>71</v>
      </c>
      <c r="C33" s="44" t="s">
        <v>35</v>
      </c>
      <c r="D33" s="44"/>
      <c r="E33" s="15">
        <f>VLOOKUP(C33,RA!B34:D61,3,0)</f>
        <v>520551.41</v>
      </c>
      <c r="F33" s="25">
        <f>VLOOKUP(C33,RA!B34:I65,8,0)</f>
        <v>-82545.100000000006</v>
      </c>
      <c r="G33" s="16">
        <f t="shared" si="0"/>
        <v>603096.51</v>
      </c>
      <c r="H33" s="27">
        <f>RA!J34</f>
        <v>8.2834825271386308</v>
      </c>
      <c r="I33" s="20">
        <f>VLOOKUP(B33,RMS!B:D,3,FALSE)</f>
        <v>520551.41</v>
      </c>
      <c r="J33" s="21">
        <f>VLOOKUP(B33,RMS!B:E,4,FALSE)</f>
        <v>603096.51</v>
      </c>
      <c r="K33" s="22">
        <f t="shared" si="1"/>
        <v>0</v>
      </c>
      <c r="L33" s="22">
        <f t="shared" si="2"/>
        <v>0</v>
      </c>
      <c r="M33" s="32"/>
    </row>
    <row r="34" spans="1:13">
      <c r="A34" s="49"/>
      <c r="B34" s="12">
        <v>72</v>
      </c>
      <c r="C34" s="44" t="s">
        <v>36</v>
      </c>
      <c r="D34" s="44"/>
      <c r="E34" s="15">
        <f>VLOOKUP(C34,RA!B34:D62,3,0)</f>
        <v>1195386.74</v>
      </c>
      <c r="F34" s="25">
        <f>VLOOKUP(C34,RA!B34:I66,8,0)</f>
        <v>-108122.97</v>
      </c>
      <c r="G34" s="16">
        <f t="shared" si="0"/>
        <v>1303509.71</v>
      </c>
      <c r="H34" s="27">
        <f>RA!J35</f>
        <v>1.94838991440505</v>
      </c>
      <c r="I34" s="20">
        <f>VLOOKUP(B34,RMS!B:D,3,FALSE)</f>
        <v>1195386.74</v>
      </c>
      <c r="J34" s="21">
        <f>VLOOKUP(B34,RMS!B:E,4,FALSE)</f>
        <v>1303509.71</v>
      </c>
      <c r="K34" s="22">
        <f t="shared" si="1"/>
        <v>0</v>
      </c>
      <c r="L34" s="22">
        <f t="shared" si="2"/>
        <v>0</v>
      </c>
      <c r="M34" s="32"/>
    </row>
    <row r="35" spans="1:13">
      <c r="A35" s="49"/>
      <c r="B35" s="12">
        <v>73</v>
      </c>
      <c r="C35" s="44" t="s">
        <v>37</v>
      </c>
      <c r="D35" s="44"/>
      <c r="E35" s="15">
        <f>VLOOKUP(C35,RA!B34:D63,3,0)</f>
        <v>441960.16</v>
      </c>
      <c r="F35" s="25">
        <f>VLOOKUP(C35,RA!B34:I67,8,0)</f>
        <v>-77749.84</v>
      </c>
      <c r="G35" s="16">
        <f t="shared" si="0"/>
        <v>519710</v>
      </c>
      <c r="H35" s="27">
        <f>RA!J34</f>
        <v>8.2834825271386308</v>
      </c>
      <c r="I35" s="20">
        <f>VLOOKUP(B35,RMS!B:D,3,FALSE)</f>
        <v>441960.16</v>
      </c>
      <c r="J35" s="21">
        <f>VLOOKUP(B35,RMS!B:E,4,FALSE)</f>
        <v>519710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49"/>
      <c r="B36" s="12">
        <v>74</v>
      </c>
      <c r="C36" s="44" t="s">
        <v>65</v>
      </c>
      <c r="D36" s="44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1.94838991440505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49"/>
      <c r="B37" s="12">
        <v>75</v>
      </c>
      <c r="C37" s="44" t="s">
        <v>32</v>
      </c>
      <c r="D37" s="44"/>
      <c r="E37" s="15">
        <f>VLOOKUP(C37,RA!B8:D64,3,0)</f>
        <v>60815.384100000003</v>
      </c>
      <c r="F37" s="25">
        <f>VLOOKUP(C37,RA!B8:I68,8,0)</f>
        <v>4289.8811999999998</v>
      </c>
      <c r="G37" s="16">
        <f t="shared" si="0"/>
        <v>56525.502900000007</v>
      </c>
      <c r="H37" s="27">
        <f>RA!J35</f>
        <v>1.94838991440505</v>
      </c>
      <c r="I37" s="20">
        <f>VLOOKUP(B37,RMS!B:D,3,FALSE)</f>
        <v>60815.384615384603</v>
      </c>
      <c r="J37" s="21">
        <f>VLOOKUP(B37,RMS!B:E,4,FALSE)</f>
        <v>56525.504273504303</v>
      </c>
      <c r="K37" s="22">
        <f t="shared" si="1"/>
        <v>-5.1538459956645966E-4</v>
      </c>
      <c r="L37" s="22">
        <f t="shared" si="2"/>
        <v>-1.3735042957705446E-3</v>
      </c>
      <c r="M37" s="32"/>
    </row>
    <row r="38" spans="1:13">
      <c r="A38" s="49"/>
      <c r="B38" s="12">
        <v>76</v>
      </c>
      <c r="C38" s="44" t="s">
        <v>33</v>
      </c>
      <c r="D38" s="44"/>
      <c r="E38" s="15">
        <f>VLOOKUP(C38,RA!B8:D65,3,0)</f>
        <v>612832.30220000003</v>
      </c>
      <c r="F38" s="25">
        <f>VLOOKUP(C38,RA!B8:I69,8,0)</f>
        <v>35721.82</v>
      </c>
      <c r="G38" s="16">
        <f t="shared" si="0"/>
        <v>577110.48220000009</v>
      </c>
      <c r="H38" s="27">
        <f>RA!J36</f>
        <v>2.8156380008344999</v>
      </c>
      <c r="I38" s="20">
        <f>VLOOKUP(B38,RMS!B:D,3,FALSE)</f>
        <v>612832.29653589695</v>
      </c>
      <c r="J38" s="21">
        <f>VLOOKUP(B38,RMS!B:E,4,FALSE)</f>
        <v>577110.485219658</v>
      </c>
      <c r="K38" s="22">
        <f t="shared" si="1"/>
        <v>5.6641030823811889E-3</v>
      </c>
      <c r="L38" s="22">
        <f t="shared" si="2"/>
        <v>-3.0196579173207283E-3</v>
      </c>
      <c r="M38" s="32"/>
    </row>
    <row r="39" spans="1:13">
      <c r="A39" s="49"/>
      <c r="B39" s="12">
        <v>77</v>
      </c>
      <c r="C39" s="44" t="s">
        <v>38</v>
      </c>
      <c r="D39" s="44"/>
      <c r="E39" s="15">
        <f>VLOOKUP(C39,RA!B9:D66,3,0)</f>
        <v>250140.28</v>
      </c>
      <c r="F39" s="25">
        <f>VLOOKUP(C39,RA!B9:I70,8,0)</f>
        <v>-51512.46</v>
      </c>
      <c r="G39" s="16">
        <f t="shared" si="0"/>
        <v>301652.74</v>
      </c>
      <c r="H39" s="27">
        <f>RA!J37</f>
        <v>-15.8572426112533</v>
      </c>
      <c r="I39" s="20">
        <f>VLOOKUP(B39,RMS!B:D,3,FALSE)</f>
        <v>250140.28</v>
      </c>
      <c r="J39" s="21">
        <f>VLOOKUP(B39,RMS!B:E,4,FALSE)</f>
        <v>301652.74</v>
      </c>
      <c r="K39" s="22">
        <f t="shared" si="1"/>
        <v>0</v>
      </c>
      <c r="L39" s="22">
        <f t="shared" si="2"/>
        <v>0</v>
      </c>
      <c r="M39" s="32"/>
    </row>
    <row r="40" spans="1:13">
      <c r="A40" s="49"/>
      <c r="B40" s="12">
        <v>78</v>
      </c>
      <c r="C40" s="44" t="s">
        <v>39</v>
      </c>
      <c r="D40" s="44"/>
      <c r="E40" s="15">
        <f>VLOOKUP(C40,RA!B10:D67,3,0)</f>
        <v>95149.65</v>
      </c>
      <c r="F40" s="25">
        <f>VLOOKUP(C40,RA!B10:I71,8,0)</f>
        <v>13372.47</v>
      </c>
      <c r="G40" s="16">
        <f t="shared" si="0"/>
        <v>81777.179999999993</v>
      </c>
      <c r="H40" s="27">
        <f>RA!J38</f>
        <v>-9.0450200242308192</v>
      </c>
      <c r="I40" s="20">
        <f>VLOOKUP(B40,RMS!B:D,3,FALSE)</f>
        <v>95149.65</v>
      </c>
      <c r="J40" s="21">
        <f>VLOOKUP(B40,RMS!B:E,4,FALSE)</f>
        <v>81777.179999999993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49"/>
      <c r="B41" s="12">
        <v>9101</v>
      </c>
      <c r="C41" s="45" t="s">
        <v>71</v>
      </c>
      <c r="D41" s="46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-17.592047210771199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49"/>
      <c r="B42" s="12">
        <v>99</v>
      </c>
      <c r="C42" s="44" t="s">
        <v>34</v>
      </c>
      <c r="D42" s="44"/>
      <c r="E42" s="15">
        <f>VLOOKUP(C42,RA!B8:D68,3,0)</f>
        <v>173588.00469999999</v>
      </c>
      <c r="F42" s="25">
        <f>VLOOKUP(C42,RA!B8:I72,8,0)</f>
        <v>29971.854599999999</v>
      </c>
      <c r="G42" s="16">
        <f t="shared" si="0"/>
        <v>143616.1501</v>
      </c>
      <c r="H42" s="27">
        <f>RA!J39</f>
        <v>-17.592047210771199</v>
      </c>
      <c r="I42" s="20">
        <f>VLOOKUP(B42,RMS!B:D,3,FALSE)</f>
        <v>173588.00468950899</v>
      </c>
      <c r="J42" s="21">
        <f>VLOOKUP(B42,RMS!B:E,4,FALSE)</f>
        <v>143616.150170184</v>
      </c>
      <c r="K42" s="22">
        <f t="shared" si="1"/>
        <v>1.0490999557077885E-5</v>
      </c>
      <c r="L42" s="22">
        <f t="shared" si="2"/>
        <v>-7.0184003561735153E-5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3" t="s">
        <v>45</v>
      </c>
      <c r="W1" s="54"/>
    </row>
    <row r="2" spans="1:23" ht="12.7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3"/>
      <c r="W2" s="54"/>
    </row>
    <row r="3" spans="1:23" ht="23.25" thickBo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5" t="s">
        <v>46</v>
      </c>
      <c r="W3" s="54"/>
    </row>
    <row r="4" spans="1:23" ht="12.75" thickTop="1" thickBo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W4" s="54"/>
    </row>
    <row r="5" spans="1:23" ht="22.5" thickTop="1" thickBot="1">
      <c r="A5" s="57"/>
      <c r="B5" s="58"/>
      <c r="C5" s="59"/>
      <c r="D5" s="60" t="s">
        <v>0</v>
      </c>
      <c r="E5" s="60" t="s">
        <v>73</v>
      </c>
      <c r="F5" s="60" t="s">
        <v>74</v>
      </c>
      <c r="G5" s="60" t="s">
        <v>47</v>
      </c>
      <c r="H5" s="60" t="s">
        <v>48</v>
      </c>
      <c r="I5" s="60" t="s">
        <v>1</v>
      </c>
      <c r="J5" s="60" t="s">
        <v>2</v>
      </c>
      <c r="K5" s="60" t="s">
        <v>49</v>
      </c>
      <c r="L5" s="60" t="s">
        <v>50</v>
      </c>
      <c r="M5" s="60" t="s">
        <v>51</v>
      </c>
      <c r="N5" s="60" t="s">
        <v>52</v>
      </c>
      <c r="O5" s="60" t="s">
        <v>53</v>
      </c>
      <c r="P5" s="60" t="s">
        <v>75</v>
      </c>
      <c r="Q5" s="60" t="s">
        <v>76</v>
      </c>
      <c r="R5" s="60" t="s">
        <v>54</v>
      </c>
      <c r="S5" s="60" t="s">
        <v>55</v>
      </c>
      <c r="T5" s="60" t="s">
        <v>56</v>
      </c>
      <c r="U5" s="61" t="s">
        <v>57</v>
      </c>
    </row>
    <row r="6" spans="1:23" ht="12" thickBot="1">
      <c r="A6" s="62" t="s">
        <v>3</v>
      </c>
      <c r="B6" s="63" t="s">
        <v>4</v>
      </c>
      <c r="C6" s="64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5"/>
    </row>
    <row r="7" spans="1:23" ht="12" thickBot="1">
      <c r="A7" s="66" t="s">
        <v>5</v>
      </c>
      <c r="B7" s="67"/>
      <c r="C7" s="68"/>
      <c r="D7" s="69">
        <v>20919398.2852</v>
      </c>
      <c r="E7" s="69">
        <v>37083717.518200003</v>
      </c>
      <c r="F7" s="70">
        <v>56.411276121206399</v>
      </c>
      <c r="G7" s="69">
        <v>13436849.152000001</v>
      </c>
      <c r="H7" s="70">
        <v>55.686783773160698</v>
      </c>
      <c r="I7" s="69">
        <v>934359.12360000005</v>
      </c>
      <c r="J7" s="70">
        <v>4.4664722706725204</v>
      </c>
      <c r="K7" s="69">
        <v>1540735.7963</v>
      </c>
      <c r="L7" s="70">
        <v>11.466496191710799</v>
      </c>
      <c r="M7" s="70">
        <v>-0.39356304575786699</v>
      </c>
      <c r="N7" s="69">
        <v>217744355.25260001</v>
      </c>
      <c r="O7" s="69">
        <v>3665237091.0402999</v>
      </c>
      <c r="P7" s="69">
        <v>922807</v>
      </c>
      <c r="Q7" s="69">
        <v>1154964</v>
      </c>
      <c r="R7" s="70">
        <v>-20.100799678604702</v>
      </c>
      <c r="S7" s="69">
        <v>22.669310359804399</v>
      </c>
      <c r="T7" s="69">
        <v>26.658867617951699</v>
      </c>
      <c r="U7" s="71">
        <v>-17.598935277807801</v>
      </c>
    </row>
    <row r="8" spans="1:23" ht="12" thickBot="1">
      <c r="A8" s="72">
        <v>42531</v>
      </c>
      <c r="B8" s="50" t="s">
        <v>6</v>
      </c>
      <c r="C8" s="51"/>
      <c r="D8" s="73">
        <v>775527.23030000005</v>
      </c>
      <c r="E8" s="73">
        <v>831736.68090000004</v>
      </c>
      <c r="F8" s="74">
        <v>93.241917557468199</v>
      </c>
      <c r="G8" s="73">
        <v>435885.21879999997</v>
      </c>
      <c r="H8" s="74">
        <v>77.920057127663299</v>
      </c>
      <c r="I8" s="73">
        <v>42419.982900000003</v>
      </c>
      <c r="J8" s="74">
        <v>5.4698250741744499</v>
      </c>
      <c r="K8" s="73">
        <v>97905.436499999996</v>
      </c>
      <c r="L8" s="74">
        <v>22.4612884946031</v>
      </c>
      <c r="M8" s="74">
        <v>-0.56672494994698297</v>
      </c>
      <c r="N8" s="73">
        <v>5513520.3212000001</v>
      </c>
      <c r="O8" s="73">
        <v>130970233.09100001</v>
      </c>
      <c r="P8" s="73">
        <v>28965</v>
      </c>
      <c r="Q8" s="73">
        <v>29767</v>
      </c>
      <c r="R8" s="74">
        <v>-2.6942587429032101</v>
      </c>
      <c r="S8" s="73">
        <v>26.774632497842202</v>
      </c>
      <c r="T8" s="73">
        <v>27.204047707192501</v>
      </c>
      <c r="U8" s="75">
        <v>-1.6038136448181299</v>
      </c>
    </row>
    <row r="9" spans="1:23" ht="12" thickBot="1">
      <c r="A9" s="76"/>
      <c r="B9" s="50" t="s">
        <v>7</v>
      </c>
      <c r="C9" s="51"/>
      <c r="D9" s="73">
        <v>102289.2528</v>
      </c>
      <c r="E9" s="73">
        <v>150731.7279</v>
      </c>
      <c r="F9" s="74">
        <v>67.861792752659099</v>
      </c>
      <c r="G9" s="73">
        <v>57618.902499999997</v>
      </c>
      <c r="H9" s="74">
        <v>77.527249499415603</v>
      </c>
      <c r="I9" s="73">
        <v>22149.591799999998</v>
      </c>
      <c r="J9" s="74">
        <v>21.653879751480599</v>
      </c>
      <c r="K9" s="73">
        <v>13224.757100000001</v>
      </c>
      <c r="L9" s="74">
        <v>22.952115583944</v>
      </c>
      <c r="M9" s="74">
        <v>0.674858118944204</v>
      </c>
      <c r="N9" s="73">
        <v>1055932.8378999999</v>
      </c>
      <c r="O9" s="73">
        <v>18657834.040199999</v>
      </c>
      <c r="P9" s="73">
        <v>5378</v>
      </c>
      <c r="Q9" s="73">
        <v>6157</v>
      </c>
      <c r="R9" s="74">
        <v>-12.6522657138217</v>
      </c>
      <c r="S9" s="73">
        <v>19.019942878393501</v>
      </c>
      <c r="T9" s="73">
        <v>19.710328893941899</v>
      </c>
      <c r="U9" s="75">
        <v>-3.62980067796456</v>
      </c>
    </row>
    <row r="10" spans="1:23" ht="12" thickBot="1">
      <c r="A10" s="76"/>
      <c r="B10" s="50" t="s">
        <v>8</v>
      </c>
      <c r="C10" s="51"/>
      <c r="D10" s="73">
        <v>173186.97899999999</v>
      </c>
      <c r="E10" s="73">
        <v>221622.31109999999</v>
      </c>
      <c r="F10" s="74">
        <v>78.145101068752496</v>
      </c>
      <c r="G10" s="73">
        <v>95071.795800000007</v>
      </c>
      <c r="H10" s="74">
        <v>82.164413265453504</v>
      </c>
      <c r="I10" s="73">
        <v>42768.718000000001</v>
      </c>
      <c r="J10" s="74">
        <v>24.695111749711899</v>
      </c>
      <c r="K10" s="73">
        <v>25733.2346</v>
      </c>
      <c r="L10" s="74">
        <v>27.067159490848699</v>
      </c>
      <c r="M10" s="74">
        <v>0.66200319022467602</v>
      </c>
      <c r="N10" s="73">
        <v>2896546.1101000002</v>
      </c>
      <c r="O10" s="73">
        <v>33724216.483000003</v>
      </c>
      <c r="P10" s="73">
        <v>103936</v>
      </c>
      <c r="Q10" s="73">
        <v>131896</v>
      </c>
      <c r="R10" s="74">
        <v>-21.198520046096899</v>
      </c>
      <c r="S10" s="73">
        <v>1.6662848195043101</v>
      </c>
      <c r="T10" s="73">
        <v>1.71699397707284</v>
      </c>
      <c r="U10" s="75">
        <v>-3.0432466871791699</v>
      </c>
    </row>
    <row r="11" spans="1:23" ht="12" thickBot="1">
      <c r="A11" s="76"/>
      <c r="B11" s="50" t="s">
        <v>9</v>
      </c>
      <c r="C11" s="51"/>
      <c r="D11" s="73">
        <v>99400.676399999997</v>
      </c>
      <c r="E11" s="73">
        <v>86497.707200000004</v>
      </c>
      <c r="F11" s="74">
        <v>114.91712279744701</v>
      </c>
      <c r="G11" s="73">
        <v>53551.984499999999</v>
      </c>
      <c r="H11" s="74">
        <v>85.615299466633203</v>
      </c>
      <c r="I11" s="73">
        <v>-5219.7155000000002</v>
      </c>
      <c r="J11" s="74">
        <v>-5.2511871035919802</v>
      </c>
      <c r="K11" s="73">
        <v>12208.151400000001</v>
      </c>
      <c r="L11" s="74">
        <v>22.796823523878899</v>
      </c>
      <c r="M11" s="74">
        <v>-1.4275598597179899</v>
      </c>
      <c r="N11" s="73">
        <v>724399.06900000002</v>
      </c>
      <c r="O11" s="73">
        <v>10884669.7907</v>
      </c>
      <c r="P11" s="73">
        <v>4712</v>
      </c>
      <c r="Q11" s="73">
        <v>4958</v>
      </c>
      <c r="R11" s="74">
        <v>-4.9616780960064499</v>
      </c>
      <c r="S11" s="73">
        <v>21.095219949066198</v>
      </c>
      <c r="T11" s="73">
        <v>21.802849112545399</v>
      </c>
      <c r="U11" s="75">
        <v>-3.3544526446641401</v>
      </c>
    </row>
    <row r="12" spans="1:23" ht="12" thickBot="1">
      <c r="A12" s="76"/>
      <c r="B12" s="50" t="s">
        <v>10</v>
      </c>
      <c r="C12" s="51"/>
      <c r="D12" s="73">
        <v>469576.44319999998</v>
      </c>
      <c r="E12" s="73">
        <v>345026.00309999997</v>
      </c>
      <c r="F12" s="74">
        <v>136.09885602271601</v>
      </c>
      <c r="G12" s="73">
        <v>133225.2923</v>
      </c>
      <c r="H12" s="74">
        <v>252.46793990333001</v>
      </c>
      <c r="I12" s="73">
        <v>43952.737200000003</v>
      </c>
      <c r="J12" s="74">
        <v>9.3600813747123706</v>
      </c>
      <c r="K12" s="73">
        <v>22442.0429</v>
      </c>
      <c r="L12" s="74">
        <v>16.845181956489501</v>
      </c>
      <c r="M12" s="74">
        <v>0.95849982979936299</v>
      </c>
      <c r="N12" s="73">
        <v>3381517.2881999998</v>
      </c>
      <c r="O12" s="73">
        <v>38289408.890600003</v>
      </c>
      <c r="P12" s="73">
        <v>4036</v>
      </c>
      <c r="Q12" s="73">
        <v>3995</v>
      </c>
      <c r="R12" s="74">
        <v>1.0262828535669599</v>
      </c>
      <c r="S12" s="73">
        <v>116.34698790882101</v>
      </c>
      <c r="T12" s="73">
        <v>124.167301051314</v>
      </c>
      <c r="U12" s="75">
        <v>-6.7215432758965701</v>
      </c>
    </row>
    <row r="13" spans="1:23" ht="12" thickBot="1">
      <c r="A13" s="76"/>
      <c r="B13" s="50" t="s">
        <v>11</v>
      </c>
      <c r="C13" s="51"/>
      <c r="D13" s="73">
        <v>296068.08630000002</v>
      </c>
      <c r="E13" s="73">
        <v>458130.46909999999</v>
      </c>
      <c r="F13" s="74">
        <v>64.625277354206005</v>
      </c>
      <c r="G13" s="73">
        <v>199372.73420000001</v>
      </c>
      <c r="H13" s="74">
        <v>48.499787339526797</v>
      </c>
      <c r="I13" s="73">
        <v>-3762.8715000000002</v>
      </c>
      <c r="J13" s="74">
        <v>-1.27094802652494</v>
      </c>
      <c r="K13" s="73">
        <v>59592.205900000001</v>
      </c>
      <c r="L13" s="74">
        <v>29.8898473450338</v>
      </c>
      <c r="M13" s="74">
        <v>-1.0631436853724501</v>
      </c>
      <c r="N13" s="73">
        <v>2819867.8287999998</v>
      </c>
      <c r="O13" s="73">
        <v>57391814.853</v>
      </c>
      <c r="P13" s="73">
        <v>13792</v>
      </c>
      <c r="Q13" s="73">
        <v>14743</v>
      </c>
      <c r="R13" s="74">
        <v>-6.4505188903208301</v>
      </c>
      <c r="S13" s="73">
        <v>21.466653589037101</v>
      </c>
      <c r="T13" s="73">
        <v>23.0568028013294</v>
      </c>
      <c r="U13" s="75">
        <v>-7.4075318991703298</v>
      </c>
    </row>
    <row r="14" spans="1:23" ht="12" thickBot="1">
      <c r="A14" s="76"/>
      <c r="B14" s="50" t="s">
        <v>12</v>
      </c>
      <c r="C14" s="51"/>
      <c r="D14" s="73">
        <v>206670.51149999999</v>
      </c>
      <c r="E14" s="73">
        <v>350573.12079999998</v>
      </c>
      <c r="F14" s="74">
        <v>58.952184077428001</v>
      </c>
      <c r="G14" s="73">
        <v>126809.0582</v>
      </c>
      <c r="H14" s="74">
        <v>62.977719757246803</v>
      </c>
      <c r="I14" s="73">
        <v>46892.121200000001</v>
      </c>
      <c r="J14" s="74">
        <v>22.689313951787501</v>
      </c>
      <c r="K14" s="73">
        <v>26779.037400000001</v>
      </c>
      <c r="L14" s="74">
        <v>21.117606092275199</v>
      </c>
      <c r="M14" s="74">
        <v>0.75107568280254899</v>
      </c>
      <c r="N14" s="73">
        <v>1464499.7804</v>
      </c>
      <c r="O14" s="73">
        <v>26019912.489</v>
      </c>
      <c r="P14" s="73">
        <v>4595</v>
      </c>
      <c r="Q14" s="73">
        <v>3867</v>
      </c>
      <c r="R14" s="74">
        <v>18.8259632790277</v>
      </c>
      <c r="S14" s="73">
        <v>44.977260391730098</v>
      </c>
      <c r="T14" s="73">
        <v>54.167585337470904</v>
      </c>
      <c r="U14" s="75">
        <v>-20.433269758312299</v>
      </c>
    </row>
    <row r="15" spans="1:23" ht="12" thickBot="1">
      <c r="A15" s="76"/>
      <c r="B15" s="50" t="s">
        <v>13</v>
      </c>
      <c r="C15" s="51"/>
      <c r="D15" s="73">
        <v>177713.1545</v>
      </c>
      <c r="E15" s="73">
        <v>237669.35329999999</v>
      </c>
      <c r="F15" s="74">
        <v>74.773273050345793</v>
      </c>
      <c r="G15" s="73">
        <v>86311.857199999999</v>
      </c>
      <c r="H15" s="74">
        <v>105.89657118396499</v>
      </c>
      <c r="I15" s="73">
        <v>9664.8173999999999</v>
      </c>
      <c r="J15" s="74">
        <v>5.4384366915280902</v>
      </c>
      <c r="K15" s="73">
        <v>22686.1443</v>
      </c>
      <c r="L15" s="74">
        <v>26.2839255647485</v>
      </c>
      <c r="M15" s="74">
        <v>-0.57397708168505301</v>
      </c>
      <c r="N15" s="73">
        <v>1318904.5782000001</v>
      </c>
      <c r="O15" s="73">
        <v>21793325.846000001</v>
      </c>
      <c r="P15" s="73">
        <v>7860</v>
      </c>
      <c r="Q15" s="73">
        <v>9041</v>
      </c>
      <c r="R15" s="74">
        <v>-13.0627143015153</v>
      </c>
      <c r="S15" s="73">
        <v>22.6098160941476</v>
      </c>
      <c r="T15" s="73">
        <v>22.183895984957399</v>
      </c>
      <c r="U15" s="75">
        <v>1.8837840494439799</v>
      </c>
    </row>
    <row r="16" spans="1:23" ht="12" thickBot="1">
      <c r="A16" s="76"/>
      <c r="B16" s="50" t="s">
        <v>14</v>
      </c>
      <c r="C16" s="51"/>
      <c r="D16" s="73">
        <v>1110045.9897</v>
      </c>
      <c r="E16" s="73">
        <v>1974107.128</v>
      </c>
      <c r="F16" s="74">
        <v>56.230281222103997</v>
      </c>
      <c r="G16" s="73">
        <v>703213.28529999999</v>
      </c>
      <c r="H16" s="74">
        <v>57.853387145045197</v>
      </c>
      <c r="I16" s="73">
        <v>47424.568700000003</v>
      </c>
      <c r="J16" s="74">
        <v>4.2723066557645</v>
      </c>
      <c r="K16" s="73">
        <v>23823.737000000001</v>
      </c>
      <c r="L16" s="74">
        <v>3.38783943620128</v>
      </c>
      <c r="M16" s="74">
        <v>0.99064356276263499</v>
      </c>
      <c r="N16" s="73">
        <v>12523713.971100001</v>
      </c>
      <c r="O16" s="73">
        <v>184917867.87380001</v>
      </c>
      <c r="P16" s="73">
        <v>58059</v>
      </c>
      <c r="Q16" s="73">
        <v>91059</v>
      </c>
      <c r="R16" s="74">
        <v>-36.240239844496401</v>
      </c>
      <c r="S16" s="73">
        <v>19.119275042629098</v>
      </c>
      <c r="T16" s="73">
        <v>27.532210276853501</v>
      </c>
      <c r="U16" s="75">
        <v>-44.002375693987503</v>
      </c>
    </row>
    <row r="17" spans="1:21" ht="12" thickBot="1">
      <c r="A17" s="76"/>
      <c r="B17" s="50" t="s">
        <v>15</v>
      </c>
      <c r="C17" s="51"/>
      <c r="D17" s="73">
        <v>1014135.0155</v>
      </c>
      <c r="E17" s="73">
        <v>1305977.2823000001</v>
      </c>
      <c r="F17" s="74">
        <v>77.653342768258</v>
      </c>
      <c r="G17" s="73">
        <v>439313.1704</v>
      </c>
      <c r="H17" s="74">
        <v>130.84557528212</v>
      </c>
      <c r="I17" s="73">
        <v>65741.026700000002</v>
      </c>
      <c r="J17" s="74">
        <v>6.4824728162637797</v>
      </c>
      <c r="K17" s="73">
        <v>59336.488499999999</v>
      </c>
      <c r="L17" s="74">
        <v>13.5066491282229</v>
      </c>
      <c r="M17" s="74">
        <v>0.107935915351647</v>
      </c>
      <c r="N17" s="73">
        <v>12911339.975</v>
      </c>
      <c r="O17" s="73">
        <v>211285490.6119</v>
      </c>
      <c r="P17" s="73">
        <v>14997</v>
      </c>
      <c r="Q17" s="73">
        <v>24849</v>
      </c>
      <c r="R17" s="74">
        <v>-39.647470723167899</v>
      </c>
      <c r="S17" s="73">
        <v>67.622525538440996</v>
      </c>
      <c r="T17" s="73">
        <v>150.840018789488</v>
      </c>
      <c r="U17" s="75">
        <v>-123.061794259283</v>
      </c>
    </row>
    <row r="18" spans="1:21" ht="12" customHeight="1" thickBot="1">
      <c r="A18" s="76"/>
      <c r="B18" s="50" t="s">
        <v>16</v>
      </c>
      <c r="C18" s="51"/>
      <c r="D18" s="73">
        <v>1904485.8946</v>
      </c>
      <c r="E18" s="73">
        <v>3192183.6508999998</v>
      </c>
      <c r="F18" s="74">
        <v>59.660912493648397</v>
      </c>
      <c r="G18" s="73">
        <v>1246743.5449999999</v>
      </c>
      <c r="H18" s="74">
        <v>52.756828157469997</v>
      </c>
      <c r="I18" s="73">
        <v>173011.20850000001</v>
      </c>
      <c r="J18" s="74">
        <v>9.08440482497444</v>
      </c>
      <c r="K18" s="73">
        <v>190141.2525</v>
      </c>
      <c r="L18" s="74">
        <v>15.251031638587699</v>
      </c>
      <c r="M18" s="74">
        <v>-9.0091149473204998E-2</v>
      </c>
      <c r="N18" s="73">
        <v>17101443.485800002</v>
      </c>
      <c r="O18" s="73">
        <v>395895952.45880002</v>
      </c>
      <c r="P18" s="73">
        <v>84319</v>
      </c>
      <c r="Q18" s="73">
        <v>98730</v>
      </c>
      <c r="R18" s="74">
        <v>-14.5963739491543</v>
      </c>
      <c r="S18" s="73">
        <v>22.586675536948999</v>
      </c>
      <c r="T18" s="73">
        <v>23.910566511698601</v>
      </c>
      <c r="U18" s="75">
        <v>-5.8613804080370002</v>
      </c>
    </row>
    <row r="19" spans="1:21" ht="12" customHeight="1" thickBot="1">
      <c r="A19" s="76"/>
      <c r="B19" s="50" t="s">
        <v>17</v>
      </c>
      <c r="C19" s="51"/>
      <c r="D19" s="73">
        <v>460391.09480000002</v>
      </c>
      <c r="E19" s="73">
        <v>875917.6692</v>
      </c>
      <c r="F19" s="74">
        <v>52.561000992306496</v>
      </c>
      <c r="G19" s="73">
        <v>454837.0649</v>
      </c>
      <c r="H19" s="74">
        <v>1.2211031880660801</v>
      </c>
      <c r="I19" s="73">
        <v>36668.826399999998</v>
      </c>
      <c r="J19" s="74">
        <v>7.9647123530765596</v>
      </c>
      <c r="K19" s="73">
        <v>29936.422200000001</v>
      </c>
      <c r="L19" s="74">
        <v>6.5817903838997402</v>
      </c>
      <c r="M19" s="74">
        <v>0.22489007387128601</v>
      </c>
      <c r="N19" s="73">
        <v>7171674.4550000001</v>
      </c>
      <c r="O19" s="73">
        <v>117839951.61489999</v>
      </c>
      <c r="P19" s="73">
        <v>9014</v>
      </c>
      <c r="Q19" s="73">
        <v>12427</v>
      </c>
      <c r="R19" s="74">
        <v>-27.464392049569501</v>
      </c>
      <c r="S19" s="73">
        <v>51.075115908586596</v>
      </c>
      <c r="T19" s="73">
        <v>69.490013631608605</v>
      </c>
      <c r="U19" s="75">
        <v>-36.054539271101397</v>
      </c>
    </row>
    <row r="20" spans="1:21" ht="12" thickBot="1">
      <c r="A20" s="76"/>
      <c r="B20" s="50" t="s">
        <v>18</v>
      </c>
      <c r="C20" s="51"/>
      <c r="D20" s="73">
        <v>1011326.4682999999</v>
      </c>
      <c r="E20" s="73">
        <v>2230155.1513999999</v>
      </c>
      <c r="F20" s="74">
        <v>45.347807647603801</v>
      </c>
      <c r="G20" s="73">
        <v>759075.11109999998</v>
      </c>
      <c r="H20" s="74">
        <v>33.2314093179072</v>
      </c>
      <c r="I20" s="73">
        <v>84418.711899999995</v>
      </c>
      <c r="J20" s="74">
        <v>8.3473254726443091</v>
      </c>
      <c r="K20" s="73">
        <v>68257.719400000002</v>
      </c>
      <c r="L20" s="74">
        <v>8.9922220346660495</v>
      </c>
      <c r="M20" s="74">
        <v>0.23676431972908801</v>
      </c>
      <c r="N20" s="73">
        <v>10916038.8083</v>
      </c>
      <c r="O20" s="73">
        <v>207638926.53639999</v>
      </c>
      <c r="P20" s="73">
        <v>38677</v>
      </c>
      <c r="Q20" s="73">
        <v>44821</v>
      </c>
      <c r="R20" s="74">
        <v>-13.7078601548381</v>
      </c>
      <c r="S20" s="73">
        <v>26.1480070403599</v>
      </c>
      <c r="T20" s="73">
        <v>31.613896668972099</v>
      </c>
      <c r="U20" s="75">
        <v>-20.9036567114868</v>
      </c>
    </row>
    <row r="21" spans="1:21" ht="12" customHeight="1" thickBot="1">
      <c r="A21" s="76"/>
      <c r="B21" s="50" t="s">
        <v>19</v>
      </c>
      <c r="C21" s="51"/>
      <c r="D21" s="73">
        <v>316701.60479999997</v>
      </c>
      <c r="E21" s="73">
        <v>579654.63320000004</v>
      </c>
      <c r="F21" s="74">
        <v>54.636258672106102</v>
      </c>
      <c r="G21" s="73">
        <v>265455.14630000002</v>
      </c>
      <c r="H21" s="74">
        <v>19.3051290262366</v>
      </c>
      <c r="I21" s="73">
        <v>41265.246099999997</v>
      </c>
      <c r="J21" s="74">
        <v>13.029692769021301</v>
      </c>
      <c r="K21" s="73">
        <v>26933.480800000001</v>
      </c>
      <c r="L21" s="74">
        <v>10.146151308576099</v>
      </c>
      <c r="M21" s="74">
        <v>0.53211708528962198</v>
      </c>
      <c r="N21" s="73">
        <v>3169339.1269</v>
      </c>
      <c r="O21" s="73">
        <v>70532031.102500007</v>
      </c>
      <c r="P21" s="73">
        <v>24341</v>
      </c>
      <c r="Q21" s="73">
        <v>24506</v>
      </c>
      <c r="R21" s="74">
        <v>-0.67330449685790705</v>
      </c>
      <c r="S21" s="73">
        <v>13.0110350766197</v>
      </c>
      <c r="T21" s="73">
        <v>14.4865943646454</v>
      </c>
      <c r="U21" s="75">
        <v>-11.340829375498499</v>
      </c>
    </row>
    <row r="22" spans="1:21" ht="12" customHeight="1" thickBot="1">
      <c r="A22" s="76"/>
      <c r="B22" s="50" t="s">
        <v>20</v>
      </c>
      <c r="C22" s="51"/>
      <c r="D22" s="73">
        <v>1474627.2788</v>
      </c>
      <c r="E22" s="73">
        <v>3664482.3591</v>
      </c>
      <c r="F22" s="74">
        <v>40.241080029709003</v>
      </c>
      <c r="G22" s="73">
        <v>1096941.4961000001</v>
      </c>
      <c r="H22" s="74">
        <v>34.430804563671003</v>
      </c>
      <c r="I22" s="73">
        <v>-56532.287799999998</v>
      </c>
      <c r="J22" s="74">
        <v>-3.8336662160491199</v>
      </c>
      <c r="K22" s="73">
        <v>132037.91519999999</v>
      </c>
      <c r="L22" s="74">
        <v>12.036914973992699</v>
      </c>
      <c r="M22" s="74">
        <v>-1.4281519267732301</v>
      </c>
      <c r="N22" s="73">
        <v>22088472.5187</v>
      </c>
      <c r="O22" s="73">
        <v>240257229.18430001</v>
      </c>
      <c r="P22" s="73">
        <v>81836</v>
      </c>
      <c r="Q22" s="73">
        <v>112061</v>
      </c>
      <c r="R22" s="74">
        <v>-26.971917080875599</v>
      </c>
      <c r="S22" s="73">
        <v>18.0192980937485</v>
      </c>
      <c r="T22" s="73">
        <v>27.613184851107899</v>
      </c>
      <c r="U22" s="75">
        <v>-53.242288947358396</v>
      </c>
    </row>
    <row r="23" spans="1:21" ht="12" thickBot="1">
      <c r="A23" s="76"/>
      <c r="B23" s="50" t="s">
        <v>21</v>
      </c>
      <c r="C23" s="51"/>
      <c r="D23" s="73">
        <v>2855261.3179000001</v>
      </c>
      <c r="E23" s="73">
        <v>6362721.7093000002</v>
      </c>
      <c r="F23" s="74">
        <v>44.874842062110602</v>
      </c>
      <c r="G23" s="73">
        <v>2020225.9892</v>
      </c>
      <c r="H23" s="74">
        <v>41.333758359908501</v>
      </c>
      <c r="I23" s="73">
        <v>148747.74530000001</v>
      </c>
      <c r="J23" s="74">
        <v>5.2096018100858696</v>
      </c>
      <c r="K23" s="73">
        <v>278947.47499999998</v>
      </c>
      <c r="L23" s="74">
        <v>13.807736188487601</v>
      </c>
      <c r="M23" s="74">
        <v>-0.46675356964604198</v>
      </c>
      <c r="N23" s="73">
        <v>31978914.4102</v>
      </c>
      <c r="O23" s="73">
        <v>523885983.70660001</v>
      </c>
      <c r="P23" s="73">
        <v>84614</v>
      </c>
      <c r="Q23" s="73">
        <v>88224</v>
      </c>
      <c r="R23" s="74">
        <v>-4.0918570910409899</v>
      </c>
      <c r="S23" s="73">
        <v>33.744549576902202</v>
      </c>
      <c r="T23" s="73">
        <v>40.628044291802702</v>
      </c>
      <c r="U23" s="75">
        <v>-20.398834185690799</v>
      </c>
    </row>
    <row r="24" spans="1:21" ht="12" thickBot="1">
      <c r="A24" s="76"/>
      <c r="B24" s="50" t="s">
        <v>22</v>
      </c>
      <c r="C24" s="51"/>
      <c r="D24" s="73">
        <v>266791.35090000002</v>
      </c>
      <c r="E24" s="73">
        <v>608004.8946</v>
      </c>
      <c r="F24" s="74">
        <v>43.879803151176802</v>
      </c>
      <c r="G24" s="73">
        <v>191222.3468</v>
      </c>
      <c r="H24" s="74">
        <v>39.518918873555002</v>
      </c>
      <c r="I24" s="73">
        <v>41730.149100000002</v>
      </c>
      <c r="J24" s="74">
        <v>15.641492484380199</v>
      </c>
      <c r="K24" s="73">
        <v>30764.456699999999</v>
      </c>
      <c r="L24" s="74">
        <v>16.088316671574301</v>
      </c>
      <c r="M24" s="74">
        <v>0.35644030729787002</v>
      </c>
      <c r="N24" s="73">
        <v>3231089.0312999999</v>
      </c>
      <c r="O24" s="73">
        <v>50237033.530699998</v>
      </c>
      <c r="P24" s="73">
        <v>22593</v>
      </c>
      <c r="Q24" s="73">
        <v>32976</v>
      </c>
      <c r="R24" s="74">
        <v>-31.4865356622999</v>
      </c>
      <c r="S24" s="73">
        <v>11.8085845571637</v>
      </c>
      <c r="T24" s="73">
        <v>15.938504357714701</v>
      </c>
      <c r="U24" s="75">
        <v>-34.9738766789416</v>
      </c>
    </row>
    <row r="25" spans="1:21" ht="12" thickBot="1">
      <c r="A25" s="76"/>
      <c r="B25" s="50" t="s">
        <v>23</v>
      </c>
      <c r="C25" s="51"/>
      <c r="D25" s="73">
        <v>301730.17499999999</v>
      </c>
      <c r="E25" s="73">
        <v>544994.554</v>
      </c>
      <c r="F25" s="74">
        <v>55.363888094925798</v>
      </c>
      <c r="G25" s="73">
        <v>166947.93489999999</v>
      </c>
      <c r="H25" s="74">
        <v>80.733098124713706</v>
      </c>
      <c r="I25" s="73">
        <v>14293.261</v>
      </c>
      <c r="J25" s="74">
        <v>4.7371002916761604</v>
      </c>
      <c r="K25" s="73">
        <v>16270.378500000001</v>
      </c>
      <c r="L25" s="74">
        <v>9.7457800300110193</v>
      </c>
      <c r="M25" s="74">
        <v>-0.12151638021205199</v>
      </c>
      <c r="N25" s="73">
        <v>3331428.8816</v>
      </c>
      <c r="O25" s="73">
        <v>63327521.261799999</v>
      </c>
      <c r="P25" s="73">
        <v>16078</v>
      </c>
      <c r="Q25" s="73">
        <v>27357</v>
      </c>
      <c r="R25" s="74">
        <v>-41.228935921336401</v>
      </c>
      <c r="S25" s="73">
        <v>18.766648525936098</v>
      </c>
      <c r="T25" s="73">
        <v>23.6378756442592</v>
      </c>
      <c r="U25" s="75">
        <v>-25.9568303396901</v>
      </c>
    </row>
    <row r="26" spans="1:21" ht="12" thickBot="1">
      <c r="A26" s="76"/>
      <c r="B26" s="50" t="s">
        <v>24</v>
      </c>
      <c r="C26" s="51"/>
      <c r="D26" s="73">
        <v>585264.58319999999</v>
      </c>
      <c r="E26" s="73">
        <v>1230433.7117000001</v>
      </c>
      <c r="F26" s="74">
        <v>47.565714238387002</v>
      </c>
      <c r="G26" s="73">
        <v>475014.61040000001</v>
      </c>
      <c r="H26" s="74">
        <v>23.2098066851377</v>
      </c>
      <c r="I26" s="73">
        <v>109505.2102</v>
      </c>
      <c r="J26" s="74">
        <v>18.7103770402897</v>
      </c>
      <c r="K26" s="73">
        <v>103041.2804</v>
      </c>
      <c r="L26" s="74">
        <v>21.692233911127701</v>
      </c>
      <c r="M26" s="74">
        <v>6.2731458449540006E-2</v>
      </c>
      <c r="N26" s="73">
        <v>6697311.0188999996</v>
      </c>
      <c r="O26" s="73">
        <v>118184628.7712</v>
      </c>
      <c r="P26" s="73">
        <v>39338</v>
      </c>
      <c r="Q26" s="73">
        <v>41042</v>
      </c>
      <c r="R26" s="74">
        <v>-4.1518444520247604</v>
      </c>
      <c r="S26" s="73">
        <v>14.877842879658299</v>
      </c>
      <c r="T26" s="73">
        <v>15.6717110252912</v>
      </c>
      <c r="U26" s="75">
        <v>-5.3359089221074596</v>
      </c>
    </row>
    <row r="27" spans="1:21" ht="12" thickBot="1">
      <c r="A27" s="76"/>
      <c r="B27" s="50" t="s">
        <v>25</v>
      </c>
      <c r="C27" s="51"/>
      <c r="D27" s="73">
        <v>191262.9289</v>
      </c>
      <c r="E27" s="73">
        <v>309850.28399999999</v>
      </c>
      <c r="F27" s="74">
        <v>61.7275306095895</v>
      </c>
      <c r="G27" s="73">
        <v>178189.2444</v>
      </c>
      <c r="H27" s="74">
        <v>7.3369661249879297</v>
      </c>
      <c r="I27" s="73">
        <v>43297.794999999998</v>
      </c>
      <c r="J27" s="74">
        <v>22.6378395693385</v>
      </c>
      <c r="K27" s="73">
        <v>49793.991499999996</v>
      </c>
      <c r="L27" s="74">
        <v>27.9444428128458</v>
      </c>
      <c r="M27" s="74">
        <v>-0.13046145336631601</v>
      </c>
      <c r="N27" s="73">
        <v>1985611.3988000001</v>
      </c>
      <c r="O27" s="73">
        <v>40413845.604800001</v>
      </c>
      <c r="P27" s="73">
        <v>23953</v>
      </c>
      <c r="Q27" s="73">
        <v>25672</v>
      </c>
      <c r="R27" s="74">
        <v>-6.6960112184481204</v>
      </c>
      <c r="S27" s="73">
        <v>7.9849258506241396</v>
      </c>
      <c r="T27" s="73">
        <v>8.8982163680274304</v>
      </c>
      <c r="U27" s="75">
        <v>-11.437683135553501</v>
      </c>
    </row>
    <row r="28" spans="1:21" ht="12" thickBot="1">
      <c r="A28" s="76"/>
      <c r="B28" s="50" t="s">
        <v>26</v>
      </c>
      <c r="C28" s="51"/>
      <c r="D28" s="73">
        <v>770185.71869999997</v>
      </c>
      <c r="E28" s="73">
        <v>1733907.8067999999</v>
      </c>
      <c r="F28" s="74">
        <v>44.419069784420103</v>
      </c>
      <c r="G28" s="73">
        <v>666199.90209999995</v>
      </c>
      <c r="H28" s="74">
        <v>15.608800942812399</v>
      </c>
      <c r="I28" s="73">
        <v>8653.9794999999995</v>
      </c>
      <c r="J28" s="74">
        <v>1.1236224315619701</v>
      </c>
      <c r="K28" s="73">
        <v>23363.283599999999</v>
      </c>
      <c r="L28" s="74">
        <v>3.5069479185382799</v>
      </c>
      <c r="M28" s="74">
        <v>-0.62959061542188399</v>
      </c>
      <c r="N28" s="73">
        <v>10371556.6973</v>
      </c>
      <c r="O28" s="73">
        <v>171921568.3303</v>
      </c>
      <c r="P28" s="73">
        <v>32256</v>
      </c>
      <c r="Q28" s="73">
        <v>46679</v>
      </c>
      <c r="R28" s="74">
        <v>-30.898262602026598</v>
      </c>
      <c r="S28" s="73">
        <v>23.877285425967301</v>
      </c>
      <c r="T28" s="73">
        <v>30.644496248848501</v>
      </c>
      <c r="U28" s="75">
        <v>-28.3416255330336</v>
      </c>
    </row>
    <row r="29" spans="1:21" ht="12" thickBot="1">
      <c r="A29" s="76"/>
      <c r="B29" s="50" t="s">
        <v>27</v>
      </c>
      <c r="C29" s="51"/>
      <c r="D29" s="73">
        <v>574904.6814</v>
      </c>
      <c r="E29" s="73">
        <v>821419.15220000001</v>
      </c>
      <c r="F29" s="74">
        <v>69.989198554749805</v>
      </c>
      <c r="G29" s="73">
        <v>509363.99359999999</v>
      </c>
      <c r="H29" s="74">
        <v>12.8671615236841</v>
      </c>
      <c r="I29" s="73">
        <v>70293.239100000006</v>
      </c>
      <c r="J29" s="74">
        <v>12.2269380254172</v>
      </c>
      <c r="K29" s="73">
        <v>78713.860799999995</v>
      </c>
      <c r="L29" s="74">
        <v>15.453361798049199</v>
      </c>
      <c r="M29" s="74">
        <v>-0.10697762267557299</v>
      </c>
      <c r="N29" s="73">
        <v>6752446.6695999997</v>
      </c>
      <c r="O29" s="73">
        <v>128777932.7774</v>
      </c>
      <c r="P29" s="73">
        <v>85383</v>
      </c>
      <c r="Q29" s="73">
        <v>97093</v>
      </c>
      <c r="R29" s="74">
        <v>-12.0606016911621</v>
      </c>
      <c r="S29" s="73">
        <v>6.7332452759917096</v>
      </c>
      <c r="T29" s="73">
        <v>7.2700691491662601</v>
      </c>
      <c r="U29" s="75">
        <v>-7.9727360458510796</v>
      </c>
    </row>
    <row r="30" spans="1:21" ht="12" thickBot="1">
      <c r="A30" s="76"/>
      <c r="B30" s="50" t="s">
        <v>28</v>
      </c>
      <c r="C30" s="51"/>
      <c r="D30" s="73">
        <v>1367391.1259000001</v>
      </c>
      <c r="E30" s="73">
        <v>3031255.7814000002</v>
      </c>
      <c r="F30" s="74">
        <v>45.109724302726598</v>
      </c>
      <c r="G30" s="73">
        <v>887168.00890000002</v>
      </c>
      <c r="H30" s="74">
        <v>54.129895598402904</v>
      </c>
      <c r="I30" s="73">
        <v>81295.850399999996</v>
      </c>
      <c r="J30" s="74">
        <v>5.9453252884387497</v>
      </c>
      <c r="K30" s="73">
        <v>110059.5585</v>
      </c>
      <c r="L30" s="74">
        <v>12.4057176764594</v>
      </c>
      <c r="M30" s="74">
        <v>-0.26134675163175403</v>
      </c>
      <c r="N30" s="73">
        <v>14631040.099400001</v>
      </c>
      <c r="O30" s="73">
        <v>196734315.236</v>
      </c>
      <c r="P30" s="73">
        <v>78732</v>
      </c>
      <c r="Q30" s="73">
        <v>109602</v>
      </c>
      <c r="R30" s="74">
        <v>-28.165544424371799</v>
      </c>
      <c r="S30" s="73">
        <v>17.367666589188602</v>
      </c>
      <c r="T30" s="73">
        <v>24.325277918286201</v>
      </c>
      <c r="U30" s="75">
        <v>-40.060714508583601</v>
      </c>
    </row>
    <row r="31" spans="1:21" ht="12" thickBot="1">
      <c r="A31" s="76"/>
      <c r="B31" s="50" t="s">
        <v>29</v>
      </c>
      <c r="C31" s="51"/>
      <c r="D31" s="73">
        <v>740517.68709999998</v>
      </c>
      <c r="E31" s="73">
        <v>2669279.4526999998</v>
      </c>
      <c r="F31" s="74">
        <v>27.742231573054699</v>
      </c>
      <c r="G31" s="73">
        <v>679734.46230000001</v>
      </c>
      <c r="H31" s="74">
        <v>8.9422014288240508</v>
      </c>
      <c r="I31" s="73">
        <v>26396.910400000001</v>
      </c>
      <c r="J31" s="74">
        <v>3.5646563019142801</v>
      </c>
      <c r="K31" s="73">
        <v>39585.182099999998</v>
      </c>
      <c r="L31" s="74">
        <v>5.8236244144598199</v>
      </c>
      <c r="M31" s="74">
        <v>-0.33316182976457698</v>
      </c>
      <c r="N31" s="73">
        <v>14308128.929099999</v>
      </c>
      <c r="O31" s="73">
        <v>214420194.9454</v>
      </c>
      <c r="P31" s="73">
        <v>22686</v>
      </c>
      <c r="Q31" s="73">
        <v>28200</v>
      </c>
      <c r="R31" s="74">
        <v>-19.553191489361701</v>
      </c>
      <c r="S31" s="73">
        <v>32.642056206470997</v>
      </c>
      <c r="T31" s="73">
        <v>33.998115858155998</v>
      </c>
      <c r="U31" s="75">
        <v>-4.15433281257648</v>
      </c>
    </row>
    <row r="32" spans="1:21" ht="12" thickBot="1">
      <c r="A32" s="76"/>
      <c r="B32" s="50" t="s">
        <v>30</v>
      </c>
      <c r="C32" s="51"/>
      <c r="D32" s="73">
        <v>115695.33130000001</v>
      </c>
      <c r="E32" s="73">
        <v>271846.67629999999</v>
      </c>
      <c r="F32" s="74">
        <v>42.559038379532304</v>
      </c>
      <c r="G32" s="73">
        <v>109790.54300000001</v>
      </c>
      <c r="H32" s="74">
        <v>5.37823034539504</v>
      </c>
      <c r="I32" s="73">
        <v>22457.9058</v>
      </c>
      <c r="J32" s="74">
        <v>19.411246372393599</v>
      </c>
      <c r="K32" s="73">
        <v>30965.211899999998</v>
      </c>
      <c r="L32" s="74">
        <v>28.203897215445998</v>
      </c>
      <c r="M32" s="74">
        <v>-0.27473753861183797</v>
      </c>
      <c r="N32" s="73">
        <v>2045387.2675000001</v>
      </c>
      <c r="O32" s="73">
        <v>20909556.4005</v>
      </c>
      <c r="P32" s="73">
        <v>18586</v>
      </c>
      <c r="Q32" s="73">
        <v>27394</v>
      </c>
      <c r="R32" s="74">
        <v>-32.153026210119002</v>
      </c>
      <c r="S32" s="73">
        <v>6.2248644840202303</v>
      </c>
      <c r="T32" s="73">
        <v>12.5813842885303</v>
      </c>
      <c r="U32" s="75">
        <v>-102.11499095005</v>
      </c>
    </row>
    <row r="33" spans="1:21" ht="12" thickBot="1">
      <c r="A33" s="76"/>
      <c r="B33" s="50" t="s">
        <v>70</v>
      </c>
      <c r="C33" s="51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3">
        <v>8.2905999999999995</v>
      </c>
      <c r="O33" s="73">
        <v>336.22550000000001</v>
      </c>
      <c r="P33" s="77"/>
      <c r="Q33" s="77"/>
      <c r="R33" s="77"/>
      <c r="S33" s="77"/>
      <c r="T33" s="77"/>
      <c r="U33" s="78"/>
    </row>
    <row r="34" spans="1:21" ht="12" thickBot="1">
      <c r="A34" s="76"/>
      <c r="B34" s="50" t="s">
        <v>31</v>
      </c>
      <c r="C34" s="51"/>
      <c r="D34" s="73">
        <v>139065.77170000001</v>
      </c>
      <c r="E34" s="73">
        <v>283975.10649999999</v>
      </c>
      <c r="F34" s="74">
        <v>48.971113494414702</v>
      </c>
      <c r="G34" s="73">
        <v>105014.5683</v>
      </c>
      <c r="H34" s="74">
        <v>32.4252186636852</v>
      </c>
      <c r="I34" s="73">
        <v>11519.4889</v>
      </c>
      <c r="J34" s="74">
        <v>8.2834825271386308</v>
      </c>
      <c r="K34" s="73">
        <v>17924.563900000001</v>
      </c>
      <c r="L34" s="74">
        <v>17.0686450367477</v>
      </c>
      <c r="M34" s="74">
        <v>-0.357335053490479</v>
      </c>
      <c r="N34" s="73">
        <v>1899707.8038000001</v>
      </c>
      <c r="O34" s="73">
        <v>33542880.698899999</v>
      </c>
      <c r="P34" s="73">
        <v>8832</v>
      </c>
      <c r="Q34" s="73">
        <v>13162</v>
      </c>
      <c r="R34" s="74">
        <v>-32.897735906397202</v>
      </c>
      <c r="S34" s="73">
        <v>15.7456716145833</v>
      </c>
      <c r="T34" s="73">
        <v>17.0074757863547</v>
      </c>
      <c r="U34" s="75">
        <v>-8.0136573571283201</v>
      </c>
    </row>
    <row r="35" spans="1:21" ht="12" customHeight="1" thickBot="1">
      <c r="A35" s="76"/>
      <c r="B35" s="50" t="s">
        <v>78</v>
      </c>
      <c r="C35" s="51"/>
      <c r="D35" s="73">
        <v>6540.8416999999999</v>
      </c>
      <c r="E35" s="77"/>
      <c r="F35" s="77"/>
      <c r="G35" s="77"/>
      <c r="H35" s="77"/>
      <c r="I35" s="73">
        <v>127.44110000000001</v>
      </c>
      <c r="J35" s="74">
        <v>1.94838991440505</v>
      </c>
      <c r="K35" s="77"/>
      <c r="L35" s="77"/>
      <c r="M35" s="77"/>
      <c r="N35" s="73">
        <v>73576.159400000004</v>
      </c>
      <c r="O35" s="73">
        <v>295856.20929999999</v>
      </c>
      <c r="P35" s="73">
        <v>992</v>
      </c>
      <c r="Q35" s="73">
        <v>1025</v>
      </c>
      <c r="R35" s="74">
        <v>-3.2195121951219501</v>
      </c>
      <c r="S35" s="73">
        <v>6.5935904233871003</v>
      </c>
      <c r="T35" s="73">
        <v>7.63958946341464</v>
      </c>
      <c r="U35" s="75">
        <v>-15.8638764749087</v>
      </c>
    </row>
    <row r="36" spans="1:21" ht="12" customHeight="1" thickBot="1">
      <c r="A36" s="76"/>
      <c r="B36" s="50" t="s">
        <v>64</v>
      </c>
      <c r="C36" s="51"/>
      <c r="D36" s="73">
        <v>62217.16</v>
      </c>
      <c r="E36" s="77"/>
      <c r="F36" s="77"/>
      <c r="G36" s="73">
        <v>179426.6</v>
      </c>
      <c r="H36" s="74">
        <v>-65.324450220870304</v>
      </c>
      <c r="I36" s="73">
        <v>1751.81</v>
      </c>
      <c r="J36" s="74">
        <v>2.8156380008344999</v>
      </c>
      <c r="K36" s="73">
        <v>4686.6000000000004</v>
      </c>
      <c r="L36" s="74">
        <v>2.6119872973126599</v>
      </c>
      <c r="M36" s="74">
        <v>-0.626208765416293</v>
      </c>
      <c r="N36" s="73">
        <v>868803.23</v>
      </c>
      <c r="O36" s="73">
        <v>26566747.050000001</v>
      </c>
      <c r="P36" s="73">
        <v>50</v>
      </c>
      <c r="Q36" s="73">
        <v>106</v>
      </c>
      <c r="R36" s="74">
        <v>-52.830188679245303</v>
      </c>
      <c r="S36" s="73">
        <v>1244.3432</v>
      </c>
      <c r="T36" s="73">
        <v>1359.62009433962</v>
      </c>
      <c r="U36" s="75">
        <v>-9.2640755652960305</v>
      </c>
    </row>
    <row r="37" spans="1:21" ht="12" thickBot="1">
      <c r="A37" s="76"/>
      <c r="B37" s="50" t="s">
        <v>35</v>
      </c>
      <c r="C37" s="51"/>
      <c r="D37" s="73">
        <v>520551.41</v>
      </c>
      <c r="E37" s="77"/>
      <c r="F37" s="77"/>
      <c r="G37" s="73">
        <v>131373.54</v>
      </c>
      <c r="H37" s="74">
        <v>296.23763658952902</v>
      </c>
      <c r="I37" s="73">
        <v>-82545.100000000006</v>
      </c>
      <c r="J37" s="74">
        <v>-15.8572426112533</v>
      </c>
      <c r="K37" s="73">
        <v>-19516.2</v>
      </c>
      <c r="L37" s="74">
        <v>-14.855502866102301</v>
      </c>
      <c r="M37" s="74">
        <v>3.2295682561154302</v>
      </c>
      <c r="N37" s="73">
        <v>1794349.5</v>
      </c>
      <c r="O37" s="73">
        <v>71260842.870000005</v>
      </c>
      <c r="P37" s="73">
        <v>199</v>
      </c>
      <c r="Q37" s="73">
        <v>76</v>
      </c>
      <c r="R37" s="74">
        <v>161.842105263158</v>
      </c>
      <c r="S37" s="73">
        <v>2615.8362311557798</v>
      </c>
      <c r="T37" s="73">
        <v>2018.6585526315801</v>
      </c>
      <c r="U37" s="75">
        <v>22.829322088728201</v>
      </c>
    </row>
    <row r="38" spans="1:21" ht="12" thickBot="1">
      <c r="A38" s="76"/>
      <c r="B38" s="50" t="s">
        <v>36</v>
      </c>
      <c r="C38" s="51"/>
      <c r="D38" s="73">
        <v>1195386.74</v>
      </c>
      <c r="E38" s="77"/>
      <c r="F38" s="77"/>
      <c r="G38" s="73">
        <v>295191.48</v>
      </c>
      <c r="H38" s="74">
        <v>304.95299525582499</v>
      </c>
      <c r="I38" s="73">
        <v>-108122.97</v>
      </c>
      <c r="J38" s="74">
        <v>-9.0450200242308192</v>
      </c>
      <c r="K38" s="73">
        <v>-36661.699999999997</v>
      </c>
      <c r="L38" s="74">
        <v>-12.4196335205881</v>
      </c>
      <c r="M38" s="74">
        <v>1.9492077563233601</v>
      </c>
      <c r="N38" s="73">
        <v>4045403.82</v>
      </c>
      <c r="O38" s="73">
        <v>45260392.560000002</v>
      </c>
      <c r="P38" s="73">
        <v>425</v>
      </c>
      <c r="Q38" s="73">
        <v>172</v>
      </c>
      <c r="R38" s="74">
        <v>147.09302325581399</v>
      </c>
      <c r="S38" s="73">
        <v>2812.6746823529402</v>
      </c>
      <c r="T38" s="73">
        <v>2756.35139534884</v>
      </c>
      <c r="U38" s="75">
        <v>2.0024813874666298</v>
      </c>
    </row>
    <row r="39" spans="1:21" ht="12" thickBot="1">
      <c r="A39" s="76"/>
      <c r="B39" s="50" t="s">
        <v>37</v>
      </c>
      <c r="C39" s="51"/>
      <c r="D39" s="73">
        <v>441960.16</v>
      </c>
      <c r="E39" s="77"/>
      <c r="F39" s="77"/>
      <c r="G39" s="73">
        <v>142502.21</v>
      </c>
      <c r="H39" s="74">
        <v>210.14267076980801</v>
      </c>
      <c r="I39" s="73">
        <v>-77749.84</v>
      </c>
      <c r="J39" s="74">
        <v>-17.592047210771199</v>
      </c>
      <c r="K39" s="73">
        <v>-25578.31</v>
      </c>
      <c r="L39" s="74">
        <v>-17.949412854719899</v>
      </c>
      <c r="M39" s="74">
        <v>2.0396785401381101</v>
      </c>
      <c r="N39" s="73">
        <v>2020568.04</v>
      </c>
      <c r="O39" s="73">
        <v>44740596.439999998</v>
      </c>
      <c r="P39" s="73">
        <v>268</v>
      </c>
      <c r="Q39" s="73">
        <v>195</v>
      </c>
      <c r="R39" s="74">
        <v>37.435897435897402</v>
      </c>
      <c r="S39" s="73">
        <v>1649.10507462687</v>
      </c>
      <c r="T39" s="73">
        <v>1696.2802564102601</v>
      </c>
      <c r="U39" s="75">
        <v>-2.8606534846825702</v>
      </c>
    </row>
    <row r="40" spans="1:21" ht="12" thickBot="1">
      <c r="A40" s="76"/>
      <c r="B40" s="50" t="s">
        <v>66</v>
      </c>
      <c r="C40" s="51"/>
      <c r="D40" s="77"/>
      <c r="E40" s="77"/>
      <c r="F40" s="77"/>
      <c r="G40" s="73">
        <v>21.68</v>
      </c>
      <c r="H40" s="77"/>
      <c r="I40" s="77"/>
      <c r="J40" s="77"/>
      <c r="K40" s="73">
        <v>19.61</v>
      </c>
      <c r="L40" s="74">
        <v>90.452029520295198</v>
      </c>
      <c r="M40" s="77"/>
      <c r="N40" s="73">
        <v>9.6300000000000008</v>
      </c>
      <c r="O40" s="73">
        <v>1262.8900000000001</v>
      </c>
      <c r="P40" s="77"/>
      <c r="Q40" s="77"/>
      <c r="R40" s="77"/>
      <c r="S40" s="77"/>
      <c r="T40" s="77"/>
      <c r="U40" s="78"/>
    </row>
    <row r="41" spans="1:21" ht="12" customHeight="1" thickBot="1">
      <c r="A41" s="76"/>
      <c r="B41" s="50" t="s">
        <v>32</v>
      </c>
      <c r="C41" s="51"/>
      <c r="D41" s="73">
        <v>60815.384100000003</v>
      </c>
      <c r="E41" s="77"/>
      <c r="F41" s="77"/>
      <c r="G41" s="73">
        <v>107258.9831</v>
      </c>
      <c r="H41" s="74">
        <v>-43.300428232383702</v>
      </c>
      <c r="I41" s="73">
        <v>4289.8811999999998</v>
      </c>
      <c r="J41" s="74">
        <v>7.0539408136369897</v>
      </c>
      <c r="K41" s="73">
        <v>4446.8942999999999</v>
      </c>
      <c r="L41" s="74">
        <v>4.1459411337641097</v>
      </c>
      <c r="M41" s="74">
        <v>-3.5308484845254999E-2</v>
      </c>
      <c r="N41" s="73">
        <v>531959.39919999999</v>
      </c>
      <c r="O41" s="73">
        <v>13704071.7787</v>
      </c>
      <c r="P41" s="73">
        <v>115</v>
      </c>
      <c r="Q41" s="73">
        <v>118</v>
      </c>
      <c r="R41" s="74">
        <v>-2.5423728813559401</v>
      </c>
      <c r="S41" s="73">
        <v>528.82942695652196</v>
      </c>
      <c r="T41" s="73">
        <v>594.21990254237301</v>
      </c>
      <c r="U41" s="75">
        <v>-12.365135571630599</v>
      </c>
    </row>
    <row r="42" spans="1:21" ht="12" thickBot="1">
      <c r="A42" s="76"/>
      <c r="B42" s="50" t="s">
        <v>33</v>
      </c>
      <c r="C42" s="51"/>
      <c r="D42" s="73">
        <v>612832.30220000003</v>
      </c>
      <c r="E42" s="73">
        <v>2711563.1412</v>
      </c>
      <c r="F42" s="74">
        <v>22.600701893623999</v>
      </c>
      <c r="G42" s="73">
        <v>306215.48749999999</v>
      </c>
      <c r="H42" s="74">
        <v>100.13106038603</v>
      </c>
      <c r="I42" s="73">
        <v>35721.82</v>
      </c>
      <c r="J42" s="74">
        <v>5.82897146115873</v>
      </c>
      <c r="K42" s="73">
        <v>19896.5789</v>
      </c>
      <c r="L42" s="74">
        <v>6.4975743266414598</v>
      </c>
      <c r="M42" s="74">
        <v>0.79537498278158802</v>
      </c>
      <c r="N42" s="73">
        <v>4426327.4412000002</v>
      </c>
      <c r="O42" s="73">
        <v>81517405.983700007</v>
      </c>
      <c r="P42" s="73">
        <v>2927</v>
      </c>
      <c r="Q42" s="73">
        <v>2841</v>
      </c>
      <c r="R42" s="74">
        <v>3.0271031326997599</v>
      </c>
      <c r="S42" s="73">
        <v>209.37215654253501</v>
      </c>
      <c r="T42" s="73">
        <v>198.63544206265399</v>
      </c>
      <c r="U42" s="75">
        <v>5.1280526776729403</v>
      </c>
    </row>
    <row r="43" spans="1:21" ht="12" thickBot="1">
      <c r="A43" s="76"/>
      <c r="B43" s="50" t="s">
        <v>38</v>
      </c>
      <c r="C43" s="51"/>
      <c r="D43" s="73">
        <v>250140.28</v>
      </c>
      <c r="E43" s="77"/>
      <c r="F43" s="77"/>
      <c r="G43" s="73">
        <v>61332.53</v>
      </c>
      <c r="H43" s="74">
        <v>307.84275489695301</v>
      </c>
      <c r="I43" s="73">
        <v>-51512.46</v>
      </c>
      <c r="J43" s="74">
        <v>-20.593428615335402</v>
      </c>
      <c r="K43" s="73">
        <v>-5185.42</v>
      </c>
      <c r="L43" s="74">
        <v>-8.4545998673134797</v>
      </c>
      <c r="M43" s="74">
        <v>8.9340959845104209</v>
      </c>
      <c r="N43" s="73">
        <v>892321.05</v>
      </c>
      <c r="O43" s="73">
        <v>34369605.109999999</v>
      </c>
      <c r="P43" s="73">
        <v>156</v>
      </c>
      <c r="Q43" s="73">
        <v>89</v>
      </c>
      <c r="R43" s="74">
        <v>75.280898876404507</v>
      </c>
      <c r="S43" s="73">
        <v>1603.46333333333</v>
      </c>
      <c r="T43" s="73">
        <v>1257.97662921348</v>
      </c>
      <c r="U43" s="75">
        <v>21.546280288283299</v>
      </c>
    </row>
    <row r="44" spans="1:21" ht="12" thickBot="1">
      <c r="A44" s="76"/>
      <c r="B44" s="50" t="s">
        <v>39</v>
      </c>
      <c r="C44" s="51"/>
      <c r="D44" s="73">
        <v>95149.65</v>
      </c>
      <c r="E44" s="77"/>
      <c r="F44" s="77"/>
      <c r="G44" s="73">
        <v>33244.47</v>
      </c>
      <c r="H44" s="74">
        <v>186.21196247075099</v>
      </c>
      <c r="I44" s="73">
        <v>13372.47</v>
      </c>
      <c r="J44" s="74">
        <v>14.054145233324601</v>
      </c>
      <c r="K44" s="73">
        <v>4448.72</v>
      </c>
      <c r="L44" s="74">
        <v>13.381834632947999</v>
      </c>
      <c r="M44" s="74">
        <v>2.0059140606736299</v>
      </c>
      <c r="N44" s="73">
        <v>463440.52</v>
      </c>
      <c r="O44" s="73">
        <v>13996681.42</v>
      </c>
      <c r="P44" s="73">
        <v>82</v>
      </c>
      <c r="Q44" s="73">
        <v>38</v>
      </c>
      <c r="R44" s="74">
        <v>115.789473684211</v>
      </c>
      <c r="S44" s="73">
        <v>1160.36158536585</v>
      </c>
      <c r="T44" s="73">
        <v>1263.00157894737</v>
      </c>
      <c r="U44" s="75">
        <v>-8.8455180588517308</v>
      </c>
    </row>
    <row r="45" spans="1:21" ht="12" thickBot="1">
      <c r="A45" s="76"/>
      <c r="B45" s="50" t="s">
        <v>72</v>
      </c>
      <c r="C45" s="51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3">
        <v>219.40190000000001</v>
      </c>
      <c r="P45" s="77"/>
      <c r="Q45" s="77"/>
      <c r="R45" s="77"/>
      <c r="S45" s="77"/>
      <c r="T45" s="77"/>
      <c r="U45" s="78"/>
    </row>
    <row r="46" spans="1:21" ht="12" thickBot="1">
      <c r="A46" s="79"/>
      <c r="B46" s="50" t="s">
        <v>34</v>
      </c>
      <c r="C46" s="51"/>
      <c r="D46" s="80">
        <v>173588.00469999999</v>
      </c>
      <c r="E46" s="81"/>
      <c r="F46" s="81"/>
      <c r="G46" s="80">
        <v>37984.904900000001</v>
      </c>
      <c r="H46" s="82">
        <v>356.99207397515403</v>
      </c>
      <c r="I46" s="80">
        <v>29971.854599999999</v>
      </c>
      <c r="J46" s="82">
        <v>17.266086243573302</v>
      </c>
      <c r="K46" s="80">
        <v>3711.7545</v>
      </c>
      <c r="L46" s="82">
        <v>9.7716566877596698</v>
      </c>
      <c r="M46" s="82">
        <v>7.0748483230773997</v>
      </c>
      <c r="N46" s="80">
        <v>337755.8101</v>
      </c>
      <c r="O46" s="80">
        <v>5068746.9715</v>
      </c>
      <c r="P46" s="80">
        <v>25</v>
      </c>
      <c r="Q46" s="80">
        <v>26</v>
      </c>
      <c r="R46" s="82">
        <v>-3.84615384615384</v>
      </c>
      <c r="S46" s="80">
        <v>6943.5201880000004</v>
      </c>
      <c r="T46" s="80">
        <v>2688.62824230769</v>
      </c>
      <c r="U46" s="83">
        <v>61.278599766235899</v>
      </c>
    </row>
  </sheetData>
  <mergeCells count="44"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23:C23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4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94646</v>
      </c>
      <c r="D2" s="37">
        <v>775528.02238290606</v>
      </c>
      <c r="E2" s="37">
        <v>733107.26015982905</v>
      </c>
      <c r="F2" s="37">
        <v>42420.762223076897</v>
      </c>
      <c r="G2" s="37">
        <v>733107.26015982905</v>
      </c>
      <c r="H2" s="37">
        <v>5.4699199769382797E-2</v>
      </c>
    </row>
    <row r="3" spans="1:8">
      <c r="A3" s="37">
        <v>2</v>
      </c>
      <c r="B3" s="37">
        <v>13</v>
      </c>
      <c r="C3" s="37">
        <v>9225</v>
      </c>
      <c r="D3" s="37">
        <v>102289.290428205</v>
      </c>
      <c r="E3" s="37">
        <v>80139.676204273506</v>
      </c>
      <c r="F3" s="37">
        <v>22149.6142239316</v>
      </c>
      <c r="G3" s="37">
        <v>80139.676204273506</v>
      </c>
      <c r="H3" s="37">
        <v>0.21653893707942001</v>
      </c>
    </row>
    <row r="4" spans="1:8">
      <c r="A4" s="37">
        <v>3</v>
      </c>
      <c r="B4" s="37">
        <v>14</v>
      </c>
      <c r="C4" s="37">
        <v>123750</v>
      </c>
      <c r="D4" s="37">
        <v>173189.288440073</v>
      </c>
      <c r="E4" s="37">
        <v>130418.263457924</v>
      </c>
      <c r="F4" s="37">
        <v>42771.024982148701</v>
      </c>
      <c r="G4" s="37">
        <v>130418.263457924</v>
      </c>
      <c r="H4" s="37">
        <v>0.24696114504187899</v>
      </c>
    </row>
    <row r="5" spans="1:8">
      <c r="A5" s="37">
        <v>4</v>
      </c>
      <c r="B5" s="37">
        <v>15</v>
      </c>
      <c r="C5" s="37">
        <v>5655</v>
      </c>
      <c r="D5" s="37">
        <v>99400.695562597393</v>
      </c>
      <c r="E5" s="37">
        <v>104620.391853839</v>
      </c>
      <c r="F5" s="37">
        <v>-5219.69629124121</v>
      </c>
      <c r="G5" s="37">
        <v>104620.391853839</v>
      </c>
      <c r="H5" s="37">
        <v>-5.2511667666893899E-2</v>
      </c>
    </row>
    <row r="6" spans="1:8">
      <c r="A6" s="37">
        <v>5</v>
      </c>
      <c r="B6" s="37">
        <v>16</v>
      </c>
      <c r="C6" s="37">
        <v>6735</v>
      </c>
      <c r="D6" s="37">
        <v>469576.48119572602</v>
      </c>
      <c r="E6" s="37">
        <v>425623.71278290602</v>
      </c>
      <c r="F6" s="37">
        <v>43952.7684128205</v>
      </c>
      <c r="G6" s="37">
        <v>425623.71278290602</v>
      </c>
      <c r="H6" s="37">
        <v>9.3600872643577596E-2</v>
      </c>
    </row>
    <row r="7" spans="1:8">
      <c r="A7" s="37">
        <v>6</v>
      </c>
      <c r="B7" s="37">
        <v>17</v>
      </c>
      <c r="C7" s="37">
        <v>31564</v>
      </c>
      <c r="D7" s="37">
        <v>296068.190286325</v>
      </c>
      <c r="E7" s="37">
        <v>299830.95328547002</v>
      </c>
      <c r="F7" s="37">
        <v>-3762.7629991453</v>
      </c>
      <c r="G7" s="37">
        <v>299830.95328547002</v>
      </c>
      <c r="H7" s="37">
        <v>-1.27091093288555E-2</v>
      </c>
    </row>
    <row r="8" spans="1:8">
      <c r="A8" s="37">
        <v>7</v>
      </c>
      <c r="B8" s="37">
        <v>18</v>
      </c>
      <c r="C8" s="37">
        <v>60726</v>
      </c>
      <c r="D8" s="37">
        <v>206670.51765470099</v>
      </c>
      <c r="E8" s="37">
        <v>159778.38943247899</v>
      </c>
      <c r="F8" s="37">
        <v>46892.1282222222</v>
      </c>
      <c r="G8" s="37">
        <v>159778.38943247899</v>
      </c>
      <c r="H8" s="37">
        <v>0.2268931667388</v>
      </c>
    </row>
    <row r="9" spans="1:8">
      <c r="A9" s="37">
        <v>8</v>
      </c>
      <c r="B9" s="37">
        <v>19</v>
      </c>
      <c r="C9" s="37">
        <v>58235</v>
      </c>
      <c r="D9" s="37">
        <v>177713.404367521</v>
      </c>
      <c r="E9" s="37">
        <v>168048.33759572601</v>
      </c>
      <c r="F9" s="37">
        <v>9665.0667717948709</v>
      </c>
      <c r="G9" s="37">
        <v>168048.33759572601</v>
      </c>
      <c r="H9" s="37">
        <v>5.4385693674557999E-2</v>
      </c>
    </row>
    <row r="10" spans="1:8">
      <c r="A10" s="37">
        <v>9</v>
      </c>
      <c r="B10" s="37">
        <v>21</v>
      </c>
      <c r="C10" s="37">
        <v>234426</v>
      </c>
      <c r="D10" s="37">
        <v>1110044.98530769</v>
      </c>
      <c r="E10" s="37">
        <v>1062621.4210000001</v>
      </c>
      <c r="F10" s="37">
        <v>47423.564307692301</v>
      </c>
      <c r="G10" s="37">
        <v>1062621.4210000001</v>
      </c>
      <c r="H10" s="37">
        <v>4.2722200393119199E-2</v>
      </c>
    </row>
    <row r="11" spans="1:8">
      <c r="A11" s="37">
        <v>10</v>
      </c>
      <c r="B11" s="37">
        <v>22</v>
      </c>
      <c r="C11" s="37">
        <v>71142</v>
      </c>
      <c r="D11" s="37">
        <v>1014135.00453504</v>
      </c>
      <c r="E11" s="37">
        <v>948393.98884359002</v>
      </c>
      <c r="F11" s="37">
        <v>65741.015691452994</v>
      </c>
      <c r="G11" s="37">
        <v>948393.98884359002</v>
      </c>
      <c r="H11" s="37">
        <v>6.4824718008421101E-2</v>
      </c>
    </row>
    <row r="12" spans="1:8">
      <c r="A12" s="37">
        <v>11</v>
      </c>
      <c r="B12" s="37">
        <v>23</v>
      </c>
      <c r="C12" s="37">
        <v>219698.16500000001</v>
      </c>
      <c r="D12" s="37">
        <v>1904486.1378564099</v>
      </c>
      <c r="E12" s="37">
        <v>1731474.6777641</v>
      </c>
      <c r="F12" s="37">
        <v>173011.460092308</v>
      </c>
      <c r="G12" s="37">
        <v>1731474.6777641</v>
      </c>
      <c r="H12" s="37">
        <v>9.0844168751493398E-2</v>
      </c>
    </row>
    <row r="13" spans="1:8">
      <c r="A13" s="37">
        <v>12</v>
      </c>
      <c r="B13" s="37">
        <v>24</v>
      </c>
      <c r="C13" s="37">
        <v>18246.900000000001</v>
      </c>
      <c r="D13" s="37">
        <v>460391.07953247899</v>
      </c>
      <c r="E13" s="37">
        <v>423722.26792222197</v>
      </c>
      <c r="F13" s="37">
        <v>36668.811610256402</v>
      </c>
      <c r="G13" s="37">
        <v>423722.26792222197</v>
      </c>
      <c r="H13" s="37">
        <v>7.9647094047723799E-2</v>
      </c>
    </row>
    <row r="14" spans="1:8">
      <c r="A14" s="37">
        <v>13</v>
      </c>
      <c r="B14" s="37">
        <v>25</v>
      </c>
      <c r="C14" s="37">
        <v>82995</v>
      </c>
      <c r="D14" s="37">
        <v>1011326.4292</v>
      </c>
      <c r="E14" s="37">
        <v>926907.75639999995</v>
      </c>
      <c r="F14" s="37">
        <v>84418.6728</v>
      </c>
      <c r="G14" s="37">
        <v>926907.75639999995</v>
      </c>
      <c r="H14" s="37">
        <v>8.3473219291597595E-2</v>
      </c>
    </row>
    <row r="15" spans="1:8">
      <c r="A15" s="37">
        <v>14</v>
      </c>
      <c r="B15" s="37">
        <v>26</v>
      </c>
      <c r="C15" s="37">
        <v>50811</v>
      </c>
      <c r="D15" s="37">
        <v>316701.59692131402</v>
      </c>
      <c r="E15" s="37">
        <v>275436.35836598597</v>
      </c>
      <c r="F15" s="37">
        <v>41265.2385553286</v>
      </c>
      <c r="G15" s="37">
        <v>275436.35836598597</v>
      </c>
      <c r="H15" s="37">
        <v>0.13029690710899999</v>
      </c>
    </row>
    <row r="16" spans="1:8">
      <c r="A16" s="37">
        <v>15</v>
      </c>
      <c r="B16" s="37">
        <v>27</v>
      </c>
      <c r="C16" s="37">
        <v>202107.10399999999</v>
      </c>
      <c r="D16" s="37">
        <v>1474628.0292957299</v>
      </c>
      <c r="E16" s="37">
        <v>1531159.56642137</v>
      </c>
      <c r="F16" s="37">
        <v>-56531.537125641</v>
      </c>
      <c r="G16" s="37">
        <v>1531159.56642137</v>
      </c>
      <c r="H16" s="37">
        <v>-3.8336133589323002E-2</v>
      </c>
    </row>
    <row r="17" spans="1:8">
      <c r="A17" s="37">
        <v>16</v>
      </c>
      <c r="B17" s="37">
        <v>29</v>
      </c>
      <c r="C17" s="37">
        <v>209462</v>
      </c>
      <c r="D17" s="37">
        <v>2855262.7150632502</v>
      </c>
      <c r="E17" s="37">
        <v>2706513.59518974</v>
      </c>
      <c r="F17" s="37">
        <v>148749.11987350401</v>
      </c>
      <c r="G17" s="37">
        <v>2706513.59518974</v>
      </c>
      <c r="H17" s="37">
        <v>5.2096474026282098E-2</v>
      </c>
    </row>
    <row r="18" spans="1:8">
      <c r="A18" s="37">
        <v>17</v>
      </c>
      <c r="B18" s="37">
        <v>31</v>
      </c>
      <c r="C18" s="37">
        <v>28970.651000000002</v>
      </c>
      <c r="D18" s="37">
        <v>266791.39175178099</v>
      </c>
      <c r="E18" s="37">
        <v>225061.18438250199</v>
      </c>
      <c r="F18" s="37">
        <v>41730.207369279102</v>
      </c>
      <c r="G18" s="37">
        <v>225061.18438250199</v>
      </c>
      <c r="H18" s="37">
        <v>0.15641511930079199</v>
      </c>
    </row>
    <row r="19" spans="1:8">
      <c r="A19" s="37">
        <v>18</v>
      </c>
      <c r="B19" s="37">
        <v>32</v>
      </c>
      <c r="C19" s="37">
        <v>17447.946</v>
      </c>
      <c r="D19" s="37">
        <v>301730.17459189199</v>
      </c>
      <c r="E19" s="37">
        <v>287436.91710972902</v>
      </c>
      <c r="F19" s="37">
        <v>14293.2574821628</v>
      </c>
      <c r="G19" s="37">
        <v>287436.91710972902</v>
      </c>
      <c r="H19" s="37">
        <v>4.7370991321949302E-2</v>
      </c>
    </row>
    <row r="20" spans="1:8">
      <c r="A20" s="37">
        <v>19</v>
      </c>
      <c r="B20" s="37">
        <v>33</v>
      </c>
      <c r="C20" s="37">
        <v>50754.360999999997</v>
      </c>
      <c r="D20" s="37">
        <v>585264.49625352095</v>
      </c>
      <c r="E20" s="37">
        <v>475759.35419391398</v>
      </c>
      <c r="F20" s="37">
        <v>109505.14205960699</v>
      </c>
      <c r="G20" s="37">
        <v>475759.35419391398</v>
      </c>
      <c r="H20" s="37">
        <v>0.18710368177223499</v>
      </c>
    </row>
    <row r="21" spans="1:8">
      <c r="A21" s="37">
        <v>20</v>
      </c>
      <c r="B21" s="37">
        <v>34</v>
      </c>
      <c r="C21" s="37">
        <v>32311.581999999999</v>
      </c>
      <c r="D21" s="37">
        <v>191262.696816754</v>
      </c>
      <c r="E21" s="37">
        <v>147965.132862828</v>
      </c>
      <c r="F21" s="37">
        <v>43297.563953925397</v>
      </c>
      <c r="G21" s="37">
        <v>147965.132862828</v>
      </c>
      <c r="H21" s="37">
        <v>0.226377462383102</v>
      </c>
    </row>
    <row r="22" spans="1:8">
      <c r="A22" s="37">
        <v>21</v>
      </c>
      <c r="B22" s="37">
        <v>35</v>
      </c>
      <c r="C22" s="37">
        <v>23987.587</v>
      </c>
      <c r="D22" s="37">
        <v>770185.71914159297</v>
      </c>
      <c r="E22" s="37">
        <v>761531.74343451299</v>
      </c>
      <c r="F22" s="37">
        <v>8653.9757070796495</v>
      </c>
      <c r="G22" s="37">
        <v>761531.74343451299</v>
      </c>
      <c r="H22" s="37">
        <v>1.12362193844946E-2</v>
      </c>
    </row>
    <row r="23" spans="1:8">
      <c r="A23" s="37">
        <v>22</v>
      </c>
      <c r="B23" s="37">
        <v>36</v>
      </c>
      <c r="C23" s="37">
        <v>118997.842</v>
      </c>
      <c r="D23" s="37">
        <v>574904.97064247797</v>
      </c>
      <c r="E23" s="37">
        <v>504611.41220516199</v>
      </c>
      <c r="F23" s="37">
        <v>70293.5584373155</v>
      </c>
      <c r="G23" s="37">
        <v>504611.41220516199</v>
      </c>
      <c r="H23" s="37">
        <v>0.122269874199835</v>
      </c>
    </row>
    <row r="24" spans="1:8">
      <c r="A24" s="37">
        <v>23</v>
      </c>
      <c r="B24" s="37">
        <v>37</v>
      </c>
      <c r="C24" s="37">
        <v>176466.323</v>
      </c>
      <c r="D24" s="37">
        <v>1367391.0813053099</v>
      </c>
      <c r="E24" s="37">
        <v>1286095.2612141599</v>
      </c>
      <c r="F24" s="37">
        <v>81295.820091144706</v>
      </c>
      <c r="G24" s="37">
        <v>1286095.2612141599</v>
      </c>
      <c r="H24" s="37">
        <v>5.9453232657872702E-2</v>
      </c>
    </row>
    <row r="25" spans="1:8">
      <c r="A25" s="37">
        <v>24</v>
      </c>
      <c r="B25" s="37">
        <v>38</v>
      </c>
      <c r="C25" s="37">
        <v>162908.24799999999</v>
      </c>
      <c r="D25" s="37">
        <v>740517.63648318604</v>
      </c>
      <c r="E25" s="37">
        <v>714120.74921592895</v>
      </c>
      <c r="F25" s="37">
        <v>26396.887267256599</v>
      </c>
      <c r="G25" s="37">
        <v>714120.74921592895</v>
      </c>
      <c r="H25" s="37">
        <v>3.5646534217090201E-2</v>
      </c>
    </row>
    <row r="26" spans="1:8">
      <c r="A26" s="37">
        <v>25</v>
      </c>
      <c r="B26" s="37">
        <v>39</v>
      </c>
      <c r="C26" s="37">
        <v>51225.667000000001</v>
      </c>
      <c r="D26" s="37">
        <v>115695.250142584</v>
      </c>
      <c r="E26" s="37">
        <v>93237.420546241498</v>
      </c>
      <c r="F26" s="37">
        <v>22457.829596342199</v>
      </c>
      <c r="G26" s="37">
        <v>93237.420546241498</v>
      </c>
      <c r="H26" s="37">
        <v>0.19411194123064701</v>
      </c>
    </row>
    <row r="27" spans="1:8">
      <c r="A27" s="37">
        <v>26</v>
      </c>
      <c r="B27" s="37">
        <v>42</v>
      </c>
      <c r="C27" s="37">
        <v>8105.2449999999999</v>
      </c>
      <c r="D27" s="37">
        <v>139065.77040000001</v>
      </c>
      <c r="E27" s="37">
        <v>127546.2825</v>
      </c>
      <c r="F27" s="37">
        <v>11519.4879</v>
      </c>
      <c r="G27" s="37">
        <v>127546.2825</v>
      </c>
      <c r="H27" s="37">
        <v>8.2834818854891995E-2</v>
      </c>
    </row>
    <row r="28" spans="1:8">
      <c r="A28" s="37">
        <v>27</v>
      </c>
      <c r="B28" s="37">
        <v>43</v>
      </c>
      <c r="C28" s="37">
        <v>1383.394</v>
      </c>
      <c r="D28" s="37">
        <v>6540.8468000000003</v>
      </c>
      <c r="E28" s="37">
        <v>6413.4025000000001</v>
      </c>
      <c r="F28" s="37">
        <v>127.4443</v>
      </c>
      <c r="G28" s="37">
        <v>6413.4025000000001</v>
      </c>
      <c r="H28" s="37">
        <v>1.9484373185441401E-2</v>
      </c>
    </row>
    <row r="29" spans="1:8">
      <c r="A29" s="37">
        <v>28</v>
      </c>
      <c r="B29" s="37">
        <v>75</v>
      </c>
      <c r="C29" s="37">
        <v>125</v>
      </c>
      <c r="D29" s="37">
        <v>60815.384615384603</v>
      </c>
      <c r="E29" s="37">
        <v>56525.504273504303</v>
      </c>
      <c r="F29" s="37">
        <v>4289.88034188034</v>
      </c>
      <c r="G29" s="37">
        <v>56525.504273504303</v>
      </c>
      <c r="H29" s="37">
        <v>7.0539393428338495E-2</v>
      </c>
    </row>
    <row r="30" spans="1:8">
      <c r="A30" s="37">
        <v>29</v>
      </c>
      <c r="B30" s="37">
        <v>76</v>
      </c>
      <c r="C30" s="37">
        <v>3139</v>
      </c>
      <c r="D30" s="37">
        <v>612832.29653589695</v>
      </c>
      <c r="E30" s="37">
        <v>577110.485219658</v>
      </c>
      <c r="F30" s="37">
        <v>35721.811316239298</v>
      </c>
      <c r="G30" s="37">
        <v>577110.485219658</v>
      </c>
      <c r="H30" s="37">
        <v>5.8289700980449E-2</v>
      </c>
    </row>
    <row r="31" spans="1:8">
      <c r="A31" s="30">
        <v>30</v>
      </c>
      <c r="B31" s="39">
        <v>99</v>
      </c>
      <c r="C31" s="40">
        <v>25</v>
      </c>
      <c r="D31" s="40">
        <v>173588.00468950899</v>
      </c>
      <c r="E31" s="40">
        <v>143616.150170184</v>
      </c>
      <c r="F31" s="40">
        <v>29971.854519325301</v>
      </c>
      <c r="G31" s="40">
        <v>143616.150170184</v>
      </c>
      <c r="H31" s="40">
        <v>0.172660861981419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45</v>
      </c>
      <c r="D34" s="34">
        <v>62217.16</v>
      </c>
      <c r="E34" s="34">
        <v>60465.35</v>
      </c>
      <c r="F34" s="30"/>
      <c r="G34" s="30"/>
      <c r="H34" s="30"/>
    </row>
    <row r="35" spans="1:8">
      <c r="A35" s="30"/>
      <c r="B35" s="33">
        <v>71</v>
      </c>
      <c r="C35" s="34">
        <v>196</v>
      </c>
      <c r="D35" s="34">
        <v>520551.41</v>
      </c>
      <c r="E35" s="34">
        <v>603096.51</v>
      </c>
      <c r="F35" s="30"/>
      <c r="G35" s="30"/>
      <c r="H35" s="30"/>
    </row>
    <row r="36" spans="1:8">
      <c r="A36" s="30"/>
      <c r="B36" s="33">
        <v>72</v>
      </c>
      <c r="C36" s="34">
        <v>410</v>
      </c>
      <c r="D36" s="34">
        <v>1195386.74</v>
      </c>
      <c r="E36" s="34">
        <v>1303509.71</v>
      </c>
      <c r="F36" s="30"/>
      <c r="G36" s="30"/>
      <c r="H36" s="30"/>
    </row>
    <row r="37" spans="1:8">
      <c r="A37" s="30"/>
      <c r="B37" s="33">
        <v>73</v>
      </c>
      <c r="C37" s="34">
        <v>256</v>
      </c>
      <c r="D37" s="34">
        <v>441960.16</v>
      </c>
      <c r="E37" s="34">
        <v>519710</v>
      </c>
      <c r="F37" s="30"/>
      <c r="G37" s="30"/>
      <c r="H37" s="30"/>
    </row>
    <row r="38" spans="1:8">
      <c r="A38" s="30"/>
      <c r="B38" s="33">
        <v>77</v>
      </c>
      <c r="C38" s="34">
        <v>152</v>
      </c>
      <c r="D38" s="34">
        <v>250140.28</v>
      </c>
      <c r="E38" s="34">
        <v>301652.74</v>
      </c>
      <c r="F38" s="30"/>
      <c r="G38" s="30"/>
      <c r="H38" s="30"/>
    </row>
    <row r="39" spans="1:8">
      <c r="A39" s="30"/>
      <c r="B39" s="33">
        <v>78</v>
      </c>
      <c r="C39" s="34">
        <v>84</v>
      </c>
      <c r="D39" s="34">
        <v>95149.65</v>
      </c>
      <c r="E39" s="34">
        <v>81777.179999999993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2016-06-12T00:38:38Z</dcterms:modified>
</cp:coreProperties>
</file>