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<sst xmlns="http://schemas.openxmlformats.org/spreadsheetml/2006/main" count="120" uniqueCount="79">
  <si>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</si>
  <si>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</si>
  <si>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</si>
  <si>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</si>
  <si>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</si>
  <si>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</si>
  <si>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</si>
  <si>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</si>
  <si>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</si>
  <si>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</si>
  <si>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</si>
  <si>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</si>
  <si>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</si>
  <si>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</si>
  <si>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</si>
  <si>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</si>
  <si>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</si>
  <si>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</si>
  <si>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</si>
  <si>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</si>
  <si>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</si>
  <si>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</si>
  <si>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</si>
  <si>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</si>
  <si>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</si>
  <si>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</si>
  <si>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</si>
  <si>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</si>
  <si>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</si>
  <si>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</si>
  <si>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</si>
  <si>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</si>
  <si>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</si>
  <si>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</si>
  <si>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</si>
  <si>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</si>
  <si>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</si>
  <si>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</si>
  <si>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</si>
  <si>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</si>
  <si>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5" type="noConversion"/>
  </si>
  <si>
    <t>COST</t>
    <phoneticPr fontId="45" type="noConversion"/>
  </si>
  <si>
    <t>成本</t>
    <phoneticPr fontId="45" type="noConversion"/>
  </si>
  <si>
    <t>销售金额差异</t>
    <phoneticPr fontId="45" type="noConversion"/>
  </si>
  <si>
    <t>销售成本差异</t>
    <phoneticPr fontId="45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</si>
  <si>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</si>
  <si>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</si>
  <si>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</si>
  <si>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</si>
  <si>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</si>
  <si>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</si>
  <si>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</si>
  <si>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</si>
  <si>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</si>
  <si>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</si>
  <si>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</si>
  <si>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</si>
  <si>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</si>
  <si>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</si>
  <si>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</si>
  <si>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</si>
  <si>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</si>
  <si>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</si>
  <si>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</si>
  <si>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</si>
  <si>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5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</si>
  <si>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</si>
  <si>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5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</si>
  <si>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</si>
  <si>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5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</si>
  <si>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</si>
  <si>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5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</si>
  <si>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</si>
  <si>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</si>
  <si>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</si>
  <si>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</si>
  <si>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</si>
  <si>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5" type="noConversion"/>
  </si>
  <si>
    <t>43-加工专柜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</si>
</sst>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0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09">
    <xf numFmtId="0" fontId="0" fillId="0" borderId="0"/>
    <xf numFmtId="0" fontId="60" fillId="0" borderId="0" applyNumberFormat="0" applyFill="0" applyBorder="0" applyAlignment="0" applyProtection="0"/>
    <xf numFmtId="0" fontId="61" fillId="0" borderId="1" applyNumberFormat="0" applyFill="0" applyAlignment="0" applyProtection="0"/>
    <xf numFmtId="0" fontId="62" fillId="0" borderId="2" applyNumberFormat="0" applyFill="0" applyAlignment="0" applyProtection="0"/>
    <xf numFmtId="0" fontId="63" fillId="0" borderId="3" applyNumberFormat="0" applyFill="0" applyAlignment="0" applyProtection="0"/>
    <xf numFmtId="0" fontId="63" fillId="0" borderId="0" applyNumberFormat="0" applyFill="0" applyBorder="0" applyAlignment="0" applyProtection="0"/>
    <xf numFmtId="0" fontId="66" fillId="2" borderId="0" applyNumberFormat="0" applyBorder="0" applyAlignment="0" applyProtection="0"/>
    <xf numFmtId="0" fontId="64" fillId="3" borderId="0" applyNumberFormat="0" applyBorder="0" applyAlignment="0" applyProtection="0"/>
    <xf numFmtId="0" fontId="73" fillId="4" borderId="0" applyNumberFormat="0" applyBorder="0" applyAlignment="0" applyProtection="0"/>
    <xf numFmtId="0" fontId="75" fillId="5" borderId="4" applyNumberFormat="0" applyAlignment="0" applyProtection="0"/>
    <xf numFmtId="0" fontId="74" fillId="6" borderId="5" applyNumberFormat="0" applyAlignment="0" applyProtection="0"/>
    <xf numFmtId="0" fontId="68" fillId="6" borderId="4" applyNumberFormat="0" applyAlignment="0" applyProtection="0"/>
    <xf numFmtId="0" fontId="72" fillId="0" borderId="6" applyNumberFormat="0" applyFill="0" applyAlignment="0" applyProtection="0"/>
    <xf numFmtId="0" fontId="69" fillId="7" borderId="7" applyNumberFormat="0" applyAlignment="0" applyProtection="0"/>
    <xf numFmtId="0" fontId="71" fillId="0" borderId="0" applyNumberForma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70" fillId="0" borderId="0" applyNumberFormat="0" applyFill="0" applyBorder="0" applyAlignment="0" applyProtection="0"/>
    <xf numFmtId="0" fontId="67" fillId="0" borderId="9" applyNumberFormat="0" applyFill="0" applyAlignment="0" applyProtection="0"/>
    <xf numFmtId="0" fontId="58" fillId="9" borderId="0" applyNumberFormat="0" applyBorder="0" applyAlignment="0" applyProtection="0"/>
    <xf numFmtId="0" fontId="57" fillId="10" borderId="0" applyNumberFormat="0" applyBorder="0" applyAlignment="0" applyProtection="0"/>
    <xf numFmtId="0" fontId="57" fillId="11" borderId="0" applyNumberFormat="0" applyBorder="0" applyAlignment="0" applyProtection="0"/>
    <xf numFmtId="0" fontId="58" fillId="12" borderId="0" applyNumberFormat="0" applyBorder="0" applyAlignment="0" applyProtection="0"/>
    <xf numFmtId="0" fontId="58" fillId="13" borderId="0" applyNumberFormat="0" applyBorder="0" applyAlignment="0" applyProtection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8" fillId="16" borderId="0" applyNumberFormat="0" applyBorder="0" applyAlignment="0" applyProtection="0"/>
    <xf numFmtId="0" fontId="58" fillId="17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8" fillId="20" borderId="0" applyNumberFormat="0" applyBorder="0" applyAlignment="0" applyProtection="0"/>
    <xf numFmtId="0" fontId="58" fillId="21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8" fillId="24" borderId="0" applyNumberFormat="0" applyBorder="0" applyAlignment="0" applyProtection="0"/>
    <xf numFmtId="0" fontId="58" fillId="25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8" fillId="28" borderId="0" applyNumberFormat="0" applyBorder="0" applyAlignment="0" applyProtection="0"/>
    <xf numFmtId="0" fontId="58" fillId="29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8" fillId="32" borderId="0" applyNumberFormat="0" applyBorder="0" applyAlignment="0" applyProtection="0"/>
    <xf numFmtId="0" fontId="65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0" fontId="49" fillId="0" borderId="0"/>
    <xf numFmtId="0" fontId="50" fillId="0" borderId="0"/>
    <xf numFmtId="0" fontId="50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2" fillId="0" borderId="0"/>
    <xf numFmtId="0" fontId="55" fillId="0" borderId="0" applyNumberFormat="0" applyFill="0" applyBorder="0" applyAlignment="0" applyProtection="0">
      <alignment vertical="center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56" fillId="0" borderId="0"/>
    <xf numFmtId="43" fontId="56" fillId="0" borderId="0" applyFont="0" applyFill="0" applyBorder="0" applyAlignment="0" applyProtection="0"/>
    <xf numFmtId="41" fontId="56" fillId="0" borderId="0" applyFont="0" applyFill="0" applyBorder="0" applyAlignment="0" applyProtection="0"/>
    <xf numFmtId="178" fontId="56" fillId="0" borderId="0" applyFont="0" applyFill="0" applyBorder="0" applyAlignment="0" applyProtection="0"/>
    <xf numFmtId="179" fontId="56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1" applyNumberFormat="0" applyFill="0" applyAlignment="0" applyProtection="0"/>
    <xf numFmtId="0" fontId="62" fillId="0" borderId="2" applyNumberFormat="0" applyFill="0" applyAlignment="0" applyProtection="0"/>
    <xf numFmtId="0" fontId="63" fillId="0" borderId="3" applyNumberFormat="0" applyFill="0" applyAlignment="0" applyProtection="0"/>
    <xf numFmtId="0" fontId="63" fillId="0" borderId="0" applyNumberFormat="0" applyFill="0" applyBorder="0" applyAlignment="0" applyProtection="0"/>
    <xf numFmtId="0" fontId="66" fillId="2" borderId="0" applyNumberFormat="0" applyBorder="0" applyAlignment="0" applyProtection="0"/>
    <xf numFmtId="0" fontId="64" fillId="3" borderId="0" applyNumberFormat="0" applyBorder="0" applyAlignment="0" applyProtection="0"/>
    <xf numFmtId="0" fontId="73" fillId="4" borderId="0" applyNumberFormat="0" applyBorder="0" applyAlignment="0" applyProtection="0"/>
    <xf numFmtId="0" fontId="75" fillId="5" borderId="4" applyNumberFormat="0" applyAlignment="0" applyProtection="0"/>
    <xf numFmtId="0" fontId="74" fillId="6" borderId="5" applyNumberFormat="0" applyAlignment="0" applyProtection="0"/>
    <xf numFmtId="0" fontId="68" fillId="6" borderId="4" applyNumberFormat="0" applyAlignment="0" applyProtection="0"/>
    <xf numFmtId="0" fontId="72" fillId="0" borderId="6" applyNumberFormat="0" applyFill="0" applyAlignment="0" applyProtection="0"/>
    <xf numFmtId="0" fontId="69" fillId="7" borderId="7" applyNumberFormat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7" fillId="0" borderId="9" applyNumberFormat="0" applyFill="0" applyAlignment="0" applyProtection="0"/>
    <xf numFmtId="0" fontId="58" fillId="9" borderId="0" applyNumberFormat="0" applyBorder="0" applyAlignment="0" applyProtection="0"/>
    <xf numFmtId="0" fontId="57" fillId="10" borderId="0" applyNumberFormat="0" applyBorder="0" applyAlignment="0" applyProtection="0"/>
    <xf numFmtId="0" fontId="57" fillId="11" borderId="0" applyNumberFormat="0" applyBorder="0" applyAlignment="0" applyProtection="0"/>
    <xf numFmtId="0" fontId="58" fillId="12" borderId="0" applyNumberFormat="0" applyBorder="0" applyAlignment="0" applyProtection="0"/>
    <xf numFmtId="0" fontId="58" fillId="13" borderId="0" applyNumberFormat="0" applyBorder="0" applyAlignment="0" applyProtection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8" fillId="16" borderId="0" applyNumberFormat="0" applyBorder="0" applyAlignment="0" applyProtection="0"/>
    <xf numFmtId="0" fontId="58" fillId="17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8" fillId="20" borderId="0" applyNumberFormat="0" applyBorder="0" applyAlignment="0" applyProtection="0"/>
    <xf numFmtId="0" fontId="58" fillId="21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8" fillId="24" borderId="0" applyNumberFormat="0" applyBorder="0" applyAlignment="0" applyProtection="0"/>
    <xf numFmtId="0" fontId="58" fillId="25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8" fillId="28" borderId="0" applyNumberFormat="0" applyBorder="0" applyAlignment="0" applyProtection="0"/>
    <xf numFmtId="0" fontId="58" fillId="29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8" fillId="32" borderId="0" applyNumberFormat="0" applyBorder="0" applyAlignment="0" applyProtection="0"/>
    <xf numFmtId="0" fontId="65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0" fontId="59" fillId="38" borderId="21">
      <alignment vertical="center"/>
    </xf>
    <xf numFmtId="0" fontId="78" fillId="0" borderId="0"/>
    <xf numFmtId="180" fontId="80" fillId="0" borderId="0" applyFont="0" applyFill="0" applyBorder="0" applyAlignment="0" applyProtection="0"/>
    <xf numFmtId="181" fontId="80" fillId="0" borderId="0" applyFont="0" applyFill="0" applyBorder="0" applyAlignment="0" applyProtection="0"/>
    <xf numFmtId="178" fontId="80" fillId="0" borderId="0" applyFont="0" applyFill="0" applyBorder="0" applyAlignment="0" applyProtection="0"/>
    <xf numFmtId="179" fontId="80" fillId="0" borderId="0" applyFont="0" applyFill="0" applyBorder="0" applyAlignment="0" applyProtection="0"/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24" fillId="0" borderId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1" applyNumberFormat="0" applyFill="0" applyAlignment="0" applyProtection="0">
      <alignment vertical="center"/>
    </xf>
    <xf numFmtId="0" fontId="84" fillId="0" borderId="2" applyNumberFormat="0" applyFill="0" applyAlignment="0" applyProtection="0">
      <alignment vertical="center"/>
    </xf>
    <xf numFmtId="0" fontId="85" fillId="0" borderId="3" applyNumberFormat="0" applyFill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6" fillId="2" borderId="0" applyNumberFormat="0" applyBorder="0" applyAlignment="0" applyProtection="0">
      <alignment vertical="center"/>
    </xf>
    <xf numFmtId="0" fontId="87" fillId="3" borderId="0" applyNumberFormat="0" applyBorder="0" applyAlignment="0" applyProtection="0">
      <alignment vertical="center"/>
    </xf>
    <xf numFmtId="0" fontId="88" fillId="4" borderId="0" applyNumberFormat="0" applyBorder="0" applyAlignment="0" applyProtection="0">
      <alignment vertical="center"/>
    </xf>
    <xf numFmtId="0" fontId="89" fillId="5" borderId="4" applyNumberFormat="0" applyAlignment="0" applyProtection="0">
      <alignment vertical="center"/>
    </xf>
    <xf numFmtId="0" fontId="90" fillId="6" borderId="5" applyNumberFormat="0" applyAlignment="0" applyProtection="0">
      <alignment vertical="center"/>
    </xf>
    <xf numFmtId="0" fontId="91" fillId="6" borderId="4" applyNumberFormat="0" applyAlignment="0" applyProtection="0">
      <alignment vertical="center"/>
    </xf>
    <xf numFmtId="0" fontId="92" fillId="0" borderId="6" applyNumberFormat="0" applyFill="0" applyAlignment="0" applyProtection="0">
      <alignment vertical="center"/>
    </xf>
    <xf numFmtId="0" fontId="93" fillId="7" borderId="7" applyNumberFormat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96" fillId="0" borderId="9" applyNumberFormat="0" applyFill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97" fillId="12" borderId="0" applyNumberFormat="0" applyBorder="0" applyAlignment="0" applyProtection="0">
      <alignment vertical="center"/>
    </xf>
    <xf numFmtId="0" fontId="97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97" fillId="20" borderId="0" applyNumberFormat="0" applyBorder="0" applyAlignment="0" applyProtection="0">
      <alignment vertical="center"/>
    </xf>
    <xf numFmtId="0" fontId="97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97" fillId="24" borderId="0" applyNumberFormat="0" applyBorder="0" applyAlignment="0" applyProtection="0">
      <alignment vertical="center"/>
    </xf>
    <xf numFmtId="0" fontId="97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97" fillId="28" borderId="0" applyNumberFormat="0" applyBorder="0" applyAlignment="0" applyProtection="0">
      <alignment vertical="center"/>
    </xf>
    <xf numFmtId="0" fontId="97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97" fillId="32" borderId="0" applyNumberFormat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97" fillId="12" borderId="0" applyNumberFormat="0" applyBorder="0" applyAlignment="0" applyProtection="0">
      <alignment vertical="center"/>
    </xf>
    <xf numFmtId="0" fontId="97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97" fillId="20" borderId="0" applyNumberFormat="0" applyBorder="0" applyAlignment="0" applyProtection="0">
      <alignment vertical="center"/>
    </xf>
    <xf numFmtId="0" fontId="97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97" fillId="24" borderId="0" applyNumberFormat="0" applyBorder="0" applyAlignment="0" applyProtection="0">
      <alignment vertical="center"/>
    </xf>
    <xf numFmtId="0" fontId="97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97" fillId="28" borderId="0" applyNumberFormat="0" applyBorder="0" applyAlignment="0" applyProtection="0">
      <alignment vertical="center"/>
    </xf>
    <xf numFmtId="0" fontId="97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9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2" fillId="0" borderId="0" xfId="0" applyFont="1"/>
    <xf numFmtId="177" fontId="42" fillId="0" borderId="0" xfId="0" applyNumberFormat="1" applyFont="1"/>
    <xf numFmtId="0" fontId="0" fillId="0" borderId="0" xfId="0" applyAlignment="1"/>
    <xf numFmtId="0" fontId="42" fillId="0" borderId="0" xfId="0" applyNumberFormat="1" applyFont="1"/>
    <xf numFmtId="0" fontId="43" fillId="0" borderId="18" xfId="0" applyFont="1" applyBorder="1" applyAlignment="1">
      <alignment wrapText="1"/>
    </xf>
    <xf numFmtId="0" fontId="43" fillId="0" borderId="18" xfId="0" applyNumberFormat="1" applyFont="1" applyBorder="1" applyAlignment="1">
      <alignment wrapText="1"/>
    </xf>
    <xf numFmtId="0" fontId="42" fillId="0" borderId="18" xfId="0" applyFont="1" applyBorder="1" applyAlignment="1">
      <alignment wrapText="1"/>
    </xf>
    <xf numFmtId="0" fontId="42" fillId="0" borderId="18" xfId="0" applyFont="1" applyBorder="1" applyAlignment="1">
      <alignment horizontal="right" vertical="center" wrapText="1"/>
    </xf>
    <xf numFmtId="49" fontId="43" fillId="36" borderId="18" xfId="0" applyNumberFormat="1" applyFont="1" applyFill="1" applyBorder="1" applyAlignment="1">
      <alignment vertical="center" wrapText="1"/>
    </xf>
    <xf numFmtId="49" fontId="46" fillId="37" borderId="18" xfId="0" applyNumberFormat="1" applyFont="1" applyFill="1" applyBorder="1" applyAlignment="1">
      <alignment horizontal="center" vertical="center" wrapText="1"/>
    </xf>
    <xf numFmtId="0" fontId="43" fillId="33" borderId="18" xfId="0" applyFont="1" applyFill="1" applyBorder="1" applyAlignment="1">
      <alignment vertical="center" wrapText="1"/>
    </xf>
    <xf numFmtId="0" fontId="43" fillId="33" borderId="18" xfId="0" applyNumberFormat="1" applyFont="1" applyFill="1" applyBorder="1" applyAlignment="1">
      <alignment vertical="center" wrapText="1"/>
    </xf>
    <xf numFmtId="0" fontId="43" fillId="36" borderId="18" xfId="0" applyFont="1" applyFill="1" applyBorder="1" applyAlignment="1">
      <alignment vertical="center" wrapText="1"/>
    </xf>
    <xf numFmtId="0" fontId="43" fillId="37" borderId="18" xfId="0" applyFont="1" applyFill="1" applyBorder="1" applyAlignment="1">
      <alignment vertical="center" wrapText="1"/>
    </xf>
    <xf numFmtId="4" fontId="43" fillId="36" borderId="18" xfId="0" applyNumberFormat="1" applyFont="1" applyFill="1" applyBorder="1" applyAlignment="1">
      <alignment horizontal="right" vertical="top" wrapText="1"/>
    </xf>
    <xf numFmtId="4" fontId="43" fillId="37" borderId="18" xfId="0" applyNumberFormat="1" applyFont="1" applyFill="1" applyBorder="1" applyAlignment="1">
      <alignment horizontal="right" vertical="top" wrapText="1"/>
    </xf>
    <xf numFmtId="177" fontId="42" fillId="36" borderId="18" xfId="0" applyNumberFormat="1" applyFont="1" applyFill="1" applyBorder="1" applyAlignment="1">
      <alignment horizontal="center" vertical="center"/>
    </xf>
    <xf numFmtId="177" fontId="42" fillId="37" borderId="18" xfId="0" applyNumberFormat="1" applyFont="1" applyFill="1" applyBorder="1" applyAlignment="1">
      <alignment horizontal="center" vertical="center"/>
    </xf>
    <xf numFmtId="177" fontId="47" fillId="0" borderId="18" xfId="0" applyNumberFormat="1" applyFont="1" applyBorder="1"/>
    <xf numFmtId="177" fontId="42" fillId="36" borderId="18" xfId="0" applyNumberFormat="1" applyFont="1" applyFill="1" applyBorder="1"/>
    <xf numFmtId="177" fontId="42" fillId="37" borderId="18" xfId="0" applyNumberFormat="1" applyFont="1" applyFill="1" applyBorder="1"/>
    <xf numFmtId="177" fontId="42" fillId="0" borderId="18" xfId="0" applyNumberFormat="1" applyFont="1" applyBorder="1"/>
    <xf numFmtId="49" fontId="43" fillId="0" borderId="18" xfId="0" applyNumberFormat="1" applyFont="1" applyFill="1" applyBorder="1" applyAlignment="1">
      <alignment vertical="center" wrapText="1"/>
    </xf>
    <xf numFmtId="0" fontId="43" fillId="0" borderId="18" xfId="0" applyFont="1" applyFill="1" applyBorder="1" applyAlignment="1">
      <alignment vertical="center" wrapText="1"/>
    </xf>
    <xf numFmtId="4" fontId="43" fillId="0" borderId="18" xfId="0" applyNumberFormat="1" applyFont="1" applyFill="1" applyBorder="1" applyAlignment="1">
      <alignment horizontal="right" vertical="top" wrapText="1"/>
    </xf>
    <xf numFmtId="0" fontId="42" fillId="0" borderId="0" xfId="0" applyFont="1" applyFill="1"/>
    <xf numFmtId="176" fontId="43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3" fillId="0" borderId="0" xfId="0" applyNumberFormat="1" applyFont="1" applyAlignment="1"/>
    <xf numFmtId="1" fontId="53" fillId="0" borderId="0" xfId="0" applyNumberFormat="1" applyFont="1" applyAlignment="1"/>
    <xf numFmtId="0" fontId="42" fillId="0" borderId="0" xfId="0" applyFont="1"/>
    <xf numFmtId="1" fontId="77" fillId="0" borderId="0" xfId="0" applyNumberFormat="1" applyFont="1" applyAlignment="1"/>
    <xf numFmtId="0" fontId="77" fillId="0" borderId="0" xfId="0" applyNumberFormat="1" applyFont="1" applyAlignment="1"/>
    <xf numFmtId="0" fontId="42" fillId="0" borderId="0" xfId="0" applyFont="1"/>
    <xf numFmtId="0" fontId="42" fillId="0" borderId="0" xfId="0" applyFont="1"/>
    <xf numFmtId="0" fontId="78" fillId="0" borderId="0" xfId="110"/>
    <xf numFmtId="0" fontId="79" fillId="0" borderId="0" xfId="110" applyNumberFormat="1" applyFont="1"/>
    <xf numFmtId="1" fontId="81" fillId="0" borderId="0" xfId="0" applyNumberFormat="1" applyFont="1" applyAlignment="1"/>
    <xf numFmtId="0" fontId="81" fillId="0" borderId="0" xfId="0" applyNumberFormat="1" applyFont="1" applyAlignment="1"/>
    <xf numFmtId="0" fontId="42" fillId="0" borderId="0" xfId="0" applyFont="1" applyAlignment="1">
      <alignment vertical="center"/>
    </xf>
    <xf numFmtId="49" fontId="43" fillId="33" borderId="0" xfId="0" applyNumberFormat="1" applyFont="1" applyFill="1" applyBorder="1" applyAlignment="1">
      <alignment horizontal="left" vertical="top" wrapText="1"/>
    </xf>
    <xf numFmtId="49" fontId="43" fillId="33" borderId="0" xfId="0" applyNumberFormat="1" applyFont="1" applyFill="1" applyBorder="1" applyAlignment="1">
      <alignment horizontal="left" vertical="top"/>
    </xf>
    <xf numFmtId="0" fontId="48" fillId="0" borderId="0" xfId="0" applyFont="1" applyAlignment="1">
      <alignment horizontal="left" wrapText="1"/>
    </xf>
    <xf numFmtId="0" fontId="54" fillId="0" borderId="19" xfId="0" applyFont="1" applyBorder="1" applyAlignment="1">
      <alignment horizontal="left" vertical="center" wrapText="1"/>
    </xf>
    <xf numFmtId="0" fontId="43" fillId="0" borderId="10" xfId="0" applyFont="1" applyBorder="1" applyAlignment="1">
      <alignment wrapText="1"/>
    </xf>
    <xf numFmtId="0" fontId="42" fillId="0" borderId="11" xfId="0" applyFont="1" applyBorder="1" applyAlignment="1">
      <alignment wrapText="1"/>
    </xf>
    <xf numFmtId="0" fontId="42" fillId="0" borderId="11" xfId="0" applyFont="1" applyBorder="1" applyAlignment="1">
      <alignment horizontal="right" vertical="center" wrapText="1"/>
    </xf>
    <xf numFmtId="49" fontId="43" fillId="33" borderId="10" xfId="0" applyNumberFormat="1" applyFont="1" applyFill="1" applyBorder="1" applyAlignment="1">
      <alignment vertical="center" wrapText="1"/>
    </xf>
    <xf numFmtId="49" fontId="43" fillId="33" borderId="12" xfId="0" applyNumberFormat="1" applyFont="1" applyFill="1" applyBorder="1" applyAlignment="1">
      <alignment vertical="center" wrapText="1"/>
    </xf>
    <xf numFmtId="0" fontId="43" fillId="33" borderId="10" xfId="0" applyFont="1" applyFill="1" applyBorder="1" applyAlignment="1">
      <alignment vertical="center" wrapText="1"/>
    </xf>
    <xf numFmtId="0" fontId="43" fillId="33" borderId="12" xfId="0" applyFont="1" applyFill="1" applyBorder="1" applyAlignment="1">
      <alignment vertical="center" wrapText="1"/>
    </xf>
    <xf numFmtId="4" fontId="44" fillId="34" borderId="10" xfId="0" applyNumberFormat="1" applyFont="1" applyFill="1" applyBorder="1" applyAlignment="1">
      <alignment horizontal="right" vertical="top" wrapText="1"/>
    </xf>
    <xf numFmtId="176" fontId="44" fillId="34" borderId="10" xfId="0" applyNumberFormat="1" applyFont="1" applyFill="1" applyBorder="1" applyAlignment="1">
      <alignment horizontal="right" vertical="top" wrapText="1"/>
    </xf>
    <xf numFmtId="176" fontId="44" fillId="34" borderId="12" xfId="0" applyNumberFormat="1" applyFont="1" applyFill="1" applyBorder="1" applyAlignment="1">
      <alignment horizontal="right" vertical="top" wrapText="1"/>
    </xf>
    <xf numFmtId="4" fontId="43" fillId="35" borderId="10" xfId="0" applyNumberFormat="1" applyFont="1" applyFill="1" applyBorder="1" applyAlignment="1">
      <alignment horizontal="right" vertical="top" wrapText="1"/>
    </xf>
    <xf numFmtId="176" fontId="43" fillId="35" borderId="10" xfId="0" applyNumberFormat="1" applyFont="1" applyFill="1" applyBorder="1" applyAlignment="1">
      <alignment horizontal="right" vertical="top" wrapText="1"/>
    </xf>
    <xf numFmtId="176" fontId="43" fillId="35" borderId="12" xfId="0" applyNumberFormat="1" applyFont="1" applyFill="1" applyBorder="1" applyAlignment="1">
      <alignment horizontal="right" vertical="top" wrapText="1"/>
    </xf>
    <xf numFmtId="0" fontId="43" fillId="35" borderId="10" xfId="0" applyFont="1" applyFill="1" applyBorder="1" applyAlignment="1">
      <alignment horizontal="right" vertical="top" wrapText="1"/>
    </xf>
    <xf numFmtId="0" fontId="43" fillId="35" borderId="12" xfId="0" applyFont="1" applyFill="1" applyBorder="1" applyAlignment="1">
      <alignment horizontal="right" vertical="top" wrapText="1"/>
    </xf>
    <xf numFmtId="4" fontId="43" fillId="35" borderId="13" xfId="0" applyNumberFormat="1" applyFont="1" applyFill="1" applyBorder="1" applyAlignment="1">
      <alignment horizontal="right" vertical="top" wrapText="1"/>
    </xf>
    <xf numFmtId="0" fontId="43" fillId="35" borderId="13" xfId="0" applyFont="1" applyFill="1" applyBorder="1" applyAlignment="1">
      <alignment horizontal="right" vertical="top" wrapText="1"/>
    </xf>
    <xf numFmtId="176" fontId="43" fillId="35" borderId="13" xfId="0" applyNumberFormat="1" applyFont="1" applyFill="1" applyBorder="1" applyAlignment="1">
      <alignment horizontal="right" vertical="top" wrapText="1"/>
    </xf>
    <xf numFmtId="176" fontId="43" fillId="35" borderId="20" xfId="0" applyNumberFormat="1" applyFont="1" applyFill="1" applyBorder="1" applyAlignment="1">
      <alignment horizontal="right" vertical="top" wrapText="1"/>
    </xf>
    <xf numFmtId="0" fontId="43" fillId="33" borderId="18" xfId="0" applyFont="1" applyFill="1" applyBorder="1" applyAlignment="1">
      <alignment vertical="center" wrapText="1"/>
    </xf>
    <xf numFmtId="49" fontId="43" fillId="33" borderId="18" xfId="0" applyNumberFormat="1" applyFont="1" applyFill="1" applyBorder="1" applyAlignment="1">
      <alignment horizontal="left" vertical="top" wrapText="1"/>
    </xf>
    <xf numFmtId="49" fontId="44" fillId="33" borderId="18" xfId="0" applyNumberFormat="1" applyFont="1" applyFill="1" applyBorder="1" applyAlignment="1">
      <alignment horizontal="left" vertical="top" wrapText="1"/>
    </xf>
    <xf numFmtId="14" fontId="43" fillId="33" borderId="18" xfId="0" applyNumberFormat="1" applyFont="1" applyFill="1" applyBorder="1" applyAlignment="1">
      <alignment vertical="center" wrapText="1"/>
    </xf>
    <xf numFmtId="49" fontId="43" fillId="33" borderId="13" xfId="0" applyNumberFormat="1" applyFont="1" applyFill="1" applyBorder="1" applyAlignment="1">
      <alignment horizontal="left" vertical="top" wrapText="1"/>
    </xf>
    <xf numFmtId="49" fontId="43" fillId="33" borderId="15" xfId="0" applyNumberFormat="1" applyFont="1" applyFill="1" applyBorder="1" applyAlignment="1">
      <alignment horizontal="left" vertical="top" wrapText="1"/>
    </xf>
    <xf numFmtId="49" fontId="43" fillId="33" borderId="22" xfId="0" applyNumberFormat="1" applyFont="1" applyFill="1" applyBorder="1" applyAlignment="1">
      <alignment horizontal="left" vertical="top" wrapText="1"/>
    </xf>
    <xf numFmtId="49" fontId="43" fillId="33" borderId="23" xfId="0" applyNumberFormat="1" applyFont="1" applyFill="1" applyBorder="1" applyAlignment="1">
      <alignment horizontal="left" vertical="top" wrapText="1"/>
    </xf>
    <xf numFmtId="0" fontId="42" fillId="0" borderId="0" xfId="0" applyFont="1" applyAlignment="1">
      <alignment wrapText="1"/>
    </xf>
    <xf numFmtId="0" fontId="42" fillId="0" borderId="19" xfId="0" applyFont="1" applyBorder="1" applyAlignment="1">
      <alignment wrapText="1"/>
    </xf>
    <xf numFmtId="0" fontId="42" fillId="0" borderId="0" xfId="0" applyFont="1" applyAlignment="1">
      <alignment horizontal="right" vertical="center" wrapText="1"/>
    </xf>
    <xf numFmtId="0" fontId="43" fillId="33" borderId="13" xfId="0" applyFont="1" applyFill="1" applyBorder="1" applyAlignment="1">
      <alignment vertical="center" wrapText="1"/>
    </xf>
    <xf numFmtId="0" fontId="43" fillId="33" borderId="15" xfId="0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4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14" fontId="43" fillId="33" borderId="12" xfId="0" applyNumberFormat="1" applyFont="1" applyFill="1" applyBorder="1" applyAlignment="1">
      <alignment vertical="center" wrapText="1"/>
    </xf>
    <xf numFmtId="14" fontId="43" fillId="33" borderId="16" xfId="0" applyNumberFormat="1" applyFont="1" applyFill="1" applyBorder="1" applyAlignment="1">
      <alignment vertical="center" wrapText="1"/>
    </xf>
    <xf numFmtId="14" fontId="43" fillId="33" borderId="17" xfId="0" applyNumberFormat="1" applyFont="1" applyFill="1" applyBorder="1" applyAlignment="1">
      <alignment vertical="center" wrapText="1"/>
    </xf>
  </cellXfs>
  <cellStyles count="509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671" Type="http://schemas.openxmlformats.org/officeDocument/2006/relationships/hyperlink" Target="cid:7a4c69bc2" TargetMode="External"/><Relationship Id="rId727" Type="http://schemas.openxmlformats.org/officeDocument/2006/relationships/hyperlink" Target="cid:517be92e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40" Type="http://schemas.openxmlformats.org/officeDocument/2006/relationships/image" Target="cid:8ce589313" TargetMode="External"/><Relationship Id="rId682" Type="http://schemas.openxmlformats.org/officeDocument/2006/relationships/image" Target="cid:9d3b1976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651" Type="http://schemas.openxmlformats.org/officeDocument/2006/relationships/hyperlink" Target="cid:312c57532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662" Type="http://schemas.openxmlformats.org/officeDocument/2006/relationships/image" Target="cid:55245cd713" TargetMode="External"/><Relationship Id="rId718" Type="http://schemas.openxmlformats.org/officeDocument/2006/relationships/image" Target="cid:420775fc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673" Type="http://schemas.openxmlformats.org/officeDocument/2006/relationships/hyperlink" Target="cid:7f43d4242" TargetMode="External"/><Relationship Id="rId729" Type="http://schemas.openxmlformats.org/officeDocument/2006/relationships/hyperlink" Target="cid:568c44a8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684" Type="http://schemas.openxmlformats.org/officeDocument/2006/relationships/image" Target="cid:a2dc87f0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691" Type="http://schemas.openxmlformats.org/officeDocument/2006/relationships/hyperlink" Target="cid:c229ee2d2" TargetMode="External"/><Relationship Id="rId726" Type="http://schemas.openxmlformats.org/officeDocument/2006/relationships/image" Target="cid:4c598405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28" Type="http://schemas.openxmlformats.org/officeDocument/2006/relationships/image" Target="cid:e8e5efd513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681" Type="http://schemas.openxmlformats.org/officeDocument/2006/relationships/hyperlink" Target="cid:9d3b194e2" TargetMode="External"/><Relationship Id="rId716" Type="http://schemas.openxmlformats.org/officeDocument/2006/relationships/image" Target="cid:2d6dbc7513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618" Type="http://schemas.openxmlformats.org/officeDocument/2006/relationships/image" Target="cid:bfc2992113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13" sqref="L13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5" t="s">
        <v>4</v>
      </c>
      <c r="D2" s="65"/>
      <c r="E2" s="13"/>
      <c r="F2" s="24"/>
      <c r="G2" s="14"/>
      <c r="H2" s="24"/>
      <c r="I2" s="20"/>
      <c r="J2" s="21"/>
      <c r="K2" s="22"/>
      <c r="L2" s="22"/>
    </row>
    <row r="3" spans="1:13">
      <c r="A3" s="67" t="s">
        <v>5</v>
      </c>
      <c r="B3" s="67"/>
      <c r="C3" s="67"/>
      <c r="D3" s="67"/>
      <c r="E3" s="15">
        <f>SUM(E4:E42)</f>
        <v>13273976.145200001</v>
      </c>
      <c r="F3" s="25">
        <f>RA!I7</f>
        <v>1046685.9112</v>
      </c>
      <c r="G3" s="16">
        <f>SUM(G4:G42)</f>
        <v>12227290.234000001</v>
      </c>
      <c r="H3" s="27">
        <f>RA!J7</f>
        <v>7.88524779426014</v>
      </c>
      <c r="I3" s="20">
        <f>SUM(I4:I42)</f>
        <v>13273980.330086965</v>
      </c>
      <c r="J3" s="21">
        <f>SUM(J4:J42)</f>
        <v>12227290.206676599</v>
      </c>
      <c r="K3" s="22">
        <f>E3-I3</f>
        <v>-4.1848869640380144</v>
      </c>
      <c r="L3" s="22">
        <f>G3-J3</f>
        <v>2.7323402464389801E-2</v>
      </c>
    </row>
    <row r="4" spans="1:13">
      <c r="A4" s="68">
        <f>RA!A8</f>
        <v>42536</v>
      </c>
      <c r="B4" s="12">
        <v>12</v>
      </c>
      <c r="C4" s="66" t="s">
        <v>6</v>
      </c>
      <c r="D4" s="66"/>
      <c r="E4" s="15">
        <f>VLOOKUP(C4,RA!B8:D35,3,0)</f>
        <v>416223.92450000002</v>
      </c>
      <c r="F4" s="25">
        <f>VLOOKUP(C4,RA!B8:I38,8,0)</f>
        <v>105526.0012</v>
      </c>
      <c r="G4" s="16">
        <f t="shared" ref="G4:G42" si="0">E4-F4</f>
        <v>310697.92330000002</v>
      </c>
      <c r="H4" s="27">
        <f>RA!J8</f>
        <v>25.353180100534999</v>
      </c>
      <c r="I4" s="20">
        <f>VLOOKUP(B4,RMS!B:D,3,FALSE)</f>
        <v>416224.494562393</v>
      </c>
      <c r="J4" s="21">
        <f>VLOOKUP(B4,RMS!B:E,4,FALSE)</f>
        <v>310697.93231196603</v>
      </c>
      <c r="K4" s="22">
        <f t="shared" ref="K4:K42" si="1">E4-I4</f>
        <v>-0.57006239297334105</v>
      </c>
      <c r="L4" s="22">
        <f t="shared" ref="L4:L42" si="2">G4-J4</f>
        <v>-9.0119660017080605E-3</v>
      </c>
    </row>
    <row r="5" spans="1:13">
      <c r="A5" s="68"/>
      <c r="B5" s="12">
        <v>13</v>
      </c>
      <c r="C5" s="66" t="s">
        <v>7</v>
      </c>
      <c r="D5" s="66"/>
      <c r="E5" s="15">
        <f>VLOOKUP(C5,RA!B8:D36,3,0)</f>
        <v>46863.370600000002</v>
      </c>
      <c r="F5" s="25">
        <f>VLOOKUP(C5,RA!B9:I39,8,0)</f>
        <v>10414.941999999999</v>
      </c>
      <c r="G5" s="16">
        <f t="shared" si="0"/>
        <v>36448.428599999999</v>
      </c>
      <c r="H5" s="27">
        <f>RA!J9</f>
        <v>22.224056585464599</v>
      </c>
      <c r="I5" s="20">
        <f>VLOOKUP(B5,RMS!B:D,3,FALSE)</f>
        <v>46863.391394017097</v>
      </c>
      <c r="J5" s="21">
        <f>VLOOKUP(B5,RMS!B:E,4,FALSE)</f>
        <v>36448.420623076898</v>
      </c>
      <c r="K5" s="22">
        <f t="shared" si="1"/>
        <v>-2.079401709488593E-2</v>
      </c>
      <c r="L5" s="22">
        <f t="shared" si="2"/>
        <v>7.9769231015234254E-3</v>
      </c>
      <c r="M5" s="32"/>
    </row>
    <row r="6" spans="1:13">
      <c r="A6" s="68"/>
      <c r="B6" s="12">
        <v>14</v>
      </c>
      <c r="C6" s="66" t="s">
        <v>8</v>
      </c>
      <c r="D6" s="66"/>
      <c r="E6" s="15">
        <f>VLOOKUP(C6,RA!B10:D37,3,0)</f>
        <v>82648.297099999996</v>
      </c>
      <c r="F6" s="25">
        <f>VLOOKUP(C6,RA!B10:I40,8,0)</f>
        <v>21794.525000000001</v>
      </c>
      <c r="G6" s="16">
        <f t="shared" si="0"/>
        <v>60853.772099999995</v>
      </c>
      <c r="H6" s="27">
        <f>RA!J10</f>
        <v>26.3702045471424</v>
      </c>
      <c r="I6" s="20">
        <f>VLOOKUP(B6,RMS!B:D,3,FALSE)</f>
        <v>82650.053516148604</v>
      </c>
      <c r="J6" s="21">
        <f>VLOOKUP(B6,RMS!B:E,4,FALSE)</f>
        <v>60853.771556512598</v>
      </c>
      <c r="K6" s="22">
        <f>E6-I6</f>
        <v>-1.7564161486079684</v>
      </c>
      <c r="L6" s="22">
        <f t="shared" si="2"/>
        <v>5.4348739649867639E-4</v>
      </c>
      <c r="M6" s="32"/>
    </row>
    <row r="7" spans="1:13">
      <c r="A7" s="68"/>
      <c r="B7" s="12">
        <v>15</v>
      </c>
      <c r="C7" s="66" t="s">
        <v>9</v>
      </c>
      <c r="D7" s="66"/>
      <c r="E7" s="15">
        <f>VLOOKUP(C7,RA!B10:D38,3,0)</f>
        <v>50725.997799999997</v>
      </c>
      <c r="F7" s="25">
        <f>VLOOKUP(C7,RA!B11:I41,8,0)</f>
        <v>9491.9040999999997</v>
      </c>
      <c r="G7" s="16">
        <f t="shared" si="0"/>
        <v>41234.093699999998</v>
      </c>
      <c r="H7" s="27">
        <f>RA!J11</f>
        <v>18.712109197781</v>
      </c>
      <c r="I7" s="20">
        <f>VLOOKUP(B7,RMS!B:D,3,FALSE)</f>
        <v>50726.021705150903</v>
      </c>
      <c r="J7" s="21">
        <f>VLOOKUP(B7,RMS!B:E,4,FALSE)</f>
        <v>41234.093283949798</v>
      </c>
      <c r="K7" s="22">
        <f t="shared" si="1"/>
        <v>-2.3905150905193295E-2</v>
      </c>
      <c r="L7" s="22">
        <f t="shared" si="2"/>
        <v>4.1605019941926003E-4</v>
      </c>
      <c r="M7" s="32"/>
    </row>
    <row r="8" spans="1:13">
      <c r="A8" s="68"/>
      <c r="B8" s="12">
        <v>16</v>
      </c>
      <c r="C8" s="66" t="s">
        <v>10</v>
      </c>
      <c r="D8" s="66"/>
      <c r="E8" s="15">
        <f>VLOOKUP(C8,RA!B12:D38,3,0)</f>
        <v>131190.19080000001</v>
      </c>
      <c r="F8" s="25">
        <f>VLOOKUP(C8,RA!B12:I42,8,0)</f>
        <v>25058.979899999998</v>
      </c>
      <c r="G8" s="16">
        <f t="shared" si="0"/>
        <v>106131.21090000001</v>
      </c>
      <c r="H8" s="27">
        <f>RA!J12</f>
        <v>19.101260351242701</v>
      </c>
      <c r="I8" s="20">
        <f>VLOOKUP(B8,RMS!B:D,3,FALSE)</f>
        <v>131190.22599487199</v>
      </c>
      <c r="J8" s="21">
        <f>VLOOKUP(B8,RMS!B:E,4,FALSE)</f>
        <v>106131.21028461499</v>
      </c>
      <c r="K8" s="22">
        <f t="shared" si="1"/>
        <v>-3.5194871976273134E-2</v>
      </c>
      <c r="L8" s="22">
        <f t="shared" si="2"/>
        <v>6.1538501176983118E-4</v>
      </c>
      <c r="M8" s="32"/>
    </row>
    <row r="9" spans="1:13">
      <c r="A9" s="68"/>
      <c r="B9" s="12">
        <v>17</v>
      </c>
      <c r="C9" s="66" t="s">
        <v>11</v>
      </c>
      <c r="D9" s="66"/>
      <c r="E9" s="15">
        <f>VLOOKUP(C9,RA!B12:D39,3,0)</f>
        <v>171102.32</v>
      </c>
      <c r="F9" s="25">
        <f>VLOOKUP(C9,RA!B13:I43,8,0)</f>
        <v>52889.318800000001</v>
      </c>
      <c r="G9" s="16">
        <f t="shared" si="0"/>
        <v>118213.0012</v>
      </c>
      <c r="H9" s="27">
        <f>RA!J13</f>
        <v>30.910930255066098</v>
      </c>
      <c r="I9" s="20">
        <f>VLOOKUP(B9,RMS!B:D,3,FALSE)</f>
        <v>171102.46725982899</v>
      </c>
      <c r="J9" s="21">
        <f>VLOOKUP(B9,RMS!B:E,4,FALSE)</f>
        <v>118212.999498291</v>
      </c>
      <c r="K9" s="22">
        <f t="shared" si="1"/>
        <v>-0.14725982898380607</v>
      </c>
      <c r="L9" s="22">
        <f t="shared" si="2"/>
        <v>1.7017089994624257E-3</v>
      </c>
      <c r="M9" s="32"/>
    </row>
    <row r="10" spans="1:13">
      <c r="A10" s="68"/>
      <c r="B10" s="12">
        <v>18</v>
      </c>
      <c r="C10" s="66" t="s">
        <v>12</v>
      </c>
      <c r="D10" s="66"/>
      <c r="E10" s="15">
        <f>VLOOKUP(C10,RA!B14:D40,3,0)</f>
        <v>119384.50569999999</v>
      </c>
      <c r="F10" s="25">
        <f>VLOOKUP(C10,RA!B14:I43,8,0)</f>
        <v>27462.083900000001</v>
      </c>
      <c r="G10" s="16">
        <f t="shared" si="0"/>
        <v>91922.421799999996</v>
      </c>
      <c r="H10" s="27">
        <f>RA!J14</f>
        <v>23.003055328644699</v>
      </c>
      <c r="I10" s="20">
        <f>VLOOKUP(B10,RMS!B:D,3,FALSE)</f>
        <v>119384.500021368</v>
      </c>
      <c r="J10" s="21">
        <f>VLOOKUP(B10,RMS!B:E,4,FALSE)</f>
        <v>91922.422994871798</v>
      </c>
      <c r="K10" s="22">
        <f t="shared" si="1"/>
        <v>5.6786319910315797E-3</v>
      </c>
      <c r="L10" s="22">
        <f t="shared" si="2"/>
        <v>-1.1948718019993976E-3</v>
      </c>
      <c r="M10" s="32"/>
    </row>
    <row r="11" spans="1:13">
      <c r="A11" s="68"/>
      <c r="B11" s="12">
        <v>19</v>
      </c>
      <c r="C11" s="66" t="s">
        <v>13</v>
      </c>
      <c r="D11" s="66"/>
      <c r="E11" s="15">
        <f>VLOOKUP(C11,RA!B14:D41,3,0)</f>
        <v>81453.245899999994</v>
      </c>
      <c r="F11" s="25">
        <f>VLOOKUP(C11,RA!B15:I44,8,0)</f>
        <v>17533.0615</v>
      </c>
      <c r="G11" s="16">
        <f t="shared" si="0"/>
        <v>63920.184399999998</v>
      </c>
      <c r="H11" s="27">
        <f>RA!J15</f>
        <v>21.5253073174337</v>
      </c>
      <c r="I11" s="20">
        <f>VLOOKUP(B11,RMS!B:D,3,FALSE)</f>
        <v>81453.372238461496</v>
      </c>
      <c r="J11" s="21">
        <f>VLOOKUP(B11,RMS!B:E,4,FALSE)</f>
        <v>63920.185184615402</v>
      </c>
      <c r="K11" s="22">
        <f t="shared" si="1"/>
        <v>-0.12633846150129102</v>
      </c>
      <c r="L11" s="22">
        <f t="shared" si="2"/>
        <v>-7.8461540397256613E-4</v>
      </c>
      <c r="M11" s="32"/>
    </row>
    <row r="12" spans="1:13">
      <c r="A12" s="68"/>
      <c r="B12" s="12">
        <v>21</v>
      </c>
      <c r="C12" s="66" t="s">
        <v>14</v>
      </c>
      <c r="D12" s="66"/>
      <c r="E12" s="15">
        <f>VLOOKUP(C12,RA!B16:D42,3,0)</f>
        <v>658451.35320000001</v>
      </c>
      <c r="F12" s="25">
        <f>VLOOKUP(C12,RA!B16:I45,8,0)</f>
        <v>12099.300300000001</v>
      </c>
      <c r="G12" s="16">
        <f t="shared" si="0"/>
        <v>646352.05290000001</v>
      </c>
      <c r="H12" s="27">
        <f>RA!J16</f>
        <v>1.8375389831304501</v>
      </c>
      <c r="I12" s="20">
        <f>VLOOKUP(B12,RMS!B:D,3,FALSE)</f>
        <v>658450.84414957301</v>
      </c>
      <c r="J12" s="21">
        <f>VLOOKUP(B12,RMS!B:E,4,FALSE)</f>
        <v>646352.05286666704</v>
      </c>
      <c r="K12" s="22">
        <f t="shared" si="1"/>
        <v>0.50905042700469494</v>
      </c>
      <c r="L12" s="22">
        <f t="shared" si="2"/>
        <v>3.3332966268062592E-5</v>
      </c>
      <c r="M12" s="32"/>
    </row>
    <row r="13" spans="1:13">
      <c r="A13" s="68"/>
      <c r="B13" s="12">
        <v>22</v>
      </c>
      <c r="C13" s="66" t="s">
        <v>15</v>
      </c>
      <c r="D13" s="66"/>
      <c r="E13" s="15">
        <f>VLOOKUP(C13,RA!B16:D43,3,0)</f>
        <v>754276.0588</v>
      </c>
      <c r="F13" s="25">
        <f>VLOOKUP(C13,RA!B17:I46,8,0)</f>
        <v>34772.379800000002</v>
      </c>
      <c r="G13" s="16">
        <f t="shared" si="0"/>
        <v>719503.679</v>
      </c>
      <c r="H13" s="27">
        <f>RA!J17</f>
        <v>4.6100336069688304</v>
      </c>
      <c r="I13" s="20">
        <f>VLOOKUP(B13,RMS!B:D,3,FALSE)</f>
        <v>754276.13082649605</v>
      </c>
      <c r="J13" s="21">
        <f>VLOOKUP(B13,RMS!B:E,4,FALSE)</f>
        <v>719503.67952564103</v>
      </c>
      <c r="K13" s="22">
        <f t="shared" si="1"/>
        <v>-7.202649605460465E-2</v>
      </c>
      <c r="L13" s="22">
        <f t="shared" si="2"/>
        <v>-5.2564102225005627E-4</v>
      </c>
      <c r="M13" s="32"/>
    </row>
    <row r="14" spans="1:13">
      <c r="A14" s="68"/>
      <c r="B14" s="12">
        <v>23</v>
      </c>
      <c r="C14" s="66" t="s">
        <v>16</v>
      </c>
      <c r="D14" s="66"/>
      <c r="E14" s="15">
        <f>VLOOKUP(C14,RA!B18:D43,3,0)</f>
        <v>1285880.4084999999</v>
      </c>
      <c r="F14" s="25">
        <f>VLOOKUP(C14,RA!B18:I47,8,0)</f>
        <v>162133.226</v>
      </c>
      <c r="G14" s="16">
        <f t="shared" si="0"/>
        <v>1123747.1824999999</v>
      </c>
      <c r="H14" s="27">
        <f>RA!J18</f>
        <v>12.608732890575</v>
      </c>
      <c r="I14" s="20">
        <f>VLOOKUP(B14,RMS!B:D,3,FALSE)</f>
        <v>1285880.5599042701</v>
      </c>
      <c r="J14" s="21">
        <f>VLOOKUP(B14,RMS!B:E,4,FALSE)</f>
        <v>1123747.17989829</v>
      </c>
      <c r="K14" s="22">
        <f t="shared" si="1"/>
        <v>-0.15140427020378411</v>
      </c>
      <c r="L14" s="22">
        <f t="shared" si="2"/>
        <v>2.6017099153250456E-3</v>
      </c>
      <c r="M14" s="32"/>
    </row>
    <row r="15" spans="1:13">
      <c r="A15" s="68"/>
      <c r="B15" s="12">
        <v>24</v>
      </c>
      <c r="C15" s="66" t="s">
        <v>17</v>
      </c>
      <c r="D15" s="66"/>
      <c r="E15" s="15">
        <f>VLOOKUP(C15,RA!B18:D44,3,0)</f>
        <v>380259.29719999997</v>
      </c>
      <c r="F15" s="25">
        <f>VLOOKUP(C15,RA!B19:I48,8,0)</f>
        <v>16047.2958</v>
      </c>
      <c r="G15" s="16">
        <f t="shared" si="0"/>
        <v>364212.00139999995</v>
      </c>
      <c r="H15" s="27">
        <f>RA!J19</f>
        <v>4.2200929518785202</v>
      </c>
      <c r="I15" s="20">
        <f>VLOOKUP(B15,RMS!B:D,3,FALSE)</f>
        <v>380259.26864102599</v>
      </c>
      <c r="J15" s="21">
        <f>VLOOKUP(B15,RMS!B:E,4,FALSE)</f>
        <v>364211.99999059801</v>
      </c>
      <c r="K15" s="22">
        <f t="shared" si="1"/>
        <v>2.8558973979670554E-2</v>
      </c>
      <c r="L15" s="22">
        <f t="shared" si="2"/>
        <v>1.4094019425101578E-3</v>
      </c>
      <c r="M15" s="32"/>
    </row>
    <row r="16" spans="1:13">
      <c r="A16" s="68"/>
      <c r="B16" s="12">
        <v>25</v>
      </c>
      <c r="C16" s="66" t="s">
        <v>18</v>
      </c>
      <c r="D16" s="66"/>
      <c r="E16" s="15">
        <f>VLOOKUP(C16,RA!B20:D45,3,0)</f>
        <v>799942.14659999998</v>
      </c>
      <c r="F16" s="25">
        <f>VLOOKUP(C16,RA!B20:I49,8,0)</f>
        <v>78822.232600000003</v>
      </c>
      <c r="G16" s="16">
        <f t="shared" si="0"/>
        <v>721119.91399999999</v>
      </c>
      <c r="H16" s="27">
        <f>RA!J20</f>
        <v>9.8534916474921008</v>
      </c>
      <c r="I16" s="20">
        <f>VLOOKUP(B16,RMS!B:D,3,FALSE)</f>
        <v>799942.05519999994</v>
      </c>
      <c r="J16" s="21">
        <f>VLOOKUP(B16,RMS!B:E,4,FALSE)</f>
        <v>721119.91399999999</v>
      </c>
      <c r="K16" s="22">
        <f t="shared" si="1"/>
        <v>9.1400000033900142E-2</v>
      </c>
      <c r="L16" s="22">
        <f t="shared" si="2"/>
        <v>0</v>
      </c>
      <c r="M16" s="32"/>
    </row>
    <row r="17" spans="1:13">
      <c r="A17" s="68"/>
      <c r="B17" s="12">
        <v>26</v>
      </c>
      <c r="C17" s="66" t="s">
        <v>19</v>
      </c>
      <c r="D17" s="66"/>
      <c r="E17" s="15">
        <f>VLOOKUP(C17,RA!B20:D46,3,0)</f>
        <v>271317.92009999999</v>
      </c>
      <c r="F17" s="25">
        <f>VLOOKUP(C17,RA!B21:I50,8,0)</f>
        <v>34396.445500000002</v>
      </c>
      <c r="G17" s="16">
        <f t="shared" si="0"/>
        <v>236921.47459999999</v>
      </c>
      <c r="H17" s="27">
        <f>RA!J21</f>
        <v>12.6775428203646</v>
      </c>
      <c r="I17" s="20">
        <f>VLOOKUP(B17,RMS!B:D,3,FALSE)</f>
        <v>271317.63144093502</v>
      </c>
      <c r="J17" s="21">
        <f>VLOOKUP(B17,RMS!B:E,4,FALSE)</f>
        <v>236921.47463070101</v>
      </c>
      <c r="K17" s="22">
        <f t="shared" si="1"/>
        <v>0.28865906497230753</v>
      </c>
      <c r="L17" s="22">
        <f t="shared" si="2"/>
        <v>-3.0701019568368793E-5</v>
      </c>
      <c r="M17" s="32"/>
    </row>
    <row r="18" spans="1:13">
      <c r="A18" s="68"/>
      <c r="B18" s="12">
        <v>27</v>
      </c>
      <c r="C18" s="66" t="s">
        <v>20</v>
      </c>
      <c r="D18" s="66"/>
      <c r="E18" s="15">
        <f>VLOOKUP(C18,RA!B22:D47,3,0)</f>
        <v>952202.01859999995</v>
      </c>
      <c r="F18" s="25">
        <f>VLOOKUP(C18,RA!B22:I51,8,0)</f>
        <v>-2179.0448000000001</v>
      </c>
      <c r="G18" s="16">
        <f t="shared" si="0"/>
        <v>954381.06339999998</v>
      </c>
      <c r="H18" s="27">
        <f>RA!J22</f>
        <v>-0.22884269907385801</v>
      </c>
      <c r="I18" s="20">
        <f>VLOOKUP(B18,RMS!B:D,3,FALSE)</f>
        <v>952202.77888376103</v>
      </c>
      <c r="J18" s="21">
        <f>VLOOKUP(B18,RMS!B:E,4,FALSE)</f>
        <v>954381.05908119702</v>
      </c>
      <c r="K18" s="22">
        <f t="shared" si="1"/>
        <v>-0.76028376107569784</v>
      </c>
      <c r="L18" s="22">
        <f t="shared" si="2"/>
        <v>4.3188029667362571E-3</v>
      </c>
      <c r="M18" s="32"/>
    </row>
    <row r="19" spans="1:13">
      <c r="A19" s="68"/>
      <c r="B19" s="12">
        <v>29</v>
      </c>
      <c r="C19" s="66" t="s">
        <v>21</v>
      </c>
      <c r="D19" s="66"/>
      <c r="E19" s="15">
        <f>VLOOKUP(C19,RA!B22:D48,3,0)</f>
        <v>2603432.8635999998</v>
      </c>
      <c r="F19" s="25">
        <f>VLOOKUP(C19,RA!B23:I52,8,0)</f>
        <v>58805.137999999999</v>
      </c>
      <c r="G19" s="16">
        <f t="shared" si="0"/>
        <v>2544627.7256</v>
      </c>
      <c r="H19" s="27">
        <f>RA!J23</f>
        <v>2.25875377169069</v>
      </c>
      <c r="I19" s="20">
        <f>VLOOKUP(B19,RMS!B:D,3,FALSE)</f>
        <v>2603434.3850444402</v>
      </c>
      <c r="J19" s="21">
        <f>VLOOKUP(B19,RMS!B:E,4,FALSE)</f>
        <v>2544627.7453999999</v>
      </c>
      <c r="K19" s="22">
        <f t="shared" si="1"/>
        <v>-1.5214444403536618</v>
      </c>
      <c r="L19" s="22">
        <f t="shared" si="2"/>
        <v>-1.9799999892711639E-2</v>
      </c>
      <c r="M19" s="32"/>
    </row>
    <row r="20" spans="1:13">
      <c r="A20" s="68"/>
      <c r="B20" s="12">
        <v>31</v>
      </c>
      <c r="C20" s="66" t="s">
        <v>22</v>
      </c>
      <c r="D20" s="66"/>
      <c r="E20" s="15">
        <f>VLOOKUP(C20,RA!B24:D49,3,0)</f>
        <v>195144.60459999999</v>
      </c>
      <c r="F20" s="25">
        <f>VLOOKUP(C20,RA!B24:I53,8,0)</f>
        <v>28916.1823</v>
      </c>
      <c r="G20" s="16">
        <f t="shared" si="0"/>
        <v>166228.42229999998</v>
      </c>
      <c r="H20" s="27">
        <f>RA!J24</f>
        <v>14.8178231006034</v>
      </c>
      <c r="I20" s="20">
        <f>VLOOKUP(B20,RMS!B:D,3,FALSE)</f>
        <v>195144.66066024499</v>
      </c>
      <c r="J20" s="21">
        <f>VLOOKUP(B20,RMS!B:E,4,FALSE)</f>
        <v>166228.41907459401</v>
      </c>
      <c r="K20" s="22">
        <f t="shared" si="1"/>
        <v>-5.6060244998661801E-2</v>
      </c>
      <c r="L20" s="22">
        <f t="shared" si="2"/>
        <v>3.2254059624392539E-3</v>
      </c>
      <c r="M20" s="32"/>
    </row>
    <row r="21" spans="1:13">
      <c r="A21" s="68"/>
      <c r="B21" s="12">
        <v>32</v>
      </c>
      <c r="C21" s="66" t="s">
        <v>23</v>
      </c>
      <c r="D21" s="66"/>
      <c r="E21" s="15">
        <f>VLOOKUP(C21,RA!B24:D50,3,0)</f>
        <v>206190.80319999999</v>
      </c>
      <c r="F21" s="25">
        <f>VLOOKUP(C21,RA!B25:I54,8,0)</f>
        <v>13776.968199999999</v>
      </c>
      <c r="G21" s="16">
        <f t="shared" si="0"/>
        <v>192413.83499999999</v>
      </c>
      <c r="H21" s="27">
        <f>RA!J25</f>
        <v>6.6816598927725597</v>
      </c>
      <c r="I21" s="20">
        <f>VLOOKUP(B21,RMS!B:D,3,FALSE)</f>
        <v>206190.78069445601</v>
      </c>
      <c r="J21" s="21">
        <f>VLOOKUP(B21,RMS!B:E,4,FALSE)</f>
        <v>192413.838320304</v>
      </c>
      <c r="K21" s="22">
        <f t="shared" si="1"/>
        <v>2.2505543980514631E-2</v>
      </c>
      <c r="L21" s="22">
        <f t="shared" si="2"/>
        <v>-3.3203040075022727E-3</v>
      </c>
      <c r="M21" s="32"/>
    </row>
    <row r="22" spans="1:13">
      <c r="A22" s="68"/>
      <c r="B22" s="12">
        <v>33</v>
      </c>
      <c r="C22" s="66" t="s">
        <v>24</v>
      </c>
      <c r="D22" s="66"/>
      <c r="E22" s="15">
        <f>VLOOKUP(C22,RA!B26:D51,3,0)</f>
        <v>452975.76860000001</v>
      </c>
      <c r="F22" s="25">
        <f>VLOOKUP(C22,RA!B26:I55,8,0)</f>
        <v>90826.288100000005</v>
      </c>
      <c r="G22" s="16">
        <f t="shared" si="0"/>
        <v>362149.48050000001</v>
      </c>
      <c r="H22" s="27">
        <f>RA!J26</f>
        <v>20.051025771359601</v>
      </c>
      <c r="I22" s="20">
        <f>VLOOKUP(B22,RMS!B:D,3,FALSE)</f>
        <v>452975.74559822999</v>
      </c>
      <c r="J22" s="21">
        <f>VLOOKUP(B22,RMS!B:E,4,FALSE)</f>
        <v>362149.45219065598</v>
      </c>
      <c r="K22" s="22">
        <f t="shared" si="1"/>
        <v>2.300177002325654E-2</v>
      </c>
      <c r="L22" s="22">
        <f t="shared" si="2"/>
        <v>2.8309344023000449E-2</v>
      </c>
      <c r="M22" s="32"/>
    </row>
    <row r="23" spans="1:13">
      <c r="A23" s="68"/>
      <c r="B23" s="12">
        <v>34</v>
      </c>
      <c r="C23" s="66" t="s">
        <v>25</v>
      </c>
      <c r="D23" s="66"/>
      <c r="E23" s="15">
        <f>VLOOKUP(C23,RA!B26:D52,3,0)</f>
        <v>170435.68710000001</v>
      </c>
      <c r="F23" s="25">
        <f>VLOOKUP(C23,RA!B27:I56,8,0)</f>
        <v>46933.535499999998</v>
      </c>
      <c r="G23" s="16">
        <f t="shared" si="0"/>
        <v>123502.15160000001</v>
      </c>
      <c r="H23" s="27">
        <f>RA!J27</f>
        <v>27.537387444252001</v>
      </c>
      <c r="I23" s="20">
        <f>VLOOKUP(B23,RMS!B:D,3,FALSE)</f>
        <v>170435.51477155299</v>
      </c>
      <c r="J23" s="21">
        <f>VLOOKUP(B23,RMS!B:E,4,FALSE)</f>
        <v>123502.16016176601</v>
      </c>
      <c r="K23" s="22">
        <f t="shared" si="1"/>
        <v>0.17232844702084549</v>
      </c>
      <c r="L23" s="22">
        <f t="shared" si="2"/>
        <v>-8.561765993363224E-3</v>
      </c>
      <c r="M23" s="32"/>
    </row>
    <row r="24" spans="1:13">
      <c r="A24" s="68"/>
      <c r="B24" s="12">
        <v>35</v>
      </c>
      <c r="C24" s="66" t="s">
        <v>26</v>
      </c>
      <c r="D24" s="66"/>
      <c r="E24" s="15">
        <f>VLOOKUP(C24,RA!B28:D53,3,0)</f>
        <v>713396.09660000005</v>
      </c>
      <c r="F24" s="25">
        <f>VLOOKUP(C24,RA!B28:I57,8,0)</f>
        <v>14250.526</v>
      </c>
      <c r="G24" s="16">
        <f t="shared" si="0"/>
        <v>699145.57060000009</v>
      </c>
      <c r="H24" s="27">
        <f>RA!J28</f>
        <v>1.9975615324946501</v>
      </c>
      <c r="I24" s="20">
        <f>VLOOKUP(B24,RMS!B:D,3,FALSE)</f>
        <v>713396.09653274296</v>
      </c>
      <c r="J24" s="21">
        <f>VLOOKUP(B24,RMS!B:E,4,FALSE)</f>
        <v>699145.58577610599</v>
      </c>
      <c r="K24" s="22">
        <f t="shared" si="1"/>
        <v>6.7257089540362358E-5</v>
      </c>
      <c r="L24" s="22">
        <f t="shared" si="2"/>
        <v>-1.5176105895079672E-2</v>
      </c>
      <c r="M24" s="32"/>
    </row>
    <row r="25" spans="1:13">
      <c r="A25" s="68"/>
      <c r="B25" s="12">
        <v>36</v>
      </c>
      <c r="C25" s="66" t="s">
        <v>27</v>
      </c>
      <c r="D25" s="66"/>
      <c r="E25" s="15">
        <f>VLOOKUP(C25,RA!B28:D54,3,0)</f>
        <v>471825.76169999997</v>
      </c>
      <c r="F25" s="25">
        <f>VLOOKUP(C25,RA!B29:I58,8,0)</f>
        <v>70710.552899999995</v>
      </c>
      <c r="G25" s="16">
        <f t="shared" si="0"/>
        <v>401115.20879999996</v>
      </c>
      <c r="H25" s="27">
        <f>RA!J29</f>
        <v>14.986581623951199</v>
      </c>
      <c r="I25" s="20">
        <f>VLOOKUP(B25,RMS!B:D,3,FALSE)</f>
        <v>471826.01765486703</v>
      </c>
      <c r="J25" s="21">
        <f>VLOOKUP(B25,RMS!B:E,4,FALSE)</f>
        <v>401115.204738133</v>
      </c>
      <c r="K25" s="22">
        <f t="shared" si="1"/>
        <v>-0.25595486705424264</v>
      </c>
      <c r="L25" s="22">
        <f t="shared" si="2"/>
        <v>4.0618669590912759E-3</v>
      </c>
      <c r="M25" s="32"/>
    </row>
    <row r="26" spans="1:13">
      <c r="A26" s="68"/>
      <c r="B26" s="12">
        <v>37</v>
      </c>
      <c r="C26" s="66" t="s">
        <v>67</v>
      </c>
      <c r="D26" s="66"/>
      <c r="E26" s="15">
        <f>VLOOKUP(C26,RA!B30:D55,3,0)</f>
        <v>732342.68590000004</v>
      </c>
      <c r="F26" s="25">
        <f>VLOOKUP(C26,RA!B30:I59,8,0)</f>
        <v>61853.662900000003</v>
      </c>
      <c r="G26" s="16">
        <f t="shared" si="0"/>
        <v>670489.02300000004</v>
      </c>
      <c r="H26" s="27">
        <f>RA!J30</f>
        <v>8.4459999520560505</v>
      </c>
      <c r="I26" s="20">
        <f>VLOOKUP(B26,RMS!B:D,3,FALSE)</f>
        <v>732342.68047079595</v>
      </c>
      <c r="J26" s="21">
        <f>VLOOKUP(B26,RMS!B:E,4,FALSE)</f>
        <v>670489.01554830803</v>
      </c>
      <c r="K26" s="22">
        <f t="shared" si="1"/>
        <v>5.4292040877044201E-3</v>
      </c>
      <c r="L26" s="22">
        <f t="shared" si="2"/>
        <v>7.4516920140013099E-3</v>
      </c>
      <c r="M26" s="32"/>
    </row>
    <row r="27" spans="1:13">
      <c r="A27" s="68"/>
      <c r="B27" s="12">
        <v>38</v>
      </c>
      <c r="C27" s="66" t="s">
        <v>29</v>
      </c>
      <c r="D27" s="66"/>
      <c r="E27" s="15">
        <f>VLOOKUP(C27,RA!B30:D56,3,0)</f>
        <v>549253.11589999998</v>
      </c>
      <c r="F27" s="25">
        <f>VLOOKUP(C27,RA!B31:I60,8,0)</f>
        <v>29811.807700000001</v>
      </c>
      <c r="G27" s="16">
        <f t="shared" si="0"/>
        <v>519441.30819999997</v>
      </c>
      <c r="H27" s="27">
        <f>RA!J31</f>
        <v>5.4276993315096096</v>
      </c>
      <c r="I27" s="20">
        <f>VLOOKUP(B27,RMS!B:D,3,FALSE)</f>
        <v>549253.05748672597</v>
      </c>
      <c r="J27" s="21">
        <f>VLOOKUP(B27,RMS!B:E,4,FALSE)</f>
        <v>519441.29779823002</v>
      </c>
      <c r="K27" s="22">
        <f t="shared" si="1"/>
        <v>5.8413274004124105E-2</v>
      </c>
      <c r="L27" s="22">
        <f t="shared" si="2"/>
        <v>1.0401769948657602E-2</v>
      </c>
      <c r="M27" s="32"/>
    </row>
    <row r="28" spans="1:13">
      <c r="A28" s="68"/>
      <c r="B28" s="12">
        <v>39</v>
      </c>
      <c r="C28" s="66" t="s">
        <v>30</v>
      </c>
      <c r="D28" s="66"/>
      <c r="E28" s="15">
        <f>VLOOKUP(C28,RA!B32:D57,3,0)</f>
        <v>79451.329199999993</v>
      </c>
      <c r="F28" s="25">
        <f>VLOOKUP(C28,RA!B32:I61,8,0)</f>
        <v>17690.009399999999</v>
      </c>
      <c r="G28" s="16">
        <f t="shared" si="0"/>
        <v>61761.319799999997</v>
      </c>
      <c r="H28" s="27">
        <f>RA!J32</f>
        <v>22.265215167728101</v>
      </c>
      <c r="I28" s="20">
        <f>VLOOKUP(B28,RMS!B:D,3,FALSE)</f>
        <v>79451.223885129701</v>
      </c>
      <c r="J28" s="21">
        <f>VLOOKUP(B28,RMS!B:E,4,FALSE)</f>
        <v>61761.318820651803</v>
      </c>
      <c r="K28" s="22">
        <f t="shared" si="1"/>
        <v>0.10531487029220443</v>
      </c>
      <c r="L28" s="22">
        <f t="shared" si="2"/>
        <v>9.7934819496003911E-4</v>
      </c>
      <c r="M28" s="32"/>
    </row>
    <row r="29" spans="1:13">
      <c r="A29" s="68"/>
      <c r="B29" s="12">
        <v>40</v>
      </c>
      <c r="C29" s="66" t="s">
        <v>69</v>
      </c>
      <c r="D29" s="66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68"/>
      <c r="B30" s="12">
        <v>42</v>
      </c>
      <c r="C30" s="66" t="s">
        <v>31</v>
      </c>
      <c r="D30" s="66"/>
      <c r="E30" s="15">
        <f>VLOOKUP(C30,RA!B34:D60,3,0)</f>
        <v>106339.52220000001</v>
      </c>
      <c r="F30" s="25">
        <f>VLOOKUP(C30,RA!B34:I64,8,0)</f>
        <v>14636.5049</v>
      </c>
      <c r="G30" s="16">
        <f t="shared" si="0"/>
        <v>91703.017300000007</v>
      </c>
      <c r="H30" s="27">
        <f>RA!J34</f>
        <v>13.7639370548159</v>
      </c>
      <c r="I30" s="20">
        <f>VLOOKUP(B30,RMS!B:D,3,FALSE)</f>
        <v>106339.5209</v>
      </c>
      <c r="J30" s="21">
        <f>VLOOKUP(B30,RMS!B:E,4,FALSE)</f>
        <v>91703.008799999996</v>
      </c>
      <c r="K30" s="22">
        <f t="shared" si="1"/>
        <v>1.3000000035390258E-3</v>
      </c>
      <c r="L30" s="22">
        <f t="shared" si="2"/>
        <v>8.5000000108266249E-3</v>
      </c>
      <c r="M30" s="32"/>
    </row>
    <row r="31" spans="1:13" s="36" customFormat="1" ht="12" thickBot="1">
      <c r="A31" s="68"/>
      <c r="B31" s="12">
        <v>43</v>
      </c>
      <c r="C31" s="43" t="s">
        <v>77</v>
      </c>
      <c r="D31" s="42"/>
      <c r="E31" s="15">
        <f>VLOOKUP(C31,RA!B35:D61,3,0)</f>
        <v>4917.0259999999998</v>
      </c>
      <c r="F31" s="25">
        <f>VLOOKUP(C31,RA!B35:I65,8,0)</f>
        <v>116.3287</v>
      </c>
      <c r="G31" s="16">
        <f t="shared" si="0"/>
        <v>4800.6972999999998</v>
      </c>
      <c r="H31" s="27">
        <f>RA!J35</f>
        <v>2.3658345512104302</v>
      </c>
      <c r="I31" s="20">
        <f>VLOOKUP(B31,RMS!B:D,3,FALSE)</f>
        <v>4917.0291999999999</v>
      </c>
      <c r="J31" s="21">
        <f>VLOOKUP(B31,RMS!B:E,4,FALSE)</f>
        <v>4800.6976999999997</v>
      </c>
      <c r="K31" s="22">
        <f t="shared" si="1"/>
        <v>-3.200000000106229E-3</v>
      </c>
      <c r="L31" s="22">
        <f t="shared" si="2"/>
        <v>-3.9999999989959178E-4</v>
      </c>
    </row>
    <row r="32" spans="1:13" s="35" customFormat="1" ht="12" thickBot="1">
      <c r="A32" s="68"/>
      <c r="B32" s="12">
        <v>70</v>
      </c>
      <c r="C32" s="69" t="s">
        <v>64</v>
      </c>
      <c r="D32" s="70"/>
      <c r="E32" s="15">
        <f>VLOOKUP(C32,RA!B34:D61,3,0)</f>
        <v>53105.15</v>
      </c>
      <c r="F32" s="25">
        <f>VLOOKUP(C32,RA!B34:I65,8,0)</f>
        <v>624.83000000000004</v>
      </c>
      <c r="G32" s="16">
        <f t="shared" si="0"/>
        <v>52480.32</v>
      </c>
      <c r="H32" s="27">
        <f>RA!J34</f>
        <v>13.7639370548159</v>
      </c>
      <c r="I32" s="20">
        <f>VLOOKUP(B32,RMS!B:D,3,FALSE)</f>
        <v>53105.15</v>
      </c>
      <c r="J32" s="21">
        <f>VLOOKUP(B32,RMS!B:E,4,FALSE)</f>
        <v>52480.32</v>
      </c>
      <c r="K32" s="22">
        <f t="shared" si="1"/>
        <v>0</v>
      </c>
      <c r="L32" s="22">
        <f t="shared" si="2"/>
        <v>0</v>
      </c>
    </row>
    <row r="33" spans="1:13">
      <c r="A33" s="68"/>
      <c r="B33" s="12">
        <v>71</v>
      </c>
      <c r="C33" s="66" t="s">
        <v>35</v>
      </c>
      <c r="D33" s="66"/>
      <c r="E33" s="15">
        <f>VLOOKUP(C33,RA!B34:D61,3,0)</f>
        <v>113365</v>
      </c>
      <c r="F33" s="25">
        <f>VLOOKUP(C33,RA!B34:I65,8,0)</f>
        <v>-7686.85</v>
      </c>
      <c r="G33" s="16">
        <f t="shared" si="0"/>
        <v>121051.85</v>
      </c>
      <c r="H33" s="27">
        <f>RA!J34</f>
        <v>13.7639370548159</v>
      </c>
      <c r="I33" s="20">
        <f>VLOOKUP(B33,RMS!B:D,3,FALSE)</f>
        <v>113365</v>
      </c>
      <c r="J33" s="21">
        <f>VLOOKUP(B33,RMS!B:E,4,FALSE)</f>
        <v>121051.85</v>
      </c>
      <c r="K33" s="22">
        <f t="shared" si="1"/>
        <v>0</v>
      </c>
      <c r="L33" s="22">
        <f t="shared" si="2"/>
        <v>0</v>
      </c>
      <c r="M33" s="32"/>
    </row>
    <row r="34" spans="1:13">
      <c r="A34" s="68"/>
      <c r="B34" s="12">
        <v>72</v>
      </c>
      <c r="C34" s="66" t="s">
        <v>36</v>
      </c>
      <c r="D34" s="66"/>
      <c r="E34" s="15">
        <f>VLOOKUP(C34,RA!B34:D62,3,0)</f>
        <v>147776.99</v>
      </c>
      <c r="F34" s="25">
        <f>VLOOKUP(C34,RA!B34:I66,8,0)</f>
        <v>-4169.18</v>
      </c>
      <c r="G34" s="16">
        <f t="shared" si="0"/>
        <v>151946.16999999998</v>
      </c>
      <c r="H34" s="27">
        <f>RA!J35</f>
        <v>2.3658345512104302</v>
      </c>
      <c r="I34" s="20">
        <f>VLOOKUP(B34,RMS!B:D,3,FALSE)</f>
        <v>147776.99</v>
      </c>
      <c r="J34" s="21">
        <f>VLOOKUP(B34,RMS!B:E,4,FALSE)</f>
        <v>151946.17000000001</v>
      </c>
      <c r="K34" s="22">
        <f t="shared" si="1"/>
        <v>0</v>
      </c>
      <c r="L34" s="22">
        <f t="shared" si="2"/>
        <v>0</v>
      </c>
      <c r="M34" s="32"/>
    </row>
    <row r="35" spans="1:13">
      <c r="A35" s="68"/>
      <c r="B35" s="12">
        <v>73</v>
      </c>
      <c r="C35" s="66" t="s">
        <v>37</v>
      </c>
      <c r="D35" s="66"/>
      <c r="E35" s="15">
        <f>VLOOKUP(C35,RA!B34:D63,3,0)</f>
        <v>93181.29</v>
      </c>
      <c r="F35" s="25">
        <f>VLOOKUP(C35,RA!B34:I67,8,0)</f>
        <v>-9885.44</v>
      </c>
      <c r="G35" s="16">
        <f t="shared" si="0"/>
        <v>103066.73</v>
      </c>
      <c r="H35" s="27">
        <f>RA!J34</f>
        <v>13.7639370548159</v>
      </c>
      <c r="I35" s="20">
        <f>VLOOKUP(B35,RMS!B:D,3,FALSE)</f>
        <v>93181.29</v>
      </c>
      <c r="J35" s="21">
        <f>VLOOKUP(B35,RMS!B:E,4,FALSE)</f>
        <v>103066.73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8"/>
      <c r="B36" s="12">
        <v>74</v>
      </c>
      <c r="C36" s="66" t="s">
        <v>65</v>
      </c>
      <c r="D36" s="66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2.3658345512104302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68"/>
      <c r="B37" s="12">
        <v>75</v>
      </c>
      <c r="C37" s="66" t="s">
        <v>32</v>
      </c>
      <c r="D37" s="66"/>
      <c r="E37" s="15">
        <f>VLOOKUP(C37,RA!B8:D64,3,0)</f>
        <v>42911.111400000002</v>
      </c>
      <c r="F37" s="25">
        <f>VLOOKUP(C37,RA!B8:I68,8,0)</f>
        <v>2498.1669000000002</v>
      </c>
      <c r="G37" s="16">
        <f t="shared" si="0"/>
        <v>40412.944499999998</v>
      </c>
      <c r="H37" s="27">
        <f>RA!J35</f>
        <v>2.3658345512104302</v>
      </c>
      <c r="I37" s="20">
        <f>VLOOKUP(B37,RMS!B:D,3,FALSE)</f>
        <v>42911.111111111102</v>
      </c>
      <c r="J37" s="21">
        <f>VLOOKUP(B37,RMS!B:E,4,FALSE)</f>
        <v>40412.944444444402</v>
      </c>
      <c r="K37" s="22">
        <f t="shared" si="1"/>
        <v>2.8888889937661588E-4</v>
      </c>
      <c r="L37" s="22">
        <f t="shared" si="2"/>
        <v>5.5555596190970391E-5</v>
      </c>
      <c r="M37" s="32"/>
    </row>
    <row r="38" spans="1:13">
      <c r="A38" s="68"/>
      <c r="B38" s="12">
        <v>76</v>
      </c>
      <c r="C38" s="66" t="s">
        <v>33</v>
      </c>
      <c r="D38" s="66"/>
      <c r="E38" s="15">
        <f>VLOOKUP(C38,RA!B8:D65,3,0)</f>
        <v>272267.98269999999</v>
      </c>
      <c r="F38" s="25">
        <f>VLOOKUP(C38,RA!B8:I69,8,0)</f>
        <v>14216.632799999999</v>
      </c>
      <c r="G38" s="16">
        <f t="shared" si="0"/>
        <v>258051.3499</v>
      </c>
      <c r="H38" s="27">
        <f>RA!J36</f>
        <v>1.1765902177095799</v>
      </c>
      <c r="I38" s="20">
        <f>VLOOKUP(B38,RMS!B:D,3,FALSE)</f>
        <v>272267.97939743602</v>
      </c>
      <c r="J38" s="21">
        <f>VLOOKUP(B38,RMS!B:E,4,FALSE)</f>
        <v>258051.34611538501</v>
      </c>
      <c r="K38" s="22">
        <f t="shared" si="1"/>
        <v>3.3025639713741839E-3</v>
      </c>
      <c r="L38" s="22">
        <f t="shared" si="2"/>
        <v>3.7846149934921414E-3</v>
      </c>
      <c r="M38" s="32"/>
    </row>
    <row r="39" spans="1:13">
      <c r="A39" s="68"/>
      <c r="B39" s="12">
        <v>77</v>
      </c>
      <c r="C39" s="66" t="s">
        <v>38</v>
      </c>
      <c r="D39" s="66"/>
      <c r="E39" s="15">
        <f>VLOOKUP(C39,RA!B9:D66,3,0)</f>
        <v>44465.83</v>
      </c>
      <c r="F39" s="25">
        <f>VLOOKUP(C39,RA!B9:I70,8,0)</f>
        <v>-5670.94</v>
      </c>
      <c r="G39" s="16">
        <f t="shared" si="0"/>
        <v>50136.770000000004</v>
      </c>
      <c r="H39" s="27">
        <f>RA!J37</f>
        <v>-6.7806201208485897</v>
      </c>
      <c r="I39" s="20">
        <f>VLOOKUP(B39,RMS!B:D,3,FALSE)</f>
        <v>44465.83</v>
      </c>
      <c r="J39" s="21">
        <f>VLOOKUP(B39,RMS!B:E,4,FALSE)</f>
        <v>50136.77</v>
      </c>
      <c r="K39" s="22">
        <f t="shared" si="1"/>
        <v>0</v>
      </c>
      <c r="L39" s="22">
        <f t="shared" si="2"/>
        <v>0</v>
      </c>
      <c r="M39" s="32"/>
    </row>
    <row r="40" spans="1:13">
      <c r="A40" s="68"/>
      <c r="B40" s="12">
        <v>78</v>
      </c>
      <c r="C40" s="66" t="s">
        <v>39</v>
      </c>
      <c r="D40" s="66"/>
      <c r="E40" s="15">
        <f>VLOOKUP(C40,RA!B10:D67,3,0)</f>
        <v>12758.11</v>
      </c>
      <c r="F40" s="25">
        <f>VLOOKUP(C40,RA!B10:I71,8,0)</f>
        <v>1660.9</v>
      </c>
      <c r="G40" s="16">
        <f t="shared" si="0"/>
        <v>11097.210000000001</v>
      </c>
      <c r="H40" s="27">
        <f>RA!J38</f>
        <v>-2.82126466373419</v>
      </c>
      <c r="I40" s="20">
        <f>VLOOKUP(B40,RMS!B:D,3,FALSE)</f>
        <v>12758.11</v>
      </c>
      <c r="J40" s="21">
        <f>VLOOKUP(B40,RMS!B:E,4,FALSE)</f>
        <v>11097.21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8"/>
      <c r="B41" s="12">
        <v>9101</v>
      </c>
      <c r="C41" s="71" t="s">
        <v>71</v>
      </c>
      <c r="D41" s="72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-10.608825011974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68"/>
      <c r="B42" s="12">
        <v>99</v>
      </c>
      <c r="C42" s="66" t="s">
        <v>34</v>
      </c>
      <c r="D42" s="66"/>
      <c r="E42" s="15">
        <f>VLOOKUP(C42,RA!B8:D68,3,0)</f>
        <v>6518.3611000000001</v>
      </c>
      <c r="F42" s="25">
        <f>VLOOKUP(C42,RA!B8:I72,8,0)</f>
        <v>507.63529999999997</v>
      </c>
      <c r="G42" s="16">
        <f t="shared" si="0"/>
        <v>6010.7258000000002</v>
      </c>
      <c r="H42" s="27">
        <f>RA!J39</f>
        <v>-10.608825011974</v>
      </c>
      <c r="I42" s="20">
        <f>VLOOKUP(B42,RMS!B:D,3,FALSE)</f>
        <v>6518.3609409273104</v>
      </c>
      <c r="J42" s="21">
        <f>VLOOKUP(B42,RMS!B:E,4,FALSE)</f>
        <v>6010.7260570304798</v>
      </c>
      <c r="K42" s="22">
        <f t="shared" si="1"/>
        <v>1.5907268971204758E-4</v>
      </c>
      <c r="L42" s="22">
        <f t="shared" si="2"/>
        <v>-2.5703047958813841E-4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5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44" t="s">
        <v>45</v>
      </c>
      <c r="W1" s="75"/>
    </row>
    <row r="2" spans="1:23" ht="12.7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44"/>
      <c r="W2" s="75"/>
    </row>
    <row r="3" spans="1:23" ht="23.25" thickBot="1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45" t="s">
        <v>46</v>
      </c>
      <c r="W3" s="75"/>
    </row>
    <row r="4" spans="1:23" ht="12.75" thickTop="1" thickBot="1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W4" s="75"/>
    </row>
    <row r="5" spans="1:23" ht="22.5" thickTop="1" thickBot="1">
      <c r="A5" s="46"/>
      <c r="B5" s="47"/>
      <c r="C5" s="48"/>
      <c r="D5" s="49" t="s">
        <v>0</v>
      </c>
      <c r="E5" s="49" t="s">
        <v>73</v>
      </c>
      <c r="F5" s="49" t="s">
        <v>74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75</v>
      </c>
      <c r="Q5" s="49" t="s">
        <v>76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6" t="s">
        <v>4</v>
      </c>
      <c r="C6" s="77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78" t="s">
        <v>5</v>
      </c>
      <c r="B7" s="79"/>
      <c r="C7" s="80"/>
      <c r="D7" s="53">
        <v>13273976.145199999</v>
      </c>
      <c r="E7" s="53">
        <v>14451170.840600001</v>
      </c>
      <c r="F7" s="54">
        <v>91.853983954762199</v>
      </c>
      <c r="G7" s="53">
        <v>15248797.4256</v>
      </c>
      <c r="H7" s="54">
        <v>-12.9506689956063</v>
      </c>
      <c r="I7" s="53">
        <v>1046685.9112</v>
      </c>
      <c r="J7" s="54">
        <v>7.88524779426014</v>
      </c>
      <c r="K7" s="53">
        <v>1667438.5913</v>
      </c>
      <c r="L7" s="54">
        <v>10.934885845494099</v>
      </c>
      <c r="M7" s="54">
        <v>-0.37227918517589098</v>
      </c>
      <c r="N7" s="53">
        <v>298495376.62309998</v>
      </c>
      <c r="O7" s="53">
        <v>3745988112.4108</v>
      </c>
      <c r="P7" s="53">
        <v>705509</v>
      </c>
      <c r="Q7" s="53">
        <v>741817</v>
      </c>
      <c r="R7" s="54">
        <v>-4.8944685818739702</v>
      </c>
      <c r="S7" s="53">
        <v>18.814750974402902</v>
      </c>
      <c r="T7" s="53">
        <v>19.1782938035931</v>
      </c>
      <c r="U7" s="55">
        <v>-1.9322223806458101</v>
      </c>
    </row>
    <row r="8" spans="1:23" ht="12" thickBot="1">
      <c r="A8" s="81">
        <v>42536</v>
      </c>
      <c r="B8" s="69" t="s">
        <v>6</v>
      </c>
      <c r="C8" s="70"/>
      <c r="D8" s="56">
        <v>416223.92450000002</v>
      </c>
      <c r="E8" s="56">
        <v>494954.4768</v>
      </c>
      <c r="F8" s="57">
        <v>84.093375049557693</v>
      </c>
      <c r="G8" s="56">
        <v>529021.49029999995</v>
      </c>
      <c r="H8" s="57">
        <v>-21.321925076433899</v>
      </c>
      <c r="I8" s="56">
        <v>105526.0012</v>
      </c>
      <c r="J8" s="57">
        <v>25.353180100534999</v>
      </c>
      <c r="K8" s="56">
        <v>105206.637</v>
      </c>
      <c r="L8" s="57">
        <v>19.887025183105301</v>
      </c>
      <c r="M8" s="57">
        <v>3.03558985542E-3</v>
      </c>
      <c r="N8" s="56">
        <v>8266599.8058000002</v>
      </c>
      <c r="O8" s="56">
        <v>133723312.5756</v>
      </c>
      <c r="P8" s="56">
        <v>18869</v>
      </c>
      <c r="Q8" s="56">
        <v>21335</v>
      </c>
      <c r="R8" s="57">
        <v>-11.558471994375401</v>
      </c>
      <c r="S8" s="56">
        <v>22.058610657692501</v>
      </c>
      <c r="T8" s="56">
        <v>22.120183651277198</v>
      </c>
      <c r="U8" s="58">
        <v>-0.27913359794155401</v>
      </c>
    </row>
    <row r="9" spans="1:23" ht="12" thickBot="1">
      <c r="A9" s="82"/>
      <c r="B9" s="69" t="s">
        <v>7</v>
      </c>
      <c r="C9" s="70"/>
      <c r="D9" s="56">
        <v>46863.370600000002</v>
      </c>
      <c r="E9" s="56">
        <v>66418.328599999993</v>
      </c>
      <c r="F9" s="57">
        <v>70.557889046307594</v>
      </c>
      <c r="G9" s="56">
        <v>58806.273099999999</v>
      </c>
      <c r="H9" s="57">
        <v>-20.308892011726499</v>
      </c>
      <c r="I9" s="56">
        <v>10414.941999999999</v>
      </c>
      <c r="J9" s="57">
        <v>22.224056585464599</v>
      </c>
      <c r="K9" s="56">
        <v>13621.4355</v>
      </c>
      <c r="L9" s="57">
        <v>23.163235454212099</v>
      </c>
      <c r="M9" s="57">
        <v>-0.23540055671812299</v>
      </c>
      <c r="N9" s="56">
        <v>1351483.2705999999</v>
      </c>
      <c r="O9" s="56">
        <v>18953384.472899999</v>
      </c>
      <c r="P9" s="56">
        <v>2794</v>
      </c>
      <c r="Q9" s="56">
        <v>2779</v>
      </c>
      <c r="R9" s="57">
        <v>0.53976250449803098</v>
      </c>
      <c r="S9" s="56">
        <v>16.772859914101598</v>
      </c>
      <c r="T9" s="56">
        <v>16.240792587261598</v>
      </c>
      <c r="U9" s="58">
        <v>3.1721920385962998</v>
      </c>
    </row>
    <row r="10" spans="1:23" ht="12" thickBot="1">
      <c r="A10" s="82"/>
      <c r="B10" s="69" t="s">
        <v>8</v>
      </c>
      <c r="C10" s="70"/>
      <c r="D10" s="56">
        <v>82648.297099999996</v>
      </c>
      <c r="E10" s="56">
        <v>107746.68489999999</v>
      </c>
      <c r="F10" s="57">
        <v>76.706115994850506</v>
      </c>
      <c r="G10" s="56">
        <v>107008.5166</v>
      </c>
      <c r="H10" s="57">
        <v>-22.764748334059199</v>
      </c>
      <c r="I10" s="56">
        <v>21794.525000000001</v>
      </c>
      <c r="J10" s="57">
        <v>26.3702045471424</v>
      </c>
      <c r="K10" s="56">
        <v>28623.555400000001</v>
      </c>
      <c r="L10" s="57">
        <v>26.748857296093</v>
      </c>
      <c r="M10" s="57">
        <v>-0.23858078790589399</v>
      </c>
      <c r="N10" s="56">
        <v>3452380.4589999998</v>
      </c>
      <c r="O10" s="56">
        <v>34280050.831900001</v>
      </c>
      <c r="P10" s="56">
        <v>75841</v>
      </c>
      <c r="Q10" s="56">
        <v>78510</v>
      </c>
      <c r="R10" s="57">
        <v>-3.3995669341485102</v>
      </c>
      <c r="S10" s="56">
        <v>1.0897574807821599</v>
      </c>
      <c r="T10" s="56">
        <v>1.07853543370271</v>
      </c>
      <c r="U10" s="58">
        <v>1.0297747230324501</v>
      </c>
    </row>
    <row r="11" spans="1:23" ht="12" thickBot="1">
      <c r="A11" s="82"/>
      <c r="B11" s="69" t="s">
        <v>9</v>
      </c>
      <c r="C11" s="70"/>
      <c r="D11" s="56">
        <v>50725.997799999997</v>
      </c>
      <c r="E11" s="56">
        <v>61165.542800000003</v>
      </c>
      <c r="F11" s="57">
        <v>82.932310379169905</v>
      </c>
      <c r="G11" s="56">
        <v>62528.6901</v>
      </c>
      <c r="H11" s="57">
        <v>-18.875642974647899</v>
      </c>
      <c r="I11" s="56">
        <v>9491.9040999999997</v>
      </c>
      <c r="J11" s="57">
        <v>18.712109197781</v>
      </c>
      <c r="K11" s="56">
        <v>14211.5753</v>
      </c>
      <c r="L11" s="57">
        <v>22.7280873424214</v>
      </c>
      <c r="M11" s="57">
        <v>-0.33210049557278898</v>
      </c>
      <c r="N11" s="56">
        <v>1082256.8052000001</v>
      </c>
      <c r="O11" s="56">
        <v>11242527.526900001</v>
      </c>
      <c r="P11" s="56">
        <v>2361</v>
      </c>
      <c r="Q11" s="56">
        <v>2788</v>
      </c>
      <c r="R11" s="57">
        <v>-15.315638450502201</v>
      </c>
      <c r="S11" s="56">
        <v>21.484963066497201</v>
      </c>
      <c r="T11" s="56">
        <v>21.8258091822095</v>
      </c>
      <c r="U11" s="58">
        <v>-1.58644031482522</v>
      </c>
    </row>
    <row r="12" spans="1:23" ht="12" thickBot="1">
      <c r="A12" s="82"/>
      <c r="B12" s="69" t="s">
        <v>10</v>
      </c>
      <c r="C12" s="70"/>
      <c r="D12" s="56">
        <v>131190.19080000001</v>
      </c>
      <c r="E12" s="56">
        <v>234388.73869999999</v>
      </c>
      <c r="F12" s="57">
        <v>55.971200462797697</v>
      </c>
      <c r="G12" s="56">
        <v>166110.5791</v>
      </c>
      <c r="H12" s="57">
        <v>-21.0223746670449</v>
      </c>
      <c r="I12" s="56">
        <v>25058.979899999998</v>
      </c>
      <c r="J12" s="57">
        <v>19.101260351242701</v>
      </c>
      <c r="K12" s="56">
        <v>26372.4974</v>
      </c>
      <c r="L12" s="57">
        <v>15.876470687711899</v>
      </c>
      <c r="M12" s="57">
        <v>-4.9806337264062001E-2</v>
      </c>
      <c r="N12" s="56">
        <v>4542913</v>
      </c>
      <c r="O12" s="56">
        <v>39450804.602399997</v>
      </c>
      <c r="P12" s="56">
        <v>1707</v>
      </c>
      <c r="Q12" s="56">
        <v>2402</v>
      </c>
      <c r="R12" s="57">
        <v>-28.934221482098302</v>
      </c>
      <c r="S12" s="56">
        <v>76.854241827768007</v>
      </c>
      <c r="T12" s="56">
        <v>78.407429558701097</v>
      </c>
      <c r="U12" s="58">
        <v>-2.0209525121772698</v>
      </c>
    </row>
    <row r="13" spans="1:23" ht="12" thickBot="1">
      <c r="A13" s="82"/>
      <c r="B13" s="69" t="s">
        <v>11</v>
      </c>
      <c r="C13" s="70"/>
      <c r="D13" s="56">
        <v>171102.32</v>
      </c>
      <c r="E13" s="56">
        <v>214211.7628</v>
      </c>
      <c r="F13" s="57">
        <v>79.875314858293095</v>
      </c>
      <c r="G13" s="56">
        <v>238144.42860000001</v>
      </c>
      <c r="H13" s="57">
        <v>-28.151869432397</v>
      </c>
      <c r="I13" s="56">
        <v>52889.318800000001</v>
      </c>
      <c r="J13" s="57">
        <v>30.910930255066098</v>
      </c>
      <c r="K13" s="56">
        <v>70686.874500000005</v>
      </c>
      <c r="L13" s="57">
        <v>29.682354911913301</v>
      </c>
      <c r="M13" s="57">
        <v>-0.25178020425843001</v>
      </c>
      <c r="N13" s="56">
        <v>3963269.8977999999</v>
      </c>
      <c r="O13" s="56">
        <v>58535216.921999998</v>
      </c>
      <c r="P13" s="56">
        <v>7419</v>
      </c>
      <c r="Q13" s="56">
        <v>8755</v>
      </c>
      <c r="R13" s="57">
        <v>-15.2598515134209</v>
      </c>
      <c r="S13" s="56">
        <v>23.062720043132501</v>
      </c>
      <c r="T13" s="56">
        <v>24.1874867390063</v>
      </c>
      <c r="U13" s="58">
        <v>-4.8769906315049596</v>
      </c>
    </row>
    <row r="14" spans="1:23" ht="12" thickBot="1">
      <c r="A14" s="82"/>
      <c r="B14" s="69" t="s">
        <v>12</v>
      </c>
      <c r="C14" s="70"/>
      <c r="D14" s="56">
        <v>119384.50569999999</v>
      </c>
      <c r="E14" s="56">
        <v>130025.3116</v>
      </c>
      <c r="F14" s="57">
        <v>91.816358085159195</v>
      </c>
      <c r="G14" s="56">
        <v>153413.07769999999</v>
      </c>
      <c r="H14" s="57">
        <v>-22.181011234611301</v>
      </c>
      <c r="I14" s="56">
        <v>27462.083900000001</v>
      </c>
      <c r="J14" s="57">
        <v>23.003055328644699</v>
      </c>
      <c r="K14" s="56">
        <v>32012.4967</v>
      </c>
      <c r="L14" s="57">
        <v>20.866862968879701</v>
      </c>
      <c r="M14" s="57">
        <v>-0.14214488931130401</v>
      </c>
      <c r="N14" s="56">
        <v>2120151.7248</v>
      </c>
      <c r="O14" s="56">
        <v>26675564.433400001</v>
      </c>
      <c r="P14" s="56">
        <v>2620</v>
      </c>
      <c r="Q14" s="56">
        <v>2240</v>
      </c>
      <c r="R14" s="57">
        <v>16.964285714285701</v>
      </c>
      <c r="S14" s="56">
        <v>45.5666052290076</v>
      </c>
      <c r="T14" s="56">
        <v>53.267306383928599</v>
      </c>
      <c r="U14" s="58">
        <v>-16.899879014947299</v>
      </c>
    </row>
    <row r="15" spans="1:23" ht="12" thickBot="1">
      <c r="A15" s="82"/>
      <c r="B15" s="69" t="s">
        <v>13</v>
      </c>
      <c r="C15" s="70"/>
      <c r="D15" s="56">
        <v>81453.245899999994</v>
      </c>
      <c r="E15" s="56">
        <v>93279.689199999993</v>
      </c>
      <c r="F15" s="57">
        <v>87.321523687066502</v>
      </c>
      <c r="G15" s="56">
        <v>99576.646500000003</v>
      </c>
      <c r="H15" s="57">
        <v>-18.200452854173999</v>
      </c>
      <c r="I15" s="56">
        <v>17533.0615</v>
      </c>
      <c r="J15" s="57">
        <v>21.5253073174337</v>
      </c>
      <c r="K15" s="56">
        <v>23866.826799999999</v>
      </c>
      <c r="L15" s="57">
        <v>23.968297426043598</v>
      </c>
      <c r="M15" s="57">
        <v>-0.265379447090972</v>
      </c>
      <c r="N15" s="56">
        <v>1851074.4140000001</v>
      </c>
      <c r="O15" s="56">
        <v>22325495.6818</v>
      </c>
      <c r="P15" s="56">
        <v>3968</v>
      </c>
      <c r="Q15" s="56">
        <v>4493</v>
      </c>
      <c r="R15" s="57">
        <v>-11.684843089249901</v>
      </c>
      <c r="S15" s="56">
        <v>20.527531728830699</v>
      </c>
      <c r="T15" s="56">
        <v>21.042675139105299</v>
      </c>
      <c r="U15" s="58">
        <v>-2.50952436503175</v>
      </c>
    </row>
    <row r="16" spans="1:23" ht="12" thickBot="1">
      <c r="A16" s="82"/>
      <c r="B16" s="69" t="s">
        <v>14</v>
      </c>
      <c r="C16" s="70"/>
      <c r="D16" s="56">
        <v>658451.35320000001</v>
      </c>
      <c r="E16" s="56">
        <v>759818.96120000002</v>
      </c>
      <c r="F16" s="57">
        <v>86.658978891510202</v>
      </c>
      <c r="G16" s="56">
        <v>741761.07620000001</v>
      </c>
      <c r="H16" s="57">
        <v>-11.231341960782199</v>
      </c>
      <c r="I16" s="56">
        <v>12099.300300000001</v>
      </c>
      <c r="J16" s="57">
        <v>1.8375389831304501</v>
      </c>
      <c r="K16" s="56">
        <v>45487.008199999997</v>
      </c>
      <c r="L16" s="57">
        <v>6.1322991539307203</v>
      </c>
      <c r="M16" s="57">
        <v>-0.73400536155728102</v>
      </c>
      <c r="N16" s="56">
        <v>16631363.3815</v>
      </c>
      <c r="O16" s="56">
        <v>189025517.28420001</v>
      </c>
      <c r="P16" s="56">
        <v>33467</v>
      </c>
      <c r="Q16" s="56">
        <v>39469</v>
      </c>
      <c r="R16" s="57">
        <v>-15.206871215384201</v>
      </c>
      <c r="S16" s="56">
        <v>19.674645268473402</v>
      </c>
      <c r="T16" s="56">
        <v>18.7849522815374</v>
      </c>
      <c r="U16" s="58">
        <v>4.5220280965454398</v>
      </c>
    </row>
    <row r="17" spans="1:21" ht="12" thickBot="1">
      <c r="A17" s="82"/>
      <c r="B17" s="69" t="s">
        <v>15</v>
      </c>
      <c r="C17" s="70"/>
      <c r="D17" s="56">
        <v>754276.0588</v>
      </c>
      <c r="E17" s="56">
        <v>493803.52610000002</v>
      </c>
      <c r="F17" s="57">
        <v>152.748212382601</v>
      </c>
      <c r="G17" s="56">
        <v>507857.77029999997</v>
      </c>
      <c r="H17" s="57">
        <v>48.521122036675102</v>
      </c>
      <c r="I17" s="56">
        <v>34772.379800000002</v>
      </c>
      <c r="J17" s="57">
        <v>4.6100336069688304</v>
      </c>
      <c r="K17" s="56">
        <v>59841.278700000003</v>
      </c>
      <c r="L17" s="57">
        <v>11.783078294667201</v>
      </c>
      <c r="M17" s="57">
        <v>-0.41892318220131902</v>
      </c>
      <c r="N17" s="56">
        <v>15635097.300899999</v>
      </c>
      <c r="O17" s="56">
        <v>214009247.93779999</v>
      </c>
      <c r="P17" s="56">
        <v>11880</v>
      </c>
      <c r="Q17" s="56">
        <v>12891</v>
      </c>
      <c r="R17" s="57">
        <v>-7.8426809401908297</v>
      </c>
      <c r="S17" s="56">
        <v>63.491250740740803</v>
      </c>
      <c r="T17" s="56">
        <v>38.408168668062999</v>
      </c>
      <c r="U17" s="58">
        <v>39.5063599787972</v>
      </c>
    </row>
    <row r="18" spans="1:21" ht="12" thickBot="1">
      <c r="A18" s="82"/>
      <c r="B18" s="69" t="s">
        <v>16</v>
      </c>
      <c r="C18" s="70"/>
      <c r="D18" s="56">
        <v>1285880.4084999999</v>
      </c>
      <c r="E18" s="56">
        <v>1409189.3245999999</v>
      </c>
      <c r="F18" s="57">
        <v>91.249655816474402</v>
      </c>
      <c r="G18" s="56">
        <v>1298394.8181</v>
      </c>
      <c r="H18" s="57">
        <v>-0.96383699515322196</v>
      </c>
      <c r="I18" s="56">
        <v>162133.226</v>
      </c>
      <c r="J18" s="57">
        <v>12.608732890575</v>
      </c>
      <c r="K18" s="56">
        <v>206641.7458</v>
      </c>
      <c r="L18" s="57">
        <v>15.9151702486296</v>
      </c>
      <c r="M18" s="57">
        <v>-0.21538977822553801</v>
      </c>
      <c r="N18" s="56">
        <v>24184301.168900002</v>
      </c>
      <c r="O18" s="56">
        <v>402978810.1419</v>
      </c>
      <c r="P18" s="56">
        <v>59506</v>
      </c>
      <c r="Q18" s="56">
        <v>56843</v>
      </c>
      <c r="R18" s="57">
        <v>4.6848336646552902</v>
      </c>
      <c r="S18" s="56">
        <v>21.609256352300601</v>
      </c>
      <c r="T18" s="56">
        <v>20.6692492637616</v>
      </c>
      <c r="U18" s="58">
        <v>4.3500205338576903</v>
      </c>
    </row>
    <row r="19" spans="1:21" ht="12" thickBot="1">
      <c r="A19" s="82"/>
      <c r="B19" s="69" t="s">
        <v>17</v>
      </c>
      <c r="C19" s="70"/>
      <c r="D19" s="56">
        <v>380259.29719999997</v>
      </c>
      <c r="E19" s="56">
        <v>490150.23019999999</v>
      </c>
      <c r="F19" s="57">
        <v>77.580152730896302</v>
      </c>
      <c r="G19" s="56">
        <v>384639.92560000002</v>
      </c>
      <c r="H19" s="57">
        <v>-1.13889071530126</v>
      </c>
      <c r="I19" s="56">
        <v>16047.2958</v>
      </c>
      <c r="J19" s="57">
        <v>4.2200929518785202</v>
      </c>
      <c r="K19" s="56">
        <v>37444.171499999997</v>
      </c>
      <c r="L19" s="57">
        <v>9.7348634418517008</v>
      </c>
      <c r="M19" s="57">
        <v>-0.57143408020123998</v>
      </c>
      <c r="N19" s="56">
        <v>9221991.8479999993</v>
      </c>
      <c r="O19" s="56">
        <v>119890269.0079</v>
      </c>
      <c r="P19" s="56">
        <v>6911</v>
      </c>
      <c r="Q19" s="56">
        <v>6596</v>
      </c>
      <c r="R19" s="57">
        <v>4.7756215888417302</v>
      </c>
      <c r="S19" s="56">
        <v>55.0223263203588</v>
      </c>
      <c r="T19" s="56">
        <v>54.531288947847202</v>
      </c>
      <c r="U19" s="58">
        <v>0.89243295467492201</v>
      </c>
    </row>
    <row r="20" spans="1:21" ht="12" thickBot="1">
      <c r="A20" s="82"/>
      <c r="B20" s="69" t="s">
        <v>18</v>
      </c>
      <c r="C20" s="70"/>
      <c r="D20" s="56">
        <v>799942.14659999998</v>
      </c>
      <c r="E20" s="56">
        <v>840444.77659999998</v>
      </c>
      <c r="F20" s="57">
        <v>95.180810074892406</v>
      </c>
      <c r="G20" s="56">
        <v>881538.02549999999</v>
      </c>
      <c r="H20" s="57">
        <v>-9.2560815914571108</v>
      </c>
      <c r="I20" s="56">
        <v>78822.232600000003</v>
      </c>
      <c r="J20" s="57">
        <v>9.8534916474921008</v>
      </c>
      <c r="K20" s="56">
        <v>70615.661699999997</v>
      </c>
      <c r="L20" s="57">
        <v>8.0105065983906307</v>
      </c>
      <c r="M20" s="57">
        <v>0.116214600308702</v>
      </c>
      <c r="N20" s="56">
        <v>15825804.7074</v>
      </c>
      <c r="O20" s="56">
        <v>212548692.4355</v>
      </c>
      <c r="P20" s="56">
        <v>34007</v>
      </c>
      <c r="Q20" s="56">
        <v>35538</v>
      </c>
      <c r="R20" s="57">
        <v>-4.3080646068996504</v>
      </c>
      <c r="S20" s="56">
        <v>23.522867250860099</v>
      </c>
      <c r="T20" s="56">
        <v>25.0848012915752</v>
      </c>
      <c r="U20" s="58">
        <v>-6.6400665533577099</v>
      </c>
    </row>
    <row r="21" spans="1:21" ht="12" thickBot="1">
      <c r="A21" s="82"/>
      <c r="B21" s="69" t="s">
        <v>19</v>
      </c>
      <c r="C21" s="70"/>
      <c r="D21" s="56">
        <v>271317.92009999999</v>
      </c>
      <c r="E21" s="56">
        <v>302665.9534</v>
      </c>
      <c r="F21" s="57">
        <v>89.642695867225299</v>
      </c>
      <c r="G21" s="56">
        <v>280834.58720000001</v>
      </c>
      <c r="H21" s="57">
        <v>-3.38870905997865</v>
      </c>
      <c r="I21" s="56">
        <v>34396.445500000002</v>
      </c>
      <c r="J21" s="57">
        <v>12.6775428203646</v>
      </c>
      <c r="K21" s="56">
        <v>36135.115100000003</v>
      </c>
      <c r="L21" s="57">
        <v>12.867045850825299</v>
      </c>
      <c r="M21" s="57">
        <v>-4.8115789729420003E-2</v>
      </c>
      <c r="N21" s="56">
        <v>4654716.4137000004</v>
      </c>
      <c r="O21" s="56">
        <v>72017408.389300004</v>
      </c>
      <c r="P21" s="56">
        <v>24131</v>
      </c>
      <c r="Q21" s="56">
        <v>24023</v>
      </c>
      <c r="R21" s="57">
        <v>0.44956916288556598</v>
      </c>
      <c r="S21" s="56">
        <v>11.2435423355849</v>
      </c>
      <c r="T21" s="56">
        <v>11.2394889772302</v>
      </c>
      <c r="U21" s="58">
        <v>3.6050545582500003E-2</v>
      </c>
    </row>
    <row r="22" spans="1:21" ht="12" thickBot="1">
      <c r="A22" s="82"/>
      <c r="B22" s="69" t="s">
        <v>20</v>
      </c>
      <c r="C22" s="70"/>
      <c r="D22" s="56">
        <v>952202.01859999995</v>
      </c>
      <c r="E22" s="56">
        <v>1261243.9473999999</v>
      </c>
      <c r="F22" s="57">
        <v>75.497053568655303</v>
      </c>
      <c r="G22" s="56">
        <v>1495932.8959999999</v>
      </c>
      <c r="H22" s="57">
        <v>-36.347277264501002</v>
      </c>
      <c r="I22" s="56">
        <v>-2179.0448000000001</v>
      </c>
      <c r="J22" s="57">
        <v>-0.22884269907385801</v>
      </c>
      <c r="K22" s="56">
        <v>186789.23689999999</v>
      </c>
      <c r="L22" s="57">
        <v>12.4864716458512</v>
      </c>
      <c r="M22" s="57">
        <v>-1.0116657942189999</v>
      </c>
      <c r="N22" s="56">
        <v>27856944.528299998</v>
      </c>
      <c r="O22" s="56">
        <v>246025701.19389999</v>
      </c>
      <c r="P22" s="56">
        <v>58295</v>
      </c>
      <c r="Q22" s="56">
        <v>63680</v>
      </c>
      <c r="R22" s="57">
        <v>-8.45634422110553</v>
      </c>
      <c r="S22" s="56">
        <v>16.334197076936299</v>
      </c>
      <c r="T22" s="56">
        <v>16.4604798052764</v>
      </c>
      <c r="U22" s="58">
        <v>-0.77311867700199299</v>
      </c>
    </row>
    <row r="23" spans="1:21" ht="12" thickBot="1">
      <c r="A23" s="82"/>
      <c r="B23" s="69" t="s">
        <v>21</v>
      </c>
      <c r="C23" s="70"/>
      <c r="D23" s="56">
        <v>2603432.8635999998</v>
      </c>
      <c r="E23" s="56">
        <v>2290234.0389</v>
      </c>
      <c r="F23" s="57">
        <v>113.675406940089</v>
      </c>
      <c r="G23" s="56">
        <v>2257197.7193999998</v>
      </c>
      <c r="H23" s="57">
        <v>15.339158870496901</v>
      </c>
      <c r="I23" s="56">
        <v>58805.137999999999</v>
      </c>
      <c r="J23" s="57">
        <v>2.25875377169069</v>
      </c>
      <c r="K23" s="56">
        <v>323155.12900000002</v>
      </c>
      <c r="L23" s="57">
        <v>14.316651404640799</v>
      </c>
      <c r="M23" s="57">
        <v>-0.81802814585684602</v>
      </c>
      <c r="N23" s="56">
        <v>49480544.9485</v>
      </c>
      <c r="O23" s="56">
        <v>541387614.24489999</v>
      </c>
      <c r="P23" s="56">
        <v>64546</v>
      </c>
      <c r="Q23" s="56">
        <v>73623</v>
      </c>
      <c r="R23" s="57">
        <v>-12.329027613653301</v>
      </c>
      <c r="S23" s="56">
        <v>40.334534496328203</v>
      </c>
      <c r="T23" s="56">
        <v>43.298054333564203</v>
      </c>
      <c r="U23" s="58">
        <v>-7.34735103365536</v>
      </c>
    </row>
    <row r="24" spans="1:21" ht="12" thickBot="1">
      <c r="A24" s="82"/>
      <c r="B24" s="69" t="s">
        <v>22</v>
      </c>
      <c r="C24" s="70"/>
      <c r="D24" s="56">
        <v>195144.60459999999</v>
      </c>
      <c r="E24" s="56">
        <v>206053.33749999999</v>
      </c>
      <c r="F24" s="57">
        <v>94.705869348027406</v>
      </c>
      <c r="G24" s="56">
        <v>196442.78400000001</v>
      </c>
      <c r="H24" s="57">
        <v>-0.66084351563657795</v>
      </c>
      <c r="I24" s="56">
        <v>28916.1823</v>
      </c>
      <c r="J24" s="57">
        <v>14.8178231006034</v>
      </c>
      <c r="K24" s="56">
        <v>34252.427600000003</v>
      </c>
      <c r="L24" s="57">
        <v>17.436337900810901</v>
      </c>
      <c r="M24" s="57">
        <v>-0.15579174014515701</v>
      </c>
      <c r="N24" s="56">
        <v>4285115.1029000003</v>
      </c>
      <c r="O24" s="56">
        <v>51291059.602300003</v>
      </c>
      <c r="P24" s="56">
        <v>19730</v>
      </c>
      <c r="Q24" s="56">
        <v>18596</v>
      </c>
      <c r="R24" s="57">
        <v>6.0980856098085603</v>
      </c>
      <c r="S24" s="56">
        <v>9.8907554282818104</v>
      </c>
      <c r="T24" s="56">
        <v>10.1186219240697</v>
      </c>
      <c r="U24" s="58">
        <v>-2.30383308373314</v>
      </c>
    </row>
    <row r="25" spans="1:21" ht="12" thickBot="1">
      <c r="A25" s="82"/>
      <c r="B25" s="69" t="s">
        <v>23</v>
      </c>
      <c r="C25" s="70"/>
      <c r="D25" s="56">
        <v>206190.80319999999</v>
      </c>
      <c r="E25" s="56">
        <v>199712.5379</v>
      </c>
      <c r="F25" s="57">
        <v>103.24379499059999</v>
      </c>
      <c r="G25" s="56">
        <v>184592.90960000001</v>
      </c>
      <c r="H25" s="57">
        <v>11.700283421937</v>
      </c>
      <c r="I25" s="56">
        <v>13776.968199999999</v>
      </c>
      <c r="J25" s="57">
        <v>6.6816598927725597</v>
      </c>
      <c r="K25" s="56">
        <v>17927.325000000001</v>
      </c>
      <c r="L25" s="57">
        <v>9.7118166883263601</v>
      </c>
      <c r="M25" s="57">
        <v>-0.231510099805744</v>
      </c>
      <c r="N25" s="56">
        <v>4418296.0250000004</v>
      </c>
      <c r="O25" s="56">
        <v>64414388.405199997</v>
      </c>
      <c r="P25" s="56">
        <v>13517</v>
      </c>
      <c r="Q25" s="56">
        <v>13368</v>
      </c>
      <c r="R25" s="57">
        <v>1.1146020347097401</v>
      </c>
      <c r="S25" s="56">
        <v>15.254183857364801</v>
      </c>
      <c r="T25" s="56">
        <v>14.1673164198085</v>
      </c>
      <c r="U25" s="58">
        <v>7.1250448252041698</v>
      </c>
    </row>
    <row r="26" spans="1:21" ht="12" thickBot="1">
      <c r="A26" s="82"/>
      <c r="B26" s="69" t="s">
        <v>24</v>
      </c>
      <c r="C26" s="70"/>
      <c r="D26" s="56">
        <v>452975.76860000001</v>
      </c>
      <c r="E26" s="56">
        <v>539861.35569999996</v>
      </c>
      <c r="F26" s="57">
        <v>83.905944335033595</v>
      </c>
      <c r="G26" s="56">
        <v>559145.82920000004</v>
      </c>
      <c r="H26" s="57">
        <v>-18.987901734312</v>
      </c>
      <c r="I26" s="56">
        <v>90826.288100000005</v>
      </c>
      <c r="J26" s="57">
        <v>20.051025771359601</v>
      </c>
      <c r="K26" s="56">
        <v>117342.4583</v>
      </c>
      <c r="L26" s="57">
        <v>20.986020492701901</v>
      </c>
      <c r="M26" s="57">
        <v>-0.22597251313934699</v>
      </c>
      <c r="N26" s="56">
        <v>9372581.4199999999</v>
      </c>
      <c r="O26" s="56">
        <v>120859899.1723</v>
      </c>
      <c r="P26" s="56">
        <v>31684</v>
      </c>
      <c r="Q26" s="56">
        <v>35765</v>
      </c>
      <c r="R26" s="57">
        <v>-11.410596952327699</v>
      </c>
      <c r="S26" s="56">
        <v>14.296672408786799</v>
      </c>
      <c r="T26" s="56">
        <v>14.235120100657101</v>
      </c>
      <c r="U26" s="58">
        <v>0.43053590632649602</v>
      </c>
    </row>
    <row r="27" spans="1:21" ht="12" thickBot="1">
      <c r="A27" s="82"/>
      <c r="B27" s="69" t="s">
        <v>25</v>
      </c>
      <c r="C27" s="70"/>
      <c r="D27" s="56">
        <v>170435.68710000001</v>
      </c>
      <c r="E27" s="56">
        <v>205390.255</v>
      </c>
      <c r="F27" s="57">
        <v>82.981389306907502</v>
      </c>
      <c r="G27" s="56">
        <v>179978.3824</v>
      </c>
      <c r="H27" s="57">
        <v>-5.3021341634194004</v>
      </c>
      <c r="I27" s="56">
        <v>46933.535499999998</v>
      </c>
      <c r="J27" s="57">
        <v>27.537387444252001</v>
      </c>
      <c r="K27" s="56">
        <v>50983.6512</v>
      </c>
      <c r="L27" s="57">
        <v>28.327652754812199</v>
      </c>
      <c r="M27" s="57">
        <v>-7.9439498832912001E-2</v>
      </c>
      <c r="N27" s="56">
        <v>2840230.2993999999</v>
      </c>
      <c r="O27" s="56">
        <v>41268464.505400002</v>
      </c>
      <c r="P27" s="56">
        <v>22996</v>
      </c>
      <c r="Q27" s="56">
        <v>19930</v>
      </c>
      <c r="R27" s="57">
        <v>15.383843452082299</v>
      </c>
      <c r="S27" s="56">
        <v>7.4115362280396599</v>
      </c>
      <c r="T27" s="56">
        <v>7.1249710587054702</v>
      </c>
      <c r="U27" s="58">
        <v>3.8664746486705899</v>
      </c>
    </row>
    <row r="28" spans="1:21" ht="12" thickBot="1">
      <c r="A28" s="82"/>
      <c r="B28" s="69" t="s">
        <v>26</v>
      </c>
      <c r="C28" s="70"/>
      <c r="D28" s="56">
        <v>713396.09660000005</v>
      </c>
      <c r="E28" s="56">
        <v>728066.14240000001</v>
      </c>
      <c r="F28" s="57">
        <v>97.985066885318801</v>
      </c>
      <c r="G28" s="56">
        <v>719346.98580000002</v>
      </c>
      <c r="H28" s="57">
        <v>-0.827262686501962</v>
      </c>
      <c r="I28" s="56">
        <v>14250.526</v>
      </c>
      <c r="J28" s="57">
        <v>1.9975615324946501</v>
      </c>
      <c r="K28" s="56">
        <v>18703.551299999999</v>
      </c>
      <c r="L28" s="57">
        <v>2.6000736319482098</v>
      </c>
      <c r="M28" s="57">
        <v>-0.238084480779861</v>
      </c>
      <c r="N28" s="56">
        <v>14030523.9606</v>
      </c>
      <c r="O28" s="56">
        <v>175580535.5936</v>
      </c>
      <c r="P28" s="56">
        <v>32503</v>
      </c>
      <c r="Q28" s="56">
        <v>31164</v>
      </c>
      <c r="R28" s="57">
        <v>4.2966243101014001</v>
      </c>
      <c r="S28" s="56">
        <v>21.948623099406198</v>
      </c>
      <c r="T28" s="56">
        <v>21.4992420132204</v>
      </c>
      <c r="U28" s="58">
        <v>2.04742267499224</v>
      </c>
    </row>
    <row r="29" spans="1:21" ht="12" thickBot="1">
      <c r="A29" s="82"/>
      <c r="B29" s="69" t="s">
        <v>27</v>
      </c>
      <c r="C29" s="70"/>
      <c r="D29" s="56">
        <v>471825.76169999997</v>
      </c>
      <c r="E29" s="56">
        <v>571976.96180000005</v>
      </c>
      <c r="F29" s="57">
        <v>82.490343704609003</v>
      </c>
      <c r="G29" s="56">
        <v>501291.86070000002</v>
      </c>
      <c r="H29" s="57">
        <v>-5.8780326013779201</v>
      </c>
      <c r="I29" s="56">
        <v>70710.552899999995</v>
      </c>
      <c r="J29" s="57">
        <v>14.986581623951199</v>
      </c>
      <c r="K29" s="56">
        <v>59112.801299999999</v>
      </c>
      <c r="L29" s="57">
        <v>11.792092777539899</v>
      </c>
      <c r="M29" s="57">
        <v>0.19619695471951901</v>
      </c>
      <c r="N29" s="56">
        <v>9396598.9265000001</v>
      </c>
      <c r="O29" s="56">
        <v>131422085.0343</v>
      </c>
      <c r="P29" s="56">
        <v>78108</v>
      </c>
      <c r="Q29" s="56">
        <v>81553</v>
      </c>
      <c r="R29" s="57">
        <v>-4.2242468088237102</v>
      </c>
      <c r="S29" s="56">
        <v>6.0406842026424901</v>
      </c>
      <c r="T29" s="56">
        <v>6.0727039875908897</v>
      </c>
      <c r="U29" s="58">
        <v>-0.53006884442642999</v>
      </c>
    </row>
    <row r="30" spans="1:21" ht="12" thickBot="1">
      <c r="A30" s="82"/>
      <c r="B30" s="69" t="s">
        <v>28</v>
      </c>
      <c r="C30" s="70"/>
      <c r="D30" s="56">
        <v>732342.68590000004</v>
      </c>
      <c r="E30" s="56">
        <v>1009474.8387</v>
      </c>
      <c r="F30" s="57">
        <v>72.546898429198095</v>
      </c>
      <c r="G30" s="56">
        <v>915634.69339999999</v>
      </c>
      <c r="H30" s="57">
        <v>-20.018027803139098</v>
      </c>
      <c r="I30" s="56">
        <v>61853.662900000003</v>
      </c>
      <c r="J30" s="57">
        <v>8.4459999520560505</v>
      </c>
      <c r="K30" s="56">
        <v>94874.934200000003</v>
      </c>
      <c r="L30" s="57">
        <v>10.361657862449899</v>
      </c>
      <c r="M30" s="57">
        <v>-0.348050531770487</v>
      </c>
      <c r="N30" s="56">
        <v>19458850.3596</v>
      </c>
      <c r="O30" s="56">
        <v>201562125.4962</v>
      </c>
      <c r="P30" s="56">
        <v>51003</v>
      </c>
      <c r="Q30" s="56">
        <v>57553</v>
      </c>
      <c r="R30" s="57">
        <v>-11.380814206036201</v>
      </c>
      <c r="S30" s="56">
        <v>14.3588158716154</v>
      </c>
      <c r="T30" s="56">
        <v>14.449288044063699</v>
      </c>
      <c r="U30" s="58">
        <v>-0.63008101264939698</v>
      </c>
    </row>
    <row r="31" spans="1:21" ht="12" thickBot="1">
      <c r="A31" s="82"/>
      <c r="B31" s="69" t="s">
        <v>29</v>
      </c>
      <c r="C31" s="70"/>
      <c r="D31" s="56">
        <v>549253.11589999998</v>
      </c>
      <c r="E31" s="56">
        <v>761013.14789999998</v>
      </c>
      <c r="F31" s="57">
        <v>72.173932528715497</v>
      </c>
      <c r="G31" s="56">
        <v>922258.64099999995</v>
      </c>
      <c r="H31" s="57">
        <v>-40.4447850654511</v>
      </c>
      <c r="I31" s="56">
        <v>29811.807700000001</v>
      </c>
      <c r="J31" s="57">
        <v>5.4276993315096096</v>
      </c>
      <c r="K31" s="56">
        <v>28442.5039</v>
      </c>
      <c r="L31" s="57">
        <v>3.0840051408095199</v>
      </c>
      <c r="M31" s="57">
        <v>4.8142871134491998E-2</v>
      </c>
      <c r="N31" s="56">
        <v>17545741.262499999</v>
      </c>
      <c r="O31" s="56">
        <v>217657807.27880001</v>
      </c>
      <c r="P31" s="56">
        <v>21178</v>
      </c>
      <c r="Q31" s="56">
        <v>21796</v>
      </c>
      <c r="R31" s="57">
        <v>-2.8353826390163399</v>
      </c>
      <c r="S31" s="56">
        <v>25.935079606195099</v>
      </c>
      <c r="T31" s="56">
        <v>26.033874426500301</v>
      </c>
      <c r="U31" s="58">
        <v>-0.38093123987007299</v>
      </c>
    </row>
    <row r="32" spans="1:21" ht="12" thickBot="1">
      <c r="A32" s="82"/>
      <c r="B32" s="69" t="s">
        <v>30</v>
      </c>
      <c r="C32" s="70"/>
      <c r="D32" s="56">
        <v>79451.329199999993</v>
      </c>
      <c r="E32" s="56">
        <v>118292.13710000001</v>
      </c>
      <c r="F32" s="57">
        <v>67.165351094159902</v>
      </c>
      <c r="G32" s="56">
        <v>136679.7733</v>
      </c>
      <c r="H32" s="57">
        <v>-41.870455824058702</v>
      </c>
      <c r="I32" s="56">
        <v>17690.009399999999</v>
      </c>
      <c r="J32" s="57">
        <v>22.265215167728101</v>
      </c>
      <c r="K32" s="56">
        <v>38129.003400000001</v>
      </c>
      <c r="L32" s="57">
        <v>27.896595435749099</v>
      </c>
      <c r="M32" s="57">
        <v>-0.53604847169962999</v>
      </c>
      <c r="N32" s="56">
        <v>2480656.5074</v>
      </c>
      <c r="O32" s="56">
        <v>21344825.6404</v>
      </c>
      <c r="P32" s="56">
        <v>16483</v>
      </c>
      <c r="Q32" s="56">
        <v>15967</v>
      </c>
      <c r="R32" s="57">
        <v>3.23166530970125</v>
      </c>
      <c r="S32" s="56">
        <v>4.8201983376812496</v>
      </c>
      <c r="T32" s="56">
        <v>4.7926653535416799</v>
      </c>
      <c r="U32" s="58">
        <v>0.57120023307613099</v>
      </c>
    </row>
    <row r="33" spans="1:21" ht="12" thickBot="1">
      <c r="A33" s="82"/>
      <c r="B33" s="69" t="s">
        <v>70</v>
      </c>
      <c r="C33" s="70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6">
        <v>15.7265</v>
      </c>
      <c r="O33" s="56">
        <v>343.66140000000001</v>
      </c>
      <c r="P33" s="59"/>
      <c r="Q33" s="59"/>
      <c r="R33" s="59"/>
      <c r="S33" s="59"/>
      <c r="T33" s="59"/>
      <c r="U33" s="60"/>
    </row>
    <row r="34" spans="1:21" ht="12" thickBot="1">
      <c r="A34" s="82"/>
      <c r="B34" s="69" t="s">
        <v>31</v>
      </c>
      <c r="C34" s="70"/>
      <c r="D34" s="56">
        <v>106339.52220000001</v>
      </c>
      <c r="E34" s="56">
        <v>118403.4617</v>
      </c>
      <c r="F34" s="57">
        <v>89.811159803277903</v>
      </c>
      <c r="G34" s="56">
        <v>116633.8986</v>
      </c>
      <c r="H34" s="57">
        <v>-8.8262302157153592</v>
      </c>
      <c r="I34" s="56">
        <v>14636.5049</v>
      </c>
      <c r="J34" s="57">
        <v>13.7639370548159</v>
      </c>
      <c r="K34" s="56">
        <v>20670.2052</v>
      </c>
      <c r="L34" s="57">
        <v>17.722296389053401</v>
      </c>
      <c r="M34" s="57">
        <v>-0.29190326083458501</v>
      </c>
      <c r="N34" s="56">
        <v>2469353.3758999999</v>
      </c>
      <c r="O34" s="56">
        <v>34112526.270999998</v>
      </c>
      <c r="P34" s="56">
        <v>7328</v>
      </c>
      <c r="Q34" s="56">
        <v>6864</v>
      </c>
      <c r="R34" s="57">
        <v>6.7599067599067597</v>
      </c>
      <c r="S34" s="56">
        <v>14.511397680130999</v>
      </c>
      <c r="T34" s="56">
        <v>14.6560521707459</v>
      </c>
      <c r="U34" s="58">
        <v>-0.99683361867325604</v>
      </c>
    </row>
    <row r="35" spans="1:21" ht="12" thickBot="1">
      <c r="A35" s="82"/>
      <c r="B35" s="69" t="s">
        <v>78</v>
      </c>
      <c r="C35" s="70"/>
      <c r="D35" s="56">
        <v>4917.0259999999998</v>
      </c>
      <c r="E35" s="59"/>
      <c r="F35" s="59"/>
      <c r="G35" s="59"/>
      <c r="H35" s="59"/>
      <c r="I35" s="56">
        <v>116.3287</v>
      </c>
      <c r="J35" s="57">
        <v>2.3658345512104302</v>
      </c>
      <c r="K35" s="59"/>
      <c r="L35" s="59"/>
      <c r="M35" s="59"/>
      <c r="N35" s="56">
        <v>99788.598299999998</v>
      </c>
      <c r="O35" s="56">
        <v>322068.6482</v>
      </c>
      <c r="P35" s="56">
        <v>801</v>
      </c>
      <c r="Q35" s="56">
        <v>754</v>
      </c>
      <c r="R35" s="57">
        <v>6.2334217506631298</v>
      </c>
      <c r="S35" s="56">
        <v>6.1386092384519397</v>
      </c>
      <c r="T35" s="56">
        <v>5.8131275862068996</v>
      </c>
      <c r="U35" s="58">
        <v>5.3022051021954404</v>
      </c>
    </row>
    <row r="36" spans="1:21" ht="12" thickBot="1">
      <c r="A36" s="82"/>
      <c r="B36" s="69" t="s">
        <v>64</v>
      </c>
      <c r="C36" s="70"/>
      <c r="D36" s="56">
        <v>53105.15</v>
      </c>
      <c r="E36" s="59"/>
      <c r="F36" s="59"/>
      <c r="G36" s="56">
        <v>115678.7</v>
      </c>
      <c r="H36" s="57">
        <v>-54.092542533759499</v>
      </c>
      <c r="I36" s="56">
        <v>624.83000000000004</v>
      </c>
      <c r="J36" s="57">
        <v>1.1765902177095799</v>
      </c>
      <c r="K36" s="56">
        <v>-3347.04</v>
      </c>
      <c r="L36" s="57">
        <v>-2.8933935115107601</v>
      </c>
      <c r="M36" s="57">
        <v>-1.1866813662220901</v>
      </c>
      <c r="N36" s="56">
        <v>1173915.46</v>
      </c>
      <c r="O36" s="56">
        <v>26871859.280000001</v>
      </c>
      <c r="P36" s="56">
        <v>38</v>
      </c>
      <c r="Q36" s="56">
        <v>42</v>
      </c>
      <c r="R36" s="57">
        <v>-9.5238095238095202</v>
      </c>
      <c r="S36" s="56">
        <v>1397.5039473684201</v>
      </c>
      <c r="T36" s="56">
        <v>950.957619047619</v>
      </c>
      <c r="U36" s="58">
        <v>31.953135385533201</v>
      </c>
    </row>
    <row r="37" spans="1:21" ht="12" thickBot="1">
      <c r="A37" s="82"/>
      <c r="B37" s="69" t="s">
        <v>35</v>
      </c>
      <c r="C37" s="70"/>
      <c r="D37" s="56">
        <v>113365</v>
      </c>
      <c r="E37" s="59"/>
      <c r="F37" s="59"/>
      <c r="G37" s="56">
        <v>167082.15</v>
      </c>
      <c r="H37" s="57">
        <v>-32.150142908742801</v>
      </c>
      <c r="I37" s="56">
        <v>-7686.85</v>
      </c>
      <c r="J37" s="57">
        <v>-6.7806201208485897</v>
      </c>
      <c r="K37" s="56">
        <v>-31332.85</v>
      </c>
      <c r="L37" s="57">
        <v>-18.752960744160902</v>
      </c>
      <c r="M37" s="57">
        <v>-0.75467121567300799</v>
      </c>
      <c r="N37" s="56">
        <v>3181248.26</v>
      </c>
      <c r="O37" s="56">
        <v>72647741.629999995</v>
      </c>
      <c r="P37" s="56">
        <v>57</v>
      </c>
      <c r="Q37" s="56">
        <v>55</v>
      </c>
      <c r="R37" s="57">
        <v>3.6363636363636398</v>
      </c>
      <c r="S37" s="56">
        <v>1988.85964912281</v>
      </c>
      <c r="T37" s="56">
        <v>1659.8301818181801</v>
      </c>
      <c r="U37" s="58">
        <v>16.543624254720299</v>
      </c>
    </row>
    <row r="38" spans="1:21" ht="12" thickBot="1">
      <c r="A38" s="82"/>
      <c r="B38" s="69" t="s">
        <v>36</v>
      </c>
      <c r="C38" s="70"/>
      <c r="D38" s="56">
        <v>147776.99</v>
      </c>
      <c r="E38" s="59"/>
      <c r="F38" s="59"/>
      <c r="G38" s="56">
        <v>442589.8</v>
      </c>
      <c r="H38" s="57">
        <v>-66.610845979731096</v>
      </c>
      <c r="I38" s="56">
        <v>-4169.18</v>
      </c>
      <c r="J38" s="57">
        <v>-2.82126466373419</v>
      </c>
      <c r="K38" s="56">
        <v>-54125.87</v>
      </c>
      <c r="L38" s="57">
        <v>-12.229353229559299</v>
      </c>
      <c r="M38" s="57">
        <v>-0.92297250834028199</v>
      </c>
      <c r="N38" s="56">
        <v>5308305.07</v>
      </c>
      <c r="O38" s="56">
        <v>46523293.810000002</v>
      </c>
      <c r="P38" s="56">
        <v>54</v>
      </c>
      <c r="Q38" s="56">
        <v>105</v>
      </c>
      <c r="R38" s="57">
        <v>-48.571428571428598</v>
      </c>
      <c r="S38" s="56">
        <v>2736.6109259259301</v>
      </c>
      <c r="T38" s="56">
        <v>2628.8492380952398</v>
      </c>
      <c r="U38" s="58">
        <v>3.9377789078375001</v>
      </c>
    </row>
    <row r="39" spans="1:21" ht="12" thickBot="1">
      <c r="A39" s="82"/>
      <c r="B39" s="69" t="s">
        <v>37</v>
      </c>
      <c r="C39" s="70"/>
      <c r="D39" s="56">
        <v>93181.29</v>
      </c>
      <c r="E39" s="59"/>
      <c r="F39" s="59"/>
      <c r="G39" s="56">
        <v>170111.32</v>
      </c>
      <c r="H39" s="57">
        <v>-45.223345512808898</v>
      </c>
      <c r="I39" s="56">
        <v>-9885.44</v>
      </c>
      <c r="J39" s="57">
        <v>-10.608825011974</v>
      </c>
      <c r="K39" s="56">
        <v>-36054.769999999997</v>
      </c>
      <c r="L39" s="57">
        <v>-21.194809375413701</v>
      </c>
      <c r="M39" s="57">
        <v>-0.72582157645160394</v>
      </c>
      <c r="N39" s="56">
        <v>2873985.13</v>
      </c>
      <c r="O39" s="56">
        <v>45594013.530000001</v>
      </c>
      <c r="P39" s="56">
        <v>68</v>
      </c>
      <c r="Q39" s="56">
        <v>85</v>
      </c>
      <c r="R39" s="57">
        <v>-20</v>
      </c>
      <c r="S39" s="56">
        <v>1370.31308823529</v>
      </c>
      <c r="T39" s="56">
        <v>1538.9861176470599</v>
      </c>
      <c r="U39" s="58">
        <v>-12.309086942239199</v>
      </c>
    </row>
    <row r="40" spans="1:21" ht="12" thickBot="1">
      <c r="A40" s="82"/>
      <c r="B40" s="69" t="s">
        <v>66</v>
      </c>
      <c r="C40" s="70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6">
        <v>10.6</v>
      </c>
      <c r="O40" s="56">
        <v>1263.8599999999999</v>
      </c>
      <c r="P40" s="59"/>
      <c r="Q40" s="56">
        <v>3</v>
      </c>
      <c r="R40" s="59"/>
      <c r="S40" s="59"/>
      <c r="T40" s="56">
        <v>0.08</v>
      </c>
      <c r="U40" s="60"/>
    </row>
    <row r="41" spans="1:21" ht="12" thickBot="1">
      <c r="A41" s="82"/>
      <c r="B41" s="69" t="s">
        <v>32</v>
      </c>
      <c r="C41" s="70"/>
      <c r="D41" s="56">
        <v>42911.111400000002</v>
      </c>
      <c r="E41" s="59"/>
      <c r="F41" s="59"/>
      <c r="G41" s="56">
        <v>121860.6836</v>
      </c>
      <c r="H41" s="57">
        <v>-64.786746526998797</v>
      </c>
      <c r="I41" s="56">
        <v>2498.1669000000002</v>
      </c>
      <c r="J41" s="57">
        <v>5.8217249996465901</v>
      </c>
      <c r="K41" s="56">
        <v>6589.3513000000003</v>
      </c>
      <c r="L41" s="57">
        <v>5.4072824026074997</v>
      </c>
      <c r="M41" s="57">
        <v>-0.62087817354646102</v>
      </c>
      <c r="N41" s="56">
        <v>733014.09990000003</v>
      </c>
      <c r="O41" s="56">
        <v>13905126.4794</v>
      </c>
      <c r="P41" s="56">
        <v>87</v>
      </c>
      <c r="Q41" s="56">
        <v>83</v>
      </c>
      <c r="R41" s="57">
        <v>4.81927710843373</v>
      </c>
      <c r="S41" s="56">
        <v>493.23116551724098</v>
      </c>
      <c r="T41" s="56">
        <v>384.99639518072303</v>
      </c>
      <c r="U41" s="58">
        <v>21.944025013710299</v>
      </c>
    </row>
    <row r="42" spans="1:21" ht="12" thickBot="1">
      <c r="A42" s="82"/>
      <c r="B42" s="69" t="s">
        <v>33</v>
      </c>
      <c r="C42" s="70"/>
      <c r="D42" s="56">
        <v>272267.98269999999</v>
      </c>
      <c r="E42" s="56">
        <v>743185.37109999999</v>
      </c>
      <c r="F42" s="57">
        <v>36.635272071759402</v>
      </c>
      <c r="G42" s="56">
        <v>395766.25750000001</v>
      </c>
      <c r="H42" s="57">
        <v>-31.204851969978801</v>
      </c>
      <c r="I42" s="56">
        <v>14216.632799999999</v>
      </c>
      <c r="J42" s="57">
        <v>5.2215587962337402</v>
      </c>
      <c r="K42" s="56">
        <v>25610.126499999998</v>
      </c>
      <c r="L42" s="57">
        <v>6.4710232402771197</v>
      </c>
      <c r="M42" s="57">
        <v>-0.44488236713707802</v>
      </c>
      <c r="N42" s="56">
        <v>6452778.9111000001</v>
      </c>
      <c r="O42" s="56">
        <v>83543857.453600004</v>
      </c>
      <c r="P42" s="56">
        <v>1491</v>
      </c>
      <c r="Q42" s="56">
        <v>2101</v>
      </c>
      <c r="R42" s="57">
        <v>-29.033793431699198</v>
      </c>
      <c r="S42" s="56">
        <v>182.6076342723</v>
      </c>
      <c r="T42" s="56">
        <v>183.90490961446901</v>
      </c>
      <c r="U42" s="58">
        <v>-0.71041681654688704</v>
      </c>
    </row>
    <row r="43" spans="1:21" ht="12" thickBot="1">
      <c r="A43" s="82"/>
      <c r="B43" s="69" t="s">
        <v>38</v>
      </c>
      <c r="C43" s="70"/>
      <c r="D43" s="56">
        <v>44465.83</v>
      </c>
      <c r="E43" s="59"/>
      <c r="F43" s="59"/>
      <c r="G43" s="56">
        <v>94729.94</v>
      </c>
      <c r="H43" s="57">
        <v>-53.060426302391797</v>
      </c>
      <c r="I43" s="56">
        <v>-5670.94</v>
      </c>
      <c r="J43" s="57">
        <v>-12.753478345057299</v>
      </c>
      <c r="K43" s="56">
        <v>-8064.45</v>
      </c>
      <c r="L43" s="57">
        <v>-8.5130952262822106</v>
      </c>
      <c r="M43" s="57">
        <v>-0.29679767374092503</v>
      </c>
      <c r="N43" s="56">
        <v>1261690.6299999999</v>
      </c>
      <c r="O43" s="56">
        <v>34738974.689999998</v>
      </c>
      <c r="P43" s="56">
        <v>31</v>
      </c>
      <c r="Q43" s="56">
        <v>43</v>
      </c>
      <c r="R43" s="57">
        <v>-27.9069767441861</v>
      </c>
      <c r="S43" s="56">
        <v>1434.38161290323</v>
      </c>
      <c r="T43" s="56">
        <v>858.77651162790698</v>
      </c>
      <c r="U43" s="58">
        <v>40.129146671803703</v>
      </c>
    </row>
    <row r="44" spans="1:21" ht="12" thickBot="1">
      <c r="A44" s="82"/>
      <c r="B44" s="69" t="s">
        <v>39</v>
      </c>
      <c r="C44" s="70"/>
      <c r="D44" s="56">
        <v>12758.11</v>
      </c>
      <c r="E44" s="59"/>
      <c r="F44" s="59"/>
      <c r="G44" s="56">
        <v>29687.19</v>
      </c>
      <c r="H44" s="57">
        <v>-57.024864933326498</v>
      </c>
      <c r="I44" s="56">
        <v>1660.9</v>
      </c>
      <c r="J44" s="57">
        <v>13.018385952151201</v>
      </c>
      <c r="K44" s="56">
        <v>4172.6499999999996</v>
      </c>
      <c r="L44" s="57">
        <v>14.0553888731133</v>
      </c>
      <c r="M44" s="57">
        <v>-0.60195559177021796</v>
      </c>
      <c r="N44" s="56">
        <v>610725.27</v>
      </c>
      <c r="O44" s="56">
        <v>14143966.17</v>
      </c>
      <c r="P44" s="56">
        <v>18</v>
      </c>
      <c r="Q44" s="56">
        <v>16</v>
      </c>
      <c r="R44" s="57">
        <v>12.5</v>
      </c>
      <c r="S44" s="56">
        <v>708.78388888888901</v>
      </c>
      <c r="T44" s="56">
        <v>778.84749999999997</v>
      </c>
      <c r="U44" s="58">
        <v>-9.8850456689901502</v>
      </c>
    </row>
    <row r="45" spans="1:21" ht="12" thickBot="1">
      <c r="A45" s="82"/>
      <c r="B45" s="69" t="s">
        <v>72</v>
      </c>
      <c r="C45" s="70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6">
        <v>0</v>
      </c>
      <c r="O45" s="56">
        <v>219.40190000000001</v>
      </c>
      <c r="P45" s="59"/>
      <c r="Q45" s="59"/>
      <c r="R45" s="59"/>
      <c r="S45" s="59"/>
      <c r="T45" s="59"/>
      <c r="U45" s="60"/>
    </row>
    <row r="46" spans="1:21" ht="12" thickBot="1">
      <c r="A46" s="83"/>
      <c r="B46" s="69" t="s">
        <v>34</v>
      </c>
      <c r="C46" s="70"/>
      <c r="D46" s="61">
        <v>6518.3611000000001</v>
      </c>
      <c r="E46" s="62"/>
      <c r="F46" s="62"/>
      <c r="G46" s="61">
        <v>16519.106199999998</v>
      </c>
      <c r="H46" s="63">
        <v>-60.540473430699301</v>
      </c>
      <c r="I46" s="61">
        <v>507.63529999999997</v>
      </c>
      <c r="J46" s="63">
        <v>7.7877750589791699</v>
      </c>
      <c r="K46" s="61">
        <v>2841.3366000000001</v>
      </c>
      <c r="L46" s="63">
        <v>17.2003046992942</v>
      </c>
      <c r="M46" s="63">
        <v>-0.82133925983989398</v>
      </c>
      <c r="N46" s="61">
        <v>381057.95309999998</v>
      </c>
      <c r="O46" s="61">
        <v>5112049.1145000001</v>
      </c>
      <c r="P46" s="61">
        <v>12</v>
      </c>
      <c r="Q46" s="61">
        <v>9</v>
      </c>
      <c r="R46" s="63">
        <v>33.3333333333333</v>
      </c>
      <c r="S46" s="61">
        <v>543.19675833333304</v>
      </c>
      <c r="T46" s="61">
        <v>158.34067777777801</v>
      </c>
      <c r="U46" s="64">
        <v>70.8502167311146</v>
      </c>
    </row>
  </sheetData>
  <mergeCells count="44"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5:C35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</mergeCells>
  <phoneticPr fontId="45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workbookViewId="0">
      <selection activeCell="F40" sqref="F40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68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46631</v>
      </c>
      <c r="D2" s="37">
        <v>416224.494562393</v>
      </c>
      <c r="E2" s="37">
        <v>310697.93231196603</v>
      </c>
      <c r="F2" s="37">
        <v>105526.562250427</v>
      </c>
      <c r="G2" s="37">
        <v>310697.93231196603</v>
      </c>
      <c r="H2" s="37">
        <v>0.25353280171887799</v>
      </c>
    </row>
    <row r="3" spans="1:8">
      <c r="A3" s="37">
        <v>2</v>
      </c>
      <c r="B3" s="37">
        <v>13</v>
      </c>
      <c r="C3" s="37">
        <v>4863</v>
      </c>
      <c r="D3" s="37">
        <v>46863.391394017097</v>
      </c>
      <c r="E3" s="37">
        <v>36448.420623076898</v>
      </c>
      <c r="F3" s="37">
        <v>10414.970770940199</v>
      </c>
      <c r="G3" s="37">
        <v>36448.420623076898</v>
      </c>
      <c r="H3" s="37">
        <v>0.22224108117514099</v>
      </c>
    </row>
    <row r="4" spans="1:8">
      <c r="A4" s="37">
        <v>3</v>
      </c>
      <c r="B4" s="37">
        <v>14</v>
      </c>
      <c r="C4" s="37">
        <v>85143</v>
      </c>
      <c r="D4" s="37">
        <v>82650.053516148604</v>
      </c>
      <c r="E4" s="37">
        <v>60853.771556512598</v>
      </c>
      <c r="F4" s="37">
        <v>21796.281959635999</v>
      </c>
      <c r="G4" s="37">
        <v>60853.771556512598</v>
      </c>
      <c r="H4" s="37">
        <v>0.26371769929195898</v>
      </c>
    </row>
    <row r="5" spans="1:8">
      <c r="A5" s="37">
        <v>4</v>
      </c>
      <c r="B5" s="37">
        <v>15</v>
      </c>
      <c r="C5" s="37">
        <v>2910</v>
      </c>
      <c r="D5" s="37">
        <v>50726.021705150903</v>
      </c>
      <c r="E5" s="37">
        <v>41234.093283949798</v>
      </c>
      <c r="F5" s="37">
        <v>9491.9284212011207</v>
      </c>
      <c r="G5" s="37">
        <v>41234.093283949798</v>
      </c>
      <c r="H5" s="37">
        <v>0.18712148325712799</v>
      </c>
    </row>
    <row r="6" spans="1:8">
      <c r="A6" s="37">
        <v>5</v>
      </c>
      <c r="B6" s="37">
        <v>16</v>
      </c>
      <c r="C6" s="37">
        <v>3137</v>
      </c>
      <c r="D6" s="37">
        <v>131190.22599487199</v>
      </c>
      <c r="E6" s="37">
        <v>106131.21028461499</v>
      </c>
      <c r="F6" s="37">
        <v>25059.015710256401</v>
      </c>
      <c r="G6" s="37">
        <v>106131.21028461499</v>
      </c>
      <c r="H6" s="37">
        <v>0.19101282523315399</v>
      </c>
    </row>
    <row r="7" spans="1:8">
      <c r="A7" s="37">
        <v>6</v>
      </c>
      <c r="B7" s="37">
        <v>17</v>
      </c>
      <c r="C7" s="37">
        <v>12923</v>
      </c>
      <c r="D7" s="37">
        <v>171102.46725982899</v>
      </c>
      <c r="E7" s="37">
        <v>118212.999498291</v>
      </c>
      <c r="F7" s="37">
        <v>52889.467761538501</v>
      </c>
      <c r="G7" s="37">
        <v>118212.999498291</v>
      </c>
      <c r="H7" s="37">
        <v>0.30910990711327802</v>
      </c>
    </row>
    <row r="8" spans="1:8">
      <c r="A8" s="37">
        <v>7</v>
      </c>
      <c r="B8" s="37">
        <v>18</v>
      </c>
      <c r="C8" s="37">
        <v>34967</v>
      </c>
      <c r="D8" s="37">
        <v>119384.500021368</v>
      </c>
      <c r="E8" s="37">
        <v>91922.422994871798</v>
      </c>
      <c r="F8" s="37">
        <v>27462.077026495699</v>
      </c>
      <c r="G8" s="37">
        <v>91922.422994871798</v>
      </c>
      <c r="H8" s="37">
        <v>0.23003050665354799</v>
      </c>
    </row>
    <row r="9" spans="1:8">
      <c r="A9" s="37">
        <v>8</v>
      </c>
      <c r="B9" s="37">
        <v>19</v>
      </c>
      <c r="C9" s="37">
        <v>12713</v>
      </c>
      <c r="D9" s="37">
        <v>81453.372238461496</v>
      </c>
      <c r="E9" s="37">
        <v>63920.185184615402</v>
      </c>
      <c r="F9" s="37">
        <v>17533.187053846199</v>
      </c>
      <c r="G9" s="37">
        <v>63920.185184615402</v>
      </c>
      <c r="H9" s="37">
        <v>0.215254280725374</v>
      </c>
    </row>
    <row r="10" spans="1:8">
      <c r="A10" s="37">
        <v>9</v>
      </c>
      <c r="B10" s="37">
        <v>21</v>
      </c>
      <c r="C10" s="37">
        <v>148966</v>
      </c>
      <c r="D10" s="37">
        <v>658450.84414957301</v>
      </c>
      <c r="E10" s="37">
        <v>646352.05286666704</v>
      </c>
      <c r="F10" s="37">
        <v>12098.791282906001</v>
      </c>
      <c r="G10" s="37">
        <v>646352.05286666704</v>
      </c>
      <c r="H10" s="37">
        <v>1.8374630984841801E-2</v>
      </c>
    </row>
    <row r="11" spans="1:8">
      <c r="A11" s="37">
        <v>10</v>
      </c>
      <c r="B11" s="37">
        <v>22</v>
      </c>
      <c r="C11" s="37">
        <v>61326</v>
      </c>
      <c r="D11" s="37">
        <v>754276.13082649605</v>
      </c>
      <c r="E11" s="37">
        <v>719503.67952564103</v>
      </c>
      <c r="F11" s="37">
        <v>34772.4513008547</v>
      </c>
      <c r="G11" s="37">
        <v>719503.67952564103</v>
      </c>
      <c r="H11" s="37">
        <v>4.6100426461530598E-2</v>
      </c>
    </row>
    <row r="12" spans="1:8">
      <c r="A12" s="37">
        <v>11</v>
      </c>
      <c r="B12" s="37">
        <v>23</v>
      </c>
      <c r="C12" s="37">
        <v>151662.97099999999</v>
      </c>
      <c r="D12" s="37">
        <v>1285880.5599042701</v>
      </c>
      <c r="E12" s="37">
        <v>1123747.17989829</v>
      </c>
      <c r="F12" s="37">
        <v>162133.380005983</v>
      </c>
      <c r="G12" s="37">
        <v>1123747.17989829</v>
      </c>
      <c r="H12" s="37">
        <v>0.12608743382671</v>
      </c>
    </row>
    <row r="13" spans="1:8">
      <c r="A13" s="37">
        <v>12</v>
      </c>
      <c r="B13" s="37">
        <v>24</v>
      </c>
      <c r="C13" s="37">
        <v>17765</v>
      </c>
      <c r="D13" s="37">
        <v>380259.26864102599</v>
      </c>
      <c r="E13" s="37">
        <v>364211.99999059801</v>
      </c>
      <c r="F13" s="37">
        <v>16047.268650427401</v>
      </c>
      <c r="G13" s="37">
        <v>364211.99999059801</v>
      </c>
      <c r="H13" s="37">
        <v>4.22008612907116E-2</v>
      </c>
    </row>
    <row r="14" spans="1:8">
      <c r="A14" s="37">
        <v>13</v>
      </c>
      <c r="B14" s="37">
        <v>25</v>
      </c>
      <c r="C14" s="37">
        <v>71532</v>
      </c>
      <c r="D14" s="37">
        <v>799942.05519999994</v>
      </c>
      <c r="E14" s="37">
        <v>721119.91399999999</v>
      </c>
      <c r="F14" s="37">
        <v>78822.141199999998</v>
      </c>
      <c r="G14" s="37">
        <v>721119.91399999999</v>
      </c>
      <c r="H14" s="37">
        <v>9.8534813475074798E-2</v>
      </c>
    </row>
    <row r="15" spans="1:8">
      <c r="A15" s="37">
        <v>14</v>
      </c>
      <c r="B15" s="37">
        <v>26</v>
      </c>
      <c r="C15" s="37">
        <v>47477</v>
      </c>
      <c r="D15" s="37">
        <v>271317.63144093502</v>
      </c>
      <c r="E15" s="37">
        <v>236921.47463070101</v>
      </c>
      <c r="F15" s="37">
        <v>34396.156810233697</v>
      </c>
      <c r="G15" s="37">
        <v>236921.47463070101</v>
      </c>
      <c r="H15" s="37">
        <v>0.12677449905323099</v>
      </c>
    </row>
    <row r="16" spans="1:8">
      <c r="A16" s="37">
        <v>15</v>
      </c>
      <c r="B16" s="37">
        <v>27</v>
      </c>
      <c r="C16" s="37">
        <v>130985.52499999999</v>
      </c>
      <c r="D16" s="37">
        <v>952202.77888376103</v>
      </c>
      <c r="E16" s="37">
        <v>954381.05908119702</v>
      </c>
      <c r="F16" s="37">
        <v>-2178.2801974358999</v>
      </c>
      <c r="G16" s="37">
        <v>954381.05908119702</v>
      </c>
      <c r="H16" s="37">
        <v>-2.2876221806340802E-3</v>
      </c>
    </row>
    <row r="17" spans="1:8">
      <c r="A17" s="37">
        <v>16</v>
      </c>
      <c r="B17" s="37">
        <v>29</v>
      </c>
      <c r="C17" s="37">
        <v>199193</v>
      </c>
      <c r="D17" s="37">
        <v>2603434.3850444402</v>
      </c>
      <c r="E17" s="37">
        <v>2544627.7453999999</v>
      </c>
      <c r="F17" s="37">
        <v>58806.639644444404</v>
      </c>
      <c r="G17" s="37">
        <v>2544627.7453999999</v>
      </c>
      <c r="H17" s="37">
        <v>2.2588101310431302E-2</v>
      </c>
    </row>
    <row r="18" spans="1:8">
      <c r="A18" s="37">
        <v>17</v>
      </c>
      <c r="B18" s="37">
        <v>31</v>
      </c>
      <c r="C18" s="37">
        <v>23088.485000000001</v>
      </c>
      <c r="D18" s="37">
        <v>195144.66066024499</v>
      </c>
      <c r="E18" s="37">
        <v>166228.41907459401</v>
      </c>
      <c r="F18" s="37">
        <v>28916.2415856511</v>
      </c>
      <c r="G18" s="37">
        <v>166228.41907459401</v>
      </c>
      <c r="H18" s="37">
        <v>0.148178492241688</v>
      </c>
    </row>
    <row r="19" spans="1:8">
      <c r="A19" s="37">
        <v>18</v>
      </c>
      <c r="B19" s="37">
        <v>32</v>
      </c>
      <c r="C19" s="37">
        <v>12148.499</v>
      </c>
      <c r="D19" s="37">
        <v>206190.78069445601</v>
      </c>
      <c r="E19" s="37">
        <v>192413.838320304</v>
      </c>
      <c r="F19" s="37">
        <v>13776.942374152201</v>
      </c>
      <c r="G19" s="37">
        <v>192413.838320304</v>
      </c>
      <c r="H19" s="37">
        <v>6.6816480968504705E-2</v>
      </c>
    </row>
    <row r="20" spans="1:8">
      <c r="A20" s="37">
        <v>19</v>
      </c>
      <c r="B20" s="37">
        <v>33</v>
      </c>
      <c r="C20" s="37">
        <v>35149.387999999999</v>
      </c>
      <c r="D20" s="37">
        <v>452975.74559822999</v>
      </c>
      <c r="E20" s="37">
        <v>362149.45219065598</v>
      </c>
      <c r="F20" s="37">
        <v>90826.2934075745</v>
      </c>
      <c r="G20" s="37">
        <v>362149.45219065598</v>
      </c>
      <c r="H20" s="37">
        <v>0.20051027961248399</v>
      </c>
    </row>
    <row r="21" spans="1:8">
      <c r="A21" s="37">
        <v>20</v>
      </c>
      <c r="B21" s="37">
        <v>34</v>
      </c>
      <c r="C21" s="37">
        <v>32082.46</v>
      </c>
      <c r="D21" s="37">
        <v>170435.51477155299</v>
      </c>
      <c r="E21" s="37">
        <v>123502.16016176601</v>
      </c>
      <c r="F21" s="37">
        <v>46933.354609786897</v>
      </c>
      <c r="G21" s="37">
        <v>123502.16016176601</v>
      </c>
      <c r="H21" s="37">
        <v>0.27537309153374001</v>
      </c>
    </row>
    <row r="22" spans="1:8">
      <c r="A22" s="37">
        <v>21</v>
      </c>
      <c r="B22" s="37">
        <v>35</v>
      </c>
      <c r="C22" s="37">
        <v>22490.061000000002</v>
      </c>
      <c r="D22" s="37">
        <v>713396.09653274296</v>
      </c>
      <c r="E22" s="37">
        <v>699145.58577610599</v>
      </c>
      <c r="F22" s="37">
        <v>14250.510756637201</v>
      </c>
      <c r="G22" s="37">
        <v>699145.58577610599</v>
      </c>
      <c r="H22" s="37">
        <v>1.99755939595096E-2</v>
      </c>
    </row>
    <row r="23" spans="1:8">
      <c r="A23" s="37">
        <v>22</v>
      </c>
      <c r="B23" s="37">
        <v>36</v>
      </c>
      <c r="C23" s="37">
        <v>107642.66499999999</v>
      </c>
      <c r="D23" s="37">
        <v>471826.01765486703</v>
      </c>
      <c r="E23" s="37">
        <v>401115.204738133</v>
      </c>
      <c r="F23" s="37">
        <v>70710.812916734401</v>
      </c>
      <c r="G23" s="37">
        <v>401115.204738133</v>
      </c>
      <c r="H23" s="37">
        <v>0.14986628602676599</v>
      </c>
    </row>
    <row r="24" spans="1:8">
      <c r="A24" s="37">
        <v>23</v>
      </c>
      <c r="B24" s="37">
        <v>37</v>
      </c>
      <c r="C24" s="37">
        <v>88752.691999999995</v>
      </c>
      <c r="D24" s="37">
        <v>732342.68047079595</v>
      </c>
      <c r="E24" s="37">
        <v>670489.01554830803</v>
      </c>
      <c r="F24" s="37">
        <v>61853.6649224879</v>
      </c>
      <c r="G24" s="37">
        <v>670489.01554830803</v>
      </c>
      <c r="H24" s="37">
        <v>8.4460002908371301E-2</v>
      </c>
    </row>
    <row r="25" spans="1:8">
      <c r="A25" s="37">
        <v>24</v>
      </c>
      <c r="B25" s="37">
        <v>38</v>
      </c>
      <c r="C25" s="37">
        <v>120080.59</v>
      </c>
      <c r="D25" s="37">
        <v>549253.05748672597</v>
      </c>
      <c r="E25" s="37">
        <v>519441.29779823002</v>
      </c>
      <c r="F25" s="37">
        <v>29811.7596884956</v>
      </c>
      <c r="G25" s="37">
        <v>519441.29779823002</v>
      </c>
      <c r="H25" s="37">
        <v>5.4276911675118097E-2</v>
      </c>
    </row>
    <row r="26" spans="1:8">
      <c r="A26" s="37">
        <v>25</v>
      </c>
      <c r="B26" s="37">
        <v>39</v>
      </c>
      <c r="C26" s="37">
        <v>48784.803</v>
      </c>
      <c r="D26" s="37">
        <v>79451.223885129701</v>
      </c>
      <c r="E26" s="37">
        <v>61761.318820651803</v>
      </c>
      <c r="F26" s="37">
        <v>17689.905064478</v>
      </c>
      <c r="G26" s="37">
        <v>61761.318820651803</v>
      </c>
      <c r="H26" s="37">
        <v>0.22265113360687699</v>
      </c>
    </row>
    <row r="27" spans="1:8">
      <c r="A27" s="37">
        <v>26</v>
      </c>
      <c r="B27" s="37">
        <v>42</v>
      </c>
      <c r="C27" s="37">
        <v>5402.48</v>
      </c>
      <c r="D27" s="37">
        <v>106339.5209</v>
      </c>
      <c r="E27" s="37">
        <v>91703.008799999996</v>
      </c>
      <c r="F27" s="37">
        <v>14636.5121</v>
      </c>
      <c r="G27" s="37">
        <v>91703.008799999996</v>
      </c>
      <c r="H27" s="37">
        <v>0.13763943993845801</v>
      </c>
    </row>
    <row r="28" spans="1:8">
      <c r="A28" s="37">
        <v>27</v>
      </c>
      <c r="B28" s="37">
        <v>43</v>
      </c>
      <c r="C28" s="37">
        <v>1098.28</v>
      </c>
      <c r="D28" s="37">
        <v>4917.0291999999999</v>
      </c>
      <c r="E28" s="37">
        <v>4800.6976999999997</v>
      </c>
      <c r="F28" s="37">
        <v>116.33150000000001</v>
      </c>
      <c r="G28" s="37">
        <v>4800.6976999999997</v>
      </c>
      <c r="H28" s="37">
        <v>2.3658899564802299E-2</v>
      </c>
    </row>
    <row r="29" spans="1:8">
      <c r="A29" s="37">
        <v>28</v>
      </c>
      <c r="B29" s="37">
        <v>75</v>
      </c>
      <c r="C29" s="37">
        <v>92</v>
      </c>
      <c r="D29" s="37">
        <v>42911.111111111102</v>
      </c>
      <c r="E29" s="37">
        <v>40412.944444444402</v>
      </c>
      <c r="F29" s="37">
        <v>2498.1666666666702</v>
      </c>
      <c r="G29" s="37">
        <v>40412.944444444402</v>
      </c>
      <c r="H29" s="37">
        <v>5.8217244950802702E-2</v>
      </c>
    </row>
    <row r="30" spans="1:8">
      <c r="A30" s="37">
        <v>29</v>
      </c>
      <c r="B30" s="37">
        <v>76</v>
      </c>
      <c r="C30" s="37">
        <v>1585</v>
      </c>
      <c r="D30" s="37">
        <v>272267.97939743602</v>
      </c>
      <c r="E30" s="37">
        <v>258051.34611538501</v>
      </c>
      <c r="F30" s="37">
        <v>14216.6332820513</v>
      </c>
      <c r="G30" s="37">
        <v>258051.34611538501</v>
      </c>
      <c r="H30" s="37">
        <v>5.2215590366206599E-2</v>
      </c>
    </row>
    <row r="31" spans="1:8">
      <c r="A31" s="30">
        <v>30</v>
      </c>
      <c r="B31" s="39">
        <v>99</v>
      </c>
      <c r="C31" s="40">
        <v>12</v>
      </c>
      <c r="D31" s="40">
        <v>6518.3609409273104</v>
      </c>
      <c r="E31" s="40">
        <v>6010.7260570304798</v>
      </c>
      <c r="F31" s="40">
        <v>507.63488389683101</v>
      </c>
      <c r="G31" s="40">
        <v>6010.7260570304798</v>
      </c>
      <c r="H31" s="40">
        <v>7.7877688654751601E-2</v>
      </c>
    </row>
    <row r="32" spans="1:8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/>
      <c r="B33" s="39">
        <v>40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38</v>
      </c>
      <c r="D34" s="34">
        <v>53105.15</v>
      </c>
      <c r="E34" s="34">
        <v>52480.32</v>
      </c>
      <c r="F34" s="30"/>
      <c r="G34" s="30"/>
      <c r="H34" s="30"/>
    </row>
    <row r="35" spans="1:8">
      <c r="A35" s="30"/>
      <c r="B35" s="33">
        <v>71</v>
      </c>
      <c r="C35" s="34">
        <v>53</v>
      </c>
      <c r="D35" s="34">
        <v>113365</v>
      </c>
      <c r="E35" s="34">
        <v>121051.85</v>
      </c>
      <c r="F35" s="30"/>
      <c r="G35" s="30"/>
      <c r="H35" s="30"/>
    </row>
    <row r="36" spans="1:8">
      <c r="A36" s="30"/>
      <c r="B36" s="33">
        <v>72</v>
      </c>
      <c r="C36" s="34">
        <v>52</v>
      </c>
      <c r="D36" s="34">
        <v>147776.99</v>
      </c>
      <c r="E36" s="34">
        <v>151946.17000000001</v>
      </c>
      <c r="F36" s="30"/>
      <c r="G36" s="30"/>
      <c r="H36" s="30"/>
    </row>
    <row r="37" spans="1:8">
      <c r="A37" s="30"/>
      <c r="B37" s="33">
        <v>73</v>
      </c>
      <c r="C37" s="34">
        <v>62</v>
      </c>
      <c r="D37" s="34">
        <v>93181.29</v>
      </c>
      <c r="E37" s="34">
        <v>103066.73</v>
      </c>
      <c r="F37" s="30"/>
      <c r="G37" s="30"/>
      <c r="H37" s="30"/>
    </row>
    <row r="38" spans="1:8">
      <c r="A38" s="30"/>
      <c r="B38" s="33">
        <v>77</v>
      </c>
      <c r="C38" s="34">
        <v>29</v>
      </c>
      <c r="D38" s="34">
        <v>44465.83</v>
      </c>
      <c r="E38" s="34">
        <v>50136.77</v>
      </c>
      <c r="F38" s="30"/>
      <c r="G38" s="30"/>
      <c r="H38" s="30"/>
    </row>
    <row r="39" spans="1:8">
      <c r="A39" s="30"/>
      <c r="B39" s="33">
        <v>78</v>
      </c>
      <c r="C39" s="34">
        <v>14</v>
      </c>
      <c r="D39" s="34">
        <v>12758.11</v>
      </c>
      <c r="E39" s="34">
        <v>11097.21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2016-06-16T00:14:47Z</dcterms:modified>
</cp:coreProperties>
</file>