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<sst xmlns="http://schemas.openxmlformats.org/spreadsheetml/2006/main" count="120" uniqueCount="79">
  <si>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</si>
  <si>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</si>
  <si>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</si>
  <si>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</si>
  <si>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</si>
  <si>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</si>
  <si>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</si>
  <si>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</si>
  <si>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</si>
  <si>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</si>
  <si>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</si>
  <si>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</si>
  <si>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</si>
  <si>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</si>
  <si>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</si>
  <si>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</si>
  <si>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</si>
  <si>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</si>
  <si>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</si>
  <si>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</si>
  <si>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</si>
  <si>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</si>
  <si>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</si>
  <si>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</si>
  <si>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</si>
  <si>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</si>
  <si>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</si>
  <si>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</si>
  <si>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</si>
  <si>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</si>
  <si>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</si>
  <si>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</si>
  <si>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</si>
  <si>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</si>
  <si>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</si>
  <si>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</si>
  <si>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</si>
  <si>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</si>
  <si>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</si>
  <si>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</si>
  <si>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5" type="noConversion"/>
  </si>
  <si>
    <t>COST</t>
    <phoneticPr fontId="45" type="noConversion"/>
  </si>
  <si>
    <t>成本</t>
    <phoneticPr fontId="45" type="noConversion"/>
  </si>
  <si>
    <t>销售金额差异</t>
    <phoneticPr fontId="45" type="noConversion"/>
  </si>
  <si>
    <t>销售成本差异</t>
    <phoneticPr fontId="45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</si>
  <si>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</si>
  <si>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</si>
  <si>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</si>
  <si>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</si>
  <si>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</si>
  <si>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</si>
  <si>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</si>
  <si>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</si>
  <si>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</si>
  <si>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</si>
  <si>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</si>
  <si>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</si>
  <si>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</si>
  <si>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</si>
  <si>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</si>
  <si>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</si>
  <si>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</si>
  <si>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</si>
  <si>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</si>
  <si>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</si>
  <si>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5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</si>
  <si>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</si>
  <si>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5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</si>
  <si>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</si>
  <si>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5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</si>
  <si>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</si>
  <si>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5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</si>
  <si>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</si>
  <si>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</si>
  <si>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</si>
  <si>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</si>
  <si>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</si>
  <si>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5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</si>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</sst>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0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9">
    <xf numFmtId="0" fontId="0" fillId="0" borderId="0"/>
    <xf numFmtId="0" fontId="60" fillId="0" borderId="0" applyNumberFormat="0" applyFill="0" applyBorder="0" applyAlignment="0" applyProtection="0"/>
    <xf numFmtId="0" fontId="61" fillId="0" borderId="1" applyNumberFormat="0" applyFill="0" applyAlignment="0" applyProtection="0"/>
    <xf numFmtId="0" fontId="62" fillId="0" borderId="2" applyNumberFormat="0" applyFill="0" applyAlignment="0" applyProtection="0"/>
    <xf numFmtId="0" fontId="63" fillId="0" borderId="3" applyNumberFormat="0" applyFill="0" applyAlignment="0" applyProtection="0"/>
    <xf numFmtId="0" fontId="63" fillId="0" borderId="0" applyNumberFormat="0" applyFill="0" applyBorder="0" applyAlignment="0" applyProtection="0"/>
    <xf numFmtId="0" fontId="66" fillId="2" borderId="0" applyNumberFormat="0" applyBorder="0" applyAlignment="0" applyProtection="0"/>
    <xf numFmtId="0" fontId="64" fillId="3" borderId="0" applyNumberFormat="0" applyBorder="0" applyAlignment="0" applyProtection="0"/>
    <xf numFmtId="0" fontId="73" fillId="4" borderId="0" applyNumberFormat="0" applyBorder="0" applyAlignment="0" applyProtection="0"/>
    <xf numFmtId="0" fontId="75" fillId="5" borderId="4" applyNumberFormat="0" applyAlignment="0" applyProtection="0"/>
    <xf numFmtId="0" fontId="74" fillId="6" borderId="5" applyNumberFormat="0" applyAlignment="0" applyProtection="0"/>
    <xf numFmtId="0" fontId="68" fillId="6" borderId="4" applyNumberFormat="0" applyAlignment="0" applyProtection="0"/>
    <xf numFmtId="0" fontId="72" fillId="0" borderId="6" applyNumberFormat="0" applyFill="0" applyAlignment="0" applyProtection="0"/>
    <xf numFmtId="0" fontId="69" fillId="7" borderId="7" applyNumberFormat="0" applyAlignment="0" applyProtection="0"/>
    <xf numFmtId="0" fontId="71" fillId="0" borderId="0" applyNumberForma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70" fillId="0" borderId="0" applyNumberFormat="0" applyFill="0" applyBorder="0" applyAlignment="0" applyProtection="0"/>
    <xf numFmtId="0" fontId="67" fillId="0" borderId="9" applyNumberFormat="0" applyFill="0" applyAlignment="0" applyProtection="0"/>
    <xf numFmtId="0" fontId="58" fillId="9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1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29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8" fillId="32" borderId="0" applyNumberFormat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50" fillId="0" borderId="0"/>
    <xf numFmtId="0" fontId="50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2" fillId="0" borderId="0"/>
    <xf numFmtId="0" fontId="55" fillId="0" borderId="0" applyNumberFormat="0" applyFill="0" applyBorder="0" applyAlignment="0" applyProtection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6" fillId="0" borderId="0"/>
    <xf numFmtId="43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78" fontId="56" fillId="0" borderId="0" applyFont="0" applyFill="0" applyBorder="0" applyAlignment="0" applyProtection="0"/>
    <xf numFmtId="179" fontId="56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1" applyNumberFormat="0" applyFill="0" applyAlignment="0" applyProtection="0"/>
    <xf numFmtId="0" fontId="62" fillId="0" borderId="2" applyNumberFormat="0" applyFill="0" applyAlignment="0" applyProtection="0"/>
    <xf numFmtId="0" fontId="63" fillId="0" borderId="3" applyNumberFormat="0" applyFill="0" applyAlignment="0" applyProtection="0"/>
    <xf numFmtId="0" fontId="63" fillId="0" borderId="0" applyNumberFormat="0" applyFill="0" applyBorder="0" applyAlignment="0" applyProtection="0"/>
    <xf numFmtId="0" fontId="66" fillId="2" borderId="0" applyNumberFormat="0" applyBorder="0" applyAlignment="0" applyProtection="0"/>
    <xf numFmtId="0" fontId="64" fillId="3" borderId="0" applyNumberFormat="0" applyBorder="0" applyAlignment="0" applyProtection="0"/>
    <xf numFmtId="0" fontId="73" fillId="4" borderId="0" applyNumberFormat="0" applyBorder="0" applyAlignment="0" applyProtection="0"/>
    <xf numFmtId="0" fontId="75" fillId="5" borderId="4" applyNumberFormat="0" applyAlignment="0" applyProtection="0"/>
    <xf numFmtId="0" fontId="74" fillId="6" borderId="5" applyNumberFormat="0" applyAlignment="0" applyProtection="0"/>
    <xf numFmtId="0" fontId="68" fillId="6" borderId="4" applyNumberFormat="0" applyAlignment="0" applyProtection="0"/>
    <xf numFmtId="0" fontId="72" fillId="0" borderId="6" applyNumberFormat="0" applyFill="0" applyAlignment="0" applyProtection="0"/>
    <xf numFmtId="0" fontId="69" fillId="7" borderId="7" applyNumberFormat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7" fillId="0" borderId="9" applyNumberFormat="0" applyFill="0" applyAlignment="0" applyProtection="0"/>
    <xf numFmtId="0" fontId="58" fillId="9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1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29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8" fillId="32" borderId="0" applyNumberFormat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59" fillId="38" borderId="21">
      <alignment vertical="center"/>
    </xf>
    <xf numFmtId="0" fontId="78" fillId="0" borderId="0"/>
    <xf numFmtId="180" fontId="80" fillId="0" borderId="0" applyFont="0" applyFill="0" applyBorder="0" applyAlignment="0" applyProtection="0"/>
    <xf numFmtId="181" fontId="80" fillId="0" borderId="0" applyFont="0" applyFill="0" applyBorder="0" applyAlignment="0" applyProtection="0"/>
    <xf numFmtId="178" fontId="80" fillId="0" borderId="0" applyFont="0" applyFill="0" applyBorder="0" applyAlignment="0" applyProtection="0"/>
    <xf numFmtId="179" fontId="80" fillId="0" borderId="0" applyFont="0" applyFill="0" applyBorder="0" applyAlignment="0" applyProtection="0"/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0" borderId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1" applyNumberFormat="0" applyFill="0" applyAlignment="0" applyProtection="0">
      <alignment vertical="center"/>
    </xf>
    <xf numFmtId="0" fontId="84" fillId="0" borderId="2" applyNumberFormat="0" applyFill="0" applyAlignment="0" applyProtection="0">
      <alignment vertical="center"/>
    </xf>
    <xf numFmtId="0" fontId="85" fillId="0" borderId="3" applyNumberFormat="0" applyFill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6" fillId="2" borderId="0" applyNumberFormat="0" applyBorder="0" applyAlignment="0" applyProtection="0">
      <alignment vertical="center"/>
    </xf>
    <xf numFmtId="0" fontId="87" fillId="3" borderId="0" applyNumberFormat="0" applyBorder="0" applyAlignment="0" applyProtection="0">
      <alignment vertical="center"/>
    </xf>
    <xf numFmtId="0" fontId="88" fillId="4" borderId="0" applyNumberFormat="0" applyBorder="0" applyAlignment="0" applyProtection="0">
      <alignment vertical="center"/>
    </xf>
    <xf numFmtId="0" fontId="89" fillId="5" borderId="4" applyNumberFormat="0" applyAlignment="0" applyProtection="0">
      <alignment vertical="center"/>
    </xf>
    <xf numFmtId="0" fontId="90" fillId="6" borderId="5" applyNumberFormat="0" applyAlignment="0" applyProtection="0">
      <alignment vertical="center"/>
    </xf>
    <xf numFmtId="0" fontId="91" fillId="6" borderId="4" applyNumberFormat="0" applyAlignment="0" applyProtection="0">
      <alignment vertical="center"/>
    </xf>
    <xf numFmtId="0" fontId="92" fillId="0" borderId="6" applyNumberFormat="0" applyFill="0" applyAlignment="0" applyProtection="0">
      <alignment vertical="center"/>
    </xf>
    <xf numFmtId="0" fontId="93" fillId="7" borderId="7" applyNumberFormat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97" fillId="12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97" fillId="28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97" fillId="32" borderId="0" applyNumberFormat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7" fillId="12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97" fillId="28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9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2" fillId="0" borderId="0" xfId="0" applyFont="1"/>
    <xf numFmtId="177" fontId="42" fillId="0" borderId="0" xfId="0" applyNumberFormat="1" applyFont="1"/>
    <xf numFmtId="0" fontId="0" fillId="0" borderId="0" xfId="0" applyAlignment="1"/>
    <xf numFmtId="0" fontId="42" fillId="0" borderId="0" xfId="0" applyNumberFormat="1" applyFont="1"/>
    <xf numFmtId="0" fontId="43" fillId="0" borderId="18" xfId="0" applyFont="1" applyBorder="1" applyAlignment="1">
      <alignment wrapText="1"/>
    </xf>
    <xf numFmtId="0" fontId="43" fillId="0" borderId="18" xfId="0" applyNumberFormat="1" applyFont="1" applyBorder="1" applyAlignment="1">
      <alignment wrapText="1"/>
    </xf>
    <xf numFmtId="0" fontId="42" fillId="0" borderId="18" xfId="0" applyFont="1" applyBorder="1" applyAlignment="1">
      <alignment wrapText="1"/>
    </xf>
    <xf numFmtId="0" fontId="42" fillId="0" borderId="18" xfId="0" applyFont="1" applyBorder="1" applyAlignment="1">
      <alignment horizontal="right" vertical="center" wrapText="1"/>
    </xf>
    <xf numFmtId="49" fontId="43" fillId="36" borderId="18" xfId="0" applyNumberFormat="1" applyFont="1" applyFill="1" applyBorder="1" applyAlignment="1">
      <alignment vertical="center" wrapText="1"/>
    </xf>
    <xf numFmtId="49" fontId="46" fillId="37" borderId="18" xfId="0" applyNumberFormat="1" applyFont="1" applyFill="1" applyBorder="1" applyAlignment="1">
      <alignment horizontal="center" vertical="center" wrapText="1"/>
    </xf>
    <xf numFmtId="0" fontId="43" fillId="33" borderId="18" xfId="0" applyFont="1" applyFill="1" applyBorder="1" applyAlignment="1">
      <alignment vertical="center" wrapText="1"/>
    </xf>
    <xf numFmtId="0" fontId="43" fillId="33" borderId="18" xfId="0" applyNumberFormat="1" applyFont="1" applyFill="1" applyBorder="1" applyAlignment="1">
      <alignment vertical="center" wrapText="1"/>
    </xf>
    <xf numFmtId="0" fontId="43" fillId="36" borderId="18" xfId="0" applyFont="1" applyFill="1" applyBorder="1" applyAlignment="1">
      <alignment vertical="center" wrapText="1"/>
    </xf>
    <xf numFmtId="0" fontId="43" fillId="37" borderId="18" xfId="0" applyFont="1" applyFill="1" applyBorder="1" applyAlignment="1">
      <alignment vertical="center" wrapText="1"/>
    </xf>
    <xf numFmtId="4" fontId="43" fillId="36" borderId="18" xfId="0" applyNumberFormat="1" applyFont="1" applyFill="1" applyBorder="1" applyAlignment="1">
      <alignment horizontal="right" vertical="top" wrapText="1"/>
    </xf>
    <xf numFmtId="4" fontId="43" fillId="37" borderId="18" xfId="0" applyNumberFormat="1" applyFont="1" applyFill="1" applyBorder="1" applyAlignment="1">
      <alignment horizontal="right" vertical="top" wrapText="1"/>
    </xf>
    <xf numFmtId="177" fontId="42" fillId="36" borderId="18" xfId="0" applyNumberFormat="1" applyFont="1" applyFill="1" applyBorder="1" applyAlignment="1">
      <alignment horizontal="center" vertical="center"/>
    </xf>
    <xf numFmtId="177" fontId="42" fillId="37" borderId="18" xfId="0" applyNumberFormat="1" applyFont="1" applyFill="1" applyBorder="1" applyAlignment="1">
      <alignment horizontal="center" vertical="center"/>
    </xf>
    <xf numFmtId="177" fontId="47" fillId="0" borderId="18" xfId="0" applyNumberFormat="1" applyFont="1" applyBorder="1"/>
    <xf numFmtId="177" fontId="42" fillId="36" borderId="18" xfId="0" applyNumberFormat="1" applyFont="1" applyFill="1" applyBorder="1"/>
    <xf numFmtId="177" fontId="42" fillId="37" borderId="18" xfId="0" applyNumberFormat="1" applyFont="1" applyFill="1" applyBorder="1"/>
    <xf numFmtId="177" fontId="42" fillId="0" borderId="18" xfId="0" applyNumberFormat="1" applyFont="1" applyBorder="1"/>
    <xf numFmtId="49" fontId="43" fillId="0" borderId="18" xfId="0" applyNumberFormat="1" applyFont="1" applyFill="1" applyBorder="1" applyAlignment="1">
      <alignment vertical="center" wrapText="1"/>
    </xf>
    <xf numFmtId="0" fontId="43" fillId="0" borderId="18" xfId="0" applyFont="1" applyFill="1" applyBorder="1" applyAlignment="1">
      <alignment vertical="center" wrapText="1"/>
    </xf>
    <xf numFmtId="4" fontId="43" fillId="0" borderId="18" xfId="0" applyNumberFormat="1" applyFont="1" applyFill="1" applyBorder="1" applyAlignment="1">
      <alignment horizontal="right" vertical="top" wrapText="1"/>
    </xf>
    <xf numFmtId="0" fontId="42" fillId="0" borderId="0" xfId="0" applyFont="1" applyFill="1"/>
    <xf numFmtId="176" fontId="43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3" fillId="0" borderId="0" xfId="0" applyNumberFormat="1" applyFont="1" applyAlignment="1"/>
    <xf numFmtId="1" fontId="53" fillId="0" borderId="0" xfId="0" applyNumberFormat="1" applyFont="1" applyAlignment="1"/>
    <xf numFmtId="0" fontId="42" fillId="0" borderId="0" xfId="0" applyFont="1"/>
    <xf numFmtId="1" fontId="77" fillId="0" borderId="0" xfId="0" applyNumberFormat="1" applyFont="1" applyAlignment="1"/>
    <xf numFmtId="0" fontId="77" fillId="0" borderId="0" xfId="0" applyNumberFormat="1" applyFont="1" applyAlignment="1"/>
    <xf numFmtId="0" fontId="42" fillId="0" borderId="0" xfId="0" applyFont="1"/>
    <xf numFmtId="0" fontId="42" fillId="0" borderId="0" xfId="0" applyFont="1"/>
    <xf numFmtId="0" fontId="78" fillId="0" borderId="0" xfId="110"/>
    <xf numFmtId="0" fontId="79" fillId="0" borderId="0" xfId="110" applyNumberFormat="1" applyFont="1"/>
    <xf numFmtId="1" fontId="81" fillId="0" borderId="0" xfId="0" applyNumberFormat="1" applyFont="1" applyAlignment="1"/>
    <xf numFmtId="0" fontId="81" fillId="0" borderId="0" xfId="0" applyNumberFormat="1" applyFont="1" applyAlignment="1"/>
    <xf numFmtId="0" fontId="42" fillId="0" borderId="0" xfId="0" applyFont="1" applyAlignment="1">
      <alignment vertical="center"/>
    </xf>
    <xf numFmtId="49" fontId="43" fillId="33" borderId="0" xfId="0" applyNumberFormat="1" applyFont="1" applyFill="1" applyBorder="1" applyAlignment="1">
      <alignment horizontal="left" vertical="top" wrapText="1"/>
    </xf>
    <xf numFmtId="49" fontId="43" fillId="33" borderId="0" xfId="0" applyNumberFormat="1" applyFont="1" applyFill="1" applyBorder="1" applyAlignment="1">
      <alignment horizontal="left" vertical="top"/>
    </xf>
    <xf numFmtId="0" fontId="48" fillId="0" borderId="0" xfId="0" applyFont="1" applyAlignment="1">
      <alignment horizontal="left" wrapText="1"/>
    </xf>
    <xf numFmtId="0" fontId="54" fillId="0" borderId="19" xfId="0" applyFont="1" applyBorder="1" applyAlignment="1">
      <alignment horizontal="left" vertical="center" wrapText="1"/>
    </xf>
    <xf numFmtId="0" fontId="43" fillId="0" borderId="10" xfId="0" applyFont="1" applyBorder="1" applyAlignment="1">
      <alignment wrapText="1"/>
    </xf>
    <xf numFmtId="0" fontId="42" fillId="0" borderId="11" xfId="0" applyFont="1" applyBorder="1" applyAlignment="1">
      <alignment wrapText="1"/>
    </xf>
    <xf numFmtId="0" fontId="42" fillId="0" borderId="11" xfId="0" applyFont="1" applyBorder="1" applyAlignment="1">
      <alignment horizontal="right" vertical="center" wrapText="1"/>
    </xf>
    <xf numFmtId="49" fontId="43" fillId="33" borderId="10" xfId="0" applyNumberFormat="1" applyFont="1" applyFill="1" applyBorder="1" applyAlignment="1">
      <alignment vertical="center" wrapText="1"/>
    </xf>
    <xf numFmtId="49" fontId="43" fillId="33" borderId="12" xfId="0" applyNumberFormat="1" applyFont="1" applyFill="1" applyBorder="1" applyAlignment="1">
      <alignment vertical="center" wrapText="1"/>
    </xf>
    <xf numFmtId="0" fontId="43" fillId="33" borderId="10" xfId="0" applyFont="1" applyFill="1" applyBorder="1" applyAlignment="1">
      <alignment vertical="center" wrapText="1"/>
    </xf>
    <xf numFmtId="0" fontId="43" fillId="33" borderId="12" xfId="0" applyFont="1" applyFill="1" applyBorder="1" applyAlignment="1">
      <alignment vertical="center" wrapText="1"/>
    </xf>
    <xf numFmtId="4" fontId="44" fillId="34" borderId="10" xfId="0" applyNumberFormat="1" applyFont="1" applyFill="1" applyBorder="1" applyAlignment="1">
      <alignment horizontal="right" vertical="top" wrapText="1"/>
    </xf>
    <xf numFmtId="176" fontId="44" fillId="34" borderId="10" xfId="0" applyNumberFormat="1" applyFont="1" applyFill="1" applyBorder="1" applyAlignment="1">
      <alignment horizontal="right" vertical="top" wrapText="1"/>
    </xf>
    <xf numFmtId="176" fontId="44" fillId="34" borderId="12" xfId="0" applyNumberFormat="1" applyFont="1" applyFill="1" applyBorder="1" applyAlignment="1">
      <alignment horizontal="right" vertical="top" wrapText="1"/>
    </xf>
    <xf numFmtId="4" fontId="43" fillId="35" borderId="10" xfId="0" applyNumberFormat="1" applyFont="1" applyFill="1" applyBorder="1" applyAlignment="1">
      <alignment horizontal="right" vertical="top" wrapText="1"/>
    </xf>
    <xf numFmtId="176" fontId="43" fillId="35" borderId="10" xfId="0" applyNumberFormat="1" applyFont="1" applyFill="1" applyBorder="1" applyAlignment="1">
      <alignment horizontal="right" vertical="top" wrapText="1"/>
    </xf>
    <xf numFmtId="176" fontId="43" fillId="35" borderId="12" xfId="0" applyNumberFormat="1" applyFont="1" applyFill="1" applyBorder="1" applyAlignment="1">
      <alignment horizontal="right" vertical="top" wrapText="1"/>
    </xf>
    <xf numFmtId="0" fontId="43" fillId="35" borderId="10" xfId="0" applyFont="1" applyFill="1" applyBorder="1" applyAlignment="1">
      <alignment horizontal="right" vertical="top" wrapText="1"/>
    </xf>
    <xf numFmtId="0" fontId="43" fillId="35" borderId="12" xfId="0" applyFont="1" applyFill="1" applyBorder="1" applyAlignment="1">
      <alignment horizontal="right" vertical="top" wrapText="1"/>
    </xf>
    <xf numFmtId="4" fontId="43" fillId="35" borderId="13" xfId="0" applyNumberFormat="1" applyFont="1" applyFill="1" applyBorder="1" applyAlignment="1">
      <alignment horizontal="right" vertical="top" wrapText="1"/>
    </xf>
    <xf numFmtId="0" fontId="43" fillId="35" borderId="13" xfId="0" applyFont="1" applyFill="1" applyBorder="1" applyAlignment="1">
      <alignment horizontal="right" vertical="top" wrapText="1"/>
    </xf>
    <xf numFmtId="176" fontId="43" fillId="35" borderId="13" xfId="0" applyNumberFormat="1" applyFont="1" applyFill="1" applyBorder="1" applyAlignment="1">
      <alignment horizontal="right" vertical="top" wrapText="1"/>
    </xf>
    <xf numFmtId="176" fontId="43" fillId="35" borderId="20" xfId="0" applyNumberFormat="1" applyFont="1" applyFill="1" applyBorder="1" applyAlignment="1">
      <alignment horizontal="right" vertical="top" wrapText="1"/>
    </xf>
    <xf numFmtId="0" fontId="43" fillId="33" borderId="18" xfId="0" applyFont="1" applyFill="1" applyBorder="1" applyAlignment="1">
      <alignment vertical="center" wrapText="1"/>
    </xf>
    <xf numFmtId="49" fontId="43" fillId="33" borderId="18" xfId="0" applyNumberFormat="1" applyFont="1" applyFill="1" applyBorder="1" applyAlignment="1">
      <alignment horizontal="lef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14" fontId="43" fillId="33" borderId="18" xfId="0" applyNumberFormat="1" applyFont="1" applyFill="1" applyBorder="1" applyAlignment="1">
      <alignment vertical="center" wrapText="1"/>
    </xf>
    <xf numFmtId="49" fontId="43" fillId="33" borderId="13" xfId="0" applyNumberFormat="1" applyFont="1" applyFill="1" applyBorder="1" applyAlignment="1">
      <alignment horizontal="left" vertical="top" wrapText="1"/>
    </xf>
    <xf numFmtId="49" fontId="43" fillId="33" borderId="15" xfId="0" applyNumberFormat="1" applyFont="1" applyFill="1" applyBorder="1" applyAlignment="1">
      <alignment horizontal="left" vertical="top" wrapText="1"/>
    </xf>
    <xf numFmtId="49" fontId="43" fillId="33" borderId="22" xfId="0" applyNumberFormat="1" applyFont="1" applyFill="1" applyBorder="1" applyAlignment="1">
      <alignment horizontal="left" vertical="top" wrapText="1"/>
    </xf>
    <xf numFmtId="49" fontId="43" fillId="33" borderId="23" xfId="0" applyNumberFormat="1" applyFont="1" applyFill="1" applyBorder="1" applyAlignment="1">
      <alignment horizontal="left" vertical="top" wrapText="1"/>
    </xf>
    <xf numFmtId="0" fontId="42" fillId="0" borderId="0" xfId="0" applyFont="1" applyAlignment="1">
      <alignment wrapText="1"/>
    </xf>
    <xf numFmtId="0" fontId="42" fillId="0" borderId="19" xfId="0" applyFont="1" applyBorder="1" applyAlignment="1">
      <alignment wrapText="1"/>
    </xf>
    <xf numFmtId="0" fontId="42" fillId="0" borderId="0" xfId="0" applyFont="1" applyAlignment="1">
      <alignment horizontal="right" vertical="center" wrapText="1"/>
    </xf>
    <xf numFmtId="0" fontId="43" fillId="33" borderId="13" xfId="0" applyFont="1" applyFill="1" applyBorder="1" applyAlignment="1">
      <alignment vertical="center" wrapText="1"/>
    </xf>
    <xf numFmtId="0" fontId="43" fillId="33" borderId="15" xfId="0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4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3" fillId="33" borderId="12" xfId="0" applyNumberFormat="1" applyFont="1" applyFill="1" applyBorder="1" applyAlignment="1">
      <alignment vertical="center" wrapText="1"/>
    </xf>
    <xf numFmtId="14" fontId="43" fillId="33" borderId="16" xfId="0" applyNumberFormat="1" applyFont="1" applyFill="1" applyBorder="1" applyAlignment="1">
      <alignment vertical="center" wrapText="1"/>
    </xf>
    <xf numFmtId="14" fontId="43" fillId="33" borderId="17" xfId="0" applyNumberFormat="1" applyFont="1" applyFill="1" applyBorder="1" applyAlignment="1">
      <alignment vertical="center" wrapText="1"/>
    </xf>
  </cellXfs>
  <cellStyles count="509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727" Type="http://schemas.openxmlformats.org/officeDocument/2006/relationships/hyperlink" Target="cid:517be92e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681" Type="http://schemas.openxmlformats.org/officeDocument/2006/relationships/hyperlink" Target="cid:9d3b194e2" TargetMode="External"/><Relationship Id="rId716" Type="http://schemas.openxmlformats.org/officeDocument/2006/relationships/image" Target="cid:2d6dbc75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13" sqref="L13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15013638.461300001</v>
      </c>
      <c r="F3" s="25">
        <f>RA!I7</f>
        <v>1056413.4482</v>
      </c>
      <c r="G3" s="16">
        <f>SUM(G4:G42)</f>
        <v>13957225.013099996</v>
      </c>
      <c r="H3" s="27">
        <f>RA!J7</f>
        <v>7.0363586476593998</v>
      </c>
      <c r="I3" s="20">
        <f>SUM(I4:I42)</f>
        <v>15013643.290577674</v>
      </c>
      <c r="J3" s="21">
        <f>SUM(J4:J42)</f>
        <v>13957224.968597198</v>
      </c>
      <c r="K3" s="22">
        <f>E3-I3</f>
        <v>-4.8292776737362146</v>
      </c>
      <c r="L3" s="22">
        <f>G3-J3</f>
        <v>4.4502798467874527E-2</v>
      </c>
    </row>
    <row r="4" spans="1:13">
      <c r="A4" s="68">
        <f>RA!A8</f>
        <v>42538</v>
      </c>
      <c r="B4" s="12">
        <v>12</v>
      </c>
      <c r="C4" s="66" t="s">
        <v>6</v>
      </c>
      <c r="D4" s="66"/>
      <c r="E4" s="15">
        <f>VLOOKUP(C4,RA!B8:D35,3,0)</f>
        <v>473289.59639999998</v>
      </c>
      <c r="F4" s="25">
        <f>VLOOKUP(C4,RA!B8:I38,8,0)</f>
        <v>118369.3557</v>
      </c>
      <c r="G4" s="16">
        <f t="shared" ref="G4:G42" si="0">E4-F4</f>
        <v>354920.24069999997</v>
      </c>
      <c r="H4" s="27">
        <f>RA!J8</f>
        <v>25.0099213252007</v>
      </c>
      <c r="I4" s="20">
        <f>VLOOKUP(B4,RMS!B:D,3,FALSE)</f>
        <v>473290.25404444401</v>
      </c>
      <c r="J4" s="21">
        <f>VLOOKUP(B4,RMS!B:E,4,FALSE)</f>
        <v>354920.25058717898</v>
      </c>
      <c r="K4" s="22">
        <f t="shared" ref="K4:K42" si="1">E4-I4</f>
        <v>-0.65764444402884692</v>
      </c>
      <c r="L4" s="22">
        <f t="shared" ref="L4:L42" si="2">G4-J4</f>
        <v>-9.8871790105476975E-3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65265.645900000003</v>
      </c>
      <c r="F5" s="25">
        <f>VLOOKUP(C5,RA!B9:I39,8,0)</f>
        <v>14825.522199999999</v>
      </c>
      <c r="G5" s="16">
        <f t="shared" si="0"/>
        <v>50440.123700000004</v>
      </c>
      <c r="H5" s="27">
        <f>RA!J9</f>
        <v>22.715659970201902</v>
      </c>
      <c r="I5" s="20">
        <f>VLOOKUP(B5,RMS!B:D,3,FALSE)</f>
        <v>65265.680542734997</v>
      </c>
      <c r="J5" s="21">
        <f>VLOOKUP(B5,RMS!B:E,4,FALSE)</f>
        <v>50440.140987179497</v>
      </c>
      <c r="K5" s="22">
        <f t="shared" si="1"/>
        <v>-3.4642734994122293E-2</v>
      </c>
      <c r="L5" s="22">
        <f t="shared" si="2"/>
        <v>-1.7287179492996074E-2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99836.965800000005</v>
      </c>
      <c r="F6" s="25">
        <f>VLOOKUP(C6,RA!B10:I40,8,0)</f>
        <v>28384.441800000001</v>
      </c>
      <c r="G6" s="16">
        <f t="shared" si="0"/>
        <v>71452.524000000005</v>
      </c>
      <c r="H6" s="27">
        <f>RA!J10</f>
        <v>28.4307937170903</v>
      </c>
      <c r="I6" s="20">
        <f>VLOOKUP(B6,RMS!B:D,3,FALSE)</f>
        <v>99839.0054137509</v>
      </c>
      <c r="J6" s="21">
        <f>VLOOKUP(B6,RMS!B:E,4,FALSE)</f>
        <v>71452.524833838397</v>
      </c>
      <c r="K6" s="22">
        <f>E6-I6</f>
        <v>-2.0396137508942047</v>
      </c>
      <c r="L6" s="22">
        <f t="shared" si="2"/>
        <v>-8.3383839228190482E-4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53877.978600000002</v>
      </c>
      <c r="F7" s="25">
        <f>VLOOKUP(C7,RA!B11:I41,8,0)</f>
        <v>11532.1132</v>
      </c>
      <c r="G7" s="16">
        <f t="shared" si="0"/>
        <v>42345.865400000002</v>
      </c>
      <c r="H7" s="27">
        <f>RA!J11</f>
        <v>21.404131149047998</v>
      </c>
      <c r="I7" s="20">
        <f>VLOOKUP(B7,RMS!B:D,3,FALSE)</f>
        <v>53878.010706217399</v>
      </c>
      <c r="J7" s="21">
        <f>VLOOKUP(B7,RMS!B:E,4,FALSE)</f>
        <v>42345.865168905497</v>
      </c>
      <c r="K7" s="22">
        <f t="shared" si="1"/>
        <v>-3.2106217397085857E-2</v>
      </c>
      <c r="L7" s="22">
        <f t="shared" si="2"/>
        <v>2.3109450557967648E-4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164575.74110000001</v>
      </c>
      <c r="F8" s="25">
        <f>VLOOKUP(C8,RA!B12:I42,8,0)</f>
        <v>28663.876</v>
      </c>
      <c r="G8" s="16">
        <f t="shared" si="0"/>
        <v>135911.86510000002</v>
      </c>
      <c r="H8" s="27">
        <f>RA!J12</f>
        <v>17.4168293628301</v>
      </c>
      <c r="I8" s="20">
        <f>VLOOKUP(B8,RMS!B:D,3,FALSE)</f>
        <v>164575.77899401699</v>
      </c>
      <c r="J8" s="21">
        <f>VLOOKUP(B8,RMS!B:E,4,FALSE)</f>
        <v>135911.86080598299</v>
      </c>
      <c r="K8" s="22">
        <f t="shared" si="1"/>
        <v>-3.7894016975769773E-2</v>
      </c>
      <c r="L8" s="22">
        <f t="shared" si="2"/>
        <v>4.2940170387737453E-3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192140.11900000001</v>
      </c>
      <c r="F9" s="25">
        <f>VLOOKUP(C9,RA!B13:I43,8,0)</f>
        <v>58630.469299999997</v>
      </c>
      <c r="G9" s="16">
        <f t="shared" si="0"/>
        <v>133509.64970000001</v>
      </c>
      <c r="H9" s="27">
        <f>RA!J13</f>
        <v>30.514433739889601</v>
      </c>
      <c r="I9" s="20">
        <f>VLOOKUP(B9,RMS!B:D,3,FALSE)</f>
        <v>192140.30416153799</v>
      </c>
      <c r="J9" s="21">
        <f>VLOOKUP(B9,RMS!B:E,4,FALSE)</f>
        <v>133509.64822820501</v>
      </c>
      <c r="K9" s="22">
        <f t="shared" si="1"/>
        <v>-0.18516153798555024</v>
      </c>
      <c r="L9" s="22">
        <f t="shared" si="2"/>
        <v>1.4717949961777776E-3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110848.6921</v>
      </c>
      <c r="F10" s="25">
        <f>VLOOKUP(C10,RA!B14:I43,8,0)</f>
        <v>15780.343699999999</v>
      </c>
      <c r="G10" s="16">
        <f t="shared" si="0"/>
        <v>95068.348400000003</v>
      </c>
      <c r="H10" s="27">
        <f>RA!J14</f>
        <v>14.235931341223299</v>
      </c>
      <c r="I10" s="20">
        <f>VLOOKUP(B10,RMS!B:D,3,FALSE)</f>
        <v>110848.699045299</v>
      </c>
      <c r="J10" s="21">
        <f>VLOOKUP(B10,RMS!B:E,4,FALSE)</f>
        <v>95068.348210256401</v>
      </c>
      <c r="K10" s="22">
        <f t="shared" si="1"/>
        <v>-6.9452989991987124E-3</v>
      </c>
      <c r="L10" s="22">
        <f t="shared" si="2"/>
        <v>1.8974360136780888E-4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84795.669200000004</v>
      </c>
      <c r="F11" s="25">
        <f>VLOOKUP(C11,RA!B15:I44,8,0)</f>
        <v>17073.969000000001</v>
      </c>
      <c r="G11" s="16">
        <f t="shared" si="0"/>
        <v>67721.700200000007</v>
      </c>
      <c r="H11" s="27">
        <f>RA!J15</f>
        <v>20.135425737049299</v>
      </c>
      <c r="I11" s="20">
        <f>VLOOKUP(B11,RMS!B:D,3,FALSE)</f>
        <v>84795.816758974397</v>
      </c>
      <c r="J11" s="21">
        <f>VLOOKUP(B11,RMS!B:E,4,FALSE)</f>
        <v>67721.700294017093</v>
      </c>
      <c r="K11" s="22">
        <f t="shared" si="1"/>
        <v>-0.14755897439317778</v>
      </c>
      <c r="L11" s="22">
        <f t="shared" si="2"/>
        <v>-9.4017086667008698E-5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852316.66669999994</v>
      </c>
      <c r="F12" s="25">
        <f>VLOOKUP(C12,RA!B16:I45,8,0)</f>
        <v>10875.667100000001</v>
      </c>
      <c r="G12" s="16">
        <f t="shared" si="0"/>
        <v>841440.99959999998</v>
      </c>
      <c r="H12" s="27">
        <f>RA!J16</f>
        <v>1.2760124874840699</v>
      </c>
      <c r="I12" s="20">
        <f>VLOOKUP(B12,RMS!B:D,3,FALSE)</f>
        <v>852315.99454359</v>
      </c>
      <c r="J12" s="21">
        <f>VLOOKUP(B12,RMS!B:E,4,FALSE)</f>
        <v>841440.99959999998</v>
      </c>
      <c r="K12" s="22">
        <f t="shared" si="1"/>
        <v>0.672156409942545</v>
      </c>
      <c r="L12" s="22">
        <f t="shared" si="2"/>
        <v>0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473761.51189999998</v>
      </c>
      <c r="F13" s="25">
        <f>VLOOKUP(C13,RA!B17:I46,8,0)</f>
        <v>30433.0252</v>
      </c>
      <c r="G13" s="16">
        <f t="shared" si="0"/>
        <v>443328.48670000001</v>
      </c>
      <c r="H13" s="27">
        <f>RA!J17</f>
        <v>6.4237014691104104</v>
      </c>
      <c r="I13" s="20">
        <f>VLOOKUP(B13,RMS!B:D,3,FALSE)</f>
        <v>473761.58051880298</v>
      </c>
      <c r="J13" s="21">
        <f>VLOOKUP(B13,RMS!B:E,4,FALSE)</f>
        <v>443328.48477948701</v>
      </c>
      <c r="K13" s="22">
        <f t="shared" si="1"/>
        <v>-6.8618802994024009E-2</v>
      </c>
      <c r="L13" s="22">
        <f t="shared" si="2"/>
        <v>1.9205129938200116E-3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1491555.4253</v>
      </c>
      <c r="F14" s="25">
        <f>VLOOKUP(C14,RA!B18:I47,8,0)</f>
        <v>143727.89989999999</v>
      </c>
      <c r="G14" s="16">
        <f t="shared" si="0"/>
        <v>1347827.5253999999</v>
      </c>
      <c r="H14" s="27">
        <f>RA!J18</f>
        <v>9.6361085523249397</v>
      </c>
      <c r="I14" s="20">
        <f>VLOOKUP(B14,RMS!B:D,3,FALSE)</f>
        <v>1491555.4491367501</v>
      </c>
      <c r="J14" s="21">
        <f>VLOOKUP(B14,RMS!B:E,4,FALSE)</f>
        <v>1347827.49831624</v>
      </c>
      <c r="K14" s="22">
        <f t="shared" si="1"/>
        <v>-2.3836750071495771E-2</v>
      </c>
      <c r="L14" s="22">
        <f t="shared" si="2"/>
        <v>2.708375989459455E-2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341185.45270000002</v>
      </c>
      <c r="F15" s="25">
        <f>VLOOKUP(C15,RA!B19:I48,8,0)</f>
        <v>27739.4293</v>
      </c>
      <c r="G15" s="16">
        <f t="shared" si="0"/>
        <v>313446.02340000001</v>
      </c>
      <c r="H15" s="27">
        <f>RA!J19</f>
        <v>8.1303083353881807</v>
      </c>
      <c r="I15" s="20">
        <f>VLOOKUP(B15,RMS!B:D,3,FALSE)</f>
        <v>341185.41252735001</v>
      </c>
      <c r="J15" s="21">
        <f>VLOOKUP(B15,RMS!B:E,4,FALSE)</f>
        <v>313446.02421111101</v>
      </c>
      <c r="K15" s="22">
        <f t="shared" si="1"/>
        <v>4.0172650013118982E-2</v>
      </c>
      <c r="L15" s="22">
        <f t="shared" si="2"/>
        <v>-8.1111100735142827E-4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916937.23739999998</v>
      </c>
      <c r="F16" s="25">
        <f>VLOOKUP(C16,RA!B20:I49,8,0)</f>
        <v>84295.247600000002</v>
      </c>
      <c r="G16" s="16">
        <f t="shared" si="0"/>
        <v>832641.98979999998</v>
      </c>
      <c r="H16" s="27">
        <f>RA!J20</f>
        <v>9.1931316737688</v>
      </c>
      <c r="I16" s="20">
        <f>VLOOKUP(B16,RMS!B:D,3,FALSE)</f>
        <v>916937.1274</v>
      </c>
      <c r="J16" s="21">
        <f>VLOOKUP(B16,RMS!B:E,4,FALSE)</f>
        <v>832641.98979999998</v>
      </c>
      <c r="K16" s="22">
        <f t="shared" si="1"/>
        <v>0.10999999998603016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287992.8222</v>
      </c>
      <c r="F17" s="25">
        <f>VLOOKUP(C17,RA!B21:I50,8,0)</f>
        <v>35933.099600000001</v>
      </c>
      <c r="G17" s="16">
        <f t="shared" si="0"/>
        <v>252059.72259999998</v>
      </c>
      <c r="H17" s="27">
        <f>RA!J21</f>
        <v>12.477081659710899</v>
      </c>
      <c r="I17" s="20">
        <f>VLOOKUP(B17,RMS!B:D,3,FALSE)</f>
        <v>287992.58445398201</v>
      </c>
      <c r="J17" s="21">
        <f>VLOOKUP(B17,RMS!B:E,4,FALSE)</f>
        <v>252059.72246548699</v>
      </c>
      <c r="K17" s="22">
        <f t="shared" si="1"/>
        <v>0.23774601798504591</v>
      </c>
      <c r="L17" s="22">
        <f t="shared" si="2"/>
        <v>1.3451298582367599E-4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1181204.953</v>
      </c>
      <c r="F18" s="25">
        <f>VLOOKUP(C18,RA!B22:I51,8,0)</f>
        <v>-1448.9105999999999</v>
      </c>
      <c r="G18" s="16">
        <f t="shared" si="0"/>
        <v>1182653.8636</v>
      </c>
      <c r="H18" s="27">
        <f>RA!J22</f>
        <v>-0.122663776199049</v>
      </c>
      <c r="I18" s="20">
        <f>VLOOKUP(B18,RMS!B:D,3,FALSE)</f>
        <v>1181205.9855564099</v>
      </c>
      <c r="J18" s="21">
        <f>VLOOKUP(B18,RMS!B:E,4,FALSE)</f>
        <v>1182653.8644179499</v>
      </c>
      <c r="K18" s="22">
        <f t="shared" si="1"/>
        <v>-1.0325564099475741</v>
      </c>
      <c r="L18" s="22">
        <f t="shared" si="2"/>
        <v>-8.1794988363981247E-4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2762864.1370000001</v>
      </c>
      <c r="F19" s="25">
        <f>VLOOKUP(C19,RA!B23:I52,8,0)</f>
        <v>-6373.2426999999998</v>
      </c>
      <c r="G19" s="16">
        <f t="shared" si="0"/>
        <v>2769237.3796999999</v>
      </c>
      <c r="H19" s="27">
        <f>RA!J23</f>
        <v>-0.23067521180828901</v>
      </c>
      <c r="I19" s="20">
        <f>VLOOKUP(B19,RMS!B:D,3,FALSE)</f>
        <v>2762865.6466222201</v>
      </c>
      <c r="J19" s="21">
        <f>VLOOKUP(B19,RMS!B:E,4,FALSE)</f>
        <v>2769237.4028803399</v>
      </c>
      <c r="K19" s="22">
        <f t="shared" si="1"/>
        <v>-1.5096222199499607</v>
      </c>
      <c r="L19" s="22">
        <f t="shared" si="2"/>
        <v>-2.3180339951068163E-2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224917.94130000001</v>
      </c>
      <c r="F20" s="25">
        <f>VLOOKUP(C20,RA!B24:I53,8,0)</f>
        <v>32026.9856</v>
      </c>
      <c r="G20" s="16">
        <f t="shared" si="0"/>
        <v>192890.95569999999</v>
      </c>
      <c r="H20" s="27">
        <f>RA!J24</f>
        <v>14.239409010631899</v>
      </c>
      <c r="I20" s="20">
        <f>VLOOKUP(B20,RMS!B:D,3,FALSE)</f>
        <v>224918.01093176001</v>
      </c>
      <c r="J20" s="21">
        <f>VLOOKUP(B20,RMS!B:E,4,FALSE)</f>
        <v>192890.95109555099</v>
      </c>
      <c r="K20" s="22">
        <f t="shared" si="1"/>
        <v>-6.9631760008633137E-2</v>
      </c>
      <c r="L20" s="22">
        <f t="shared" si="2"/>
        <v>4.6044490009080619E-3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225808.66</v>
      </c>
      <c r="F21" s="25">
        <f>VLOOKUP(C21,RA!B25:I54,8,0)</f>
        <v>11093.997600000001</v>
      </c>
      <c r="G21" s="16">
        <f t="shared" si="0"/>
        <v>214714.6624</v>
      </c>
      <c r="H21" s="27">
        <f>RA!J25</f>
        <v>4.9130080307814596</v>
      </c>
      <c r="I21" s="20">
        <f>VLOOKUP(B21,RMS!B:D,3,FALSE)</f>
        <v>225808.63749108199</v>
      </c>
      <c r="J21" s="21">
        <f>VLOOKUP(B21,RMS!B:E,4,FALSE)</f>
        <v>214714.665049262</v>
      </c>
      <c r="K21" s="22">
        <f t="shared" si="1"/>
        <v>2.250891801668331E-2</v>
      </c>
      <c r="L21" s="22">
        <f t="shared" si="2"/>
        <v>-2.6492619945202023E-3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540321.66709999996</v>
      </c>
      <c r="F22" s="25">
        <f>VLOOKUP(C22,RA!B26:I55,8,0)</f>
        <v>98226.3704</v>
      </c>
      <c r="G22" s="16">
        <f t="shared" si="0"/>
        <v>442095.29669999995</v>
      </c>
      <c r="H22" s="27">
        <f>RA!J26</f>
        <v>18.179239586522201</v>
      </c>
      <c r="I22" s="20">
        <f>VLOOKUP(B22,RMS!B:D,3,FALSE)</f>
        <v>540321.64334494399</v>
      </c>
      <c r="J22" s="21">
        <f>VLOOKUP(B22,RMS!B:E,4,FALSE)</f>
        <v>442095.29538883502</v>
      </c>
      <c r="K22" s="22">
        <f t="shared" si="1"/>
        <v>2.3755055968649685E-2</v>
      </c>
      <c r="L22" s="22">
        <f t="shared" si="2"/>
        <v>1.3111649313941598E-3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173580.5269</v>
      </c>
      <c r="F23" s="25">
        <f>VLOOKUP(C23,RA!B27:I56,8,0)</f>
        <v>46909.269399999997</v>
      </c>
      <c r="G23" s="16">
        <f t="shared" si="0"/>
        <v>126671.25750000001</v>
      </c>
      <c r="H23" s="27">
        <f>RA!J27</f>
        <v>27.024499946946499</v>
      </c>
      <c r="I23" s="20">
        <f>VLOOKUP(B23,RMS!B:D,3,FALSE)</f>
        <v>173580.31614652401</v>
      </c>
      <c r="J23" s="21">
        <f>VLOOKUP(B23,RMS!B:E,4,FALSE)</f>
        <v>126671.253104904</v>
      </c>
      <c r="K23" s="22">
        <f t="shared" si="1"/>
        <v>0.21075347598525696</v>
      </c>
      <c r="L23" s="22">
        <f t="shared" si="2"/>
        <v>4.3950960098300129E-3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768201.35919999995</v>
      </c>
      <c r="F24" s="25">
        <f>VLOOKUP(C24,RA!B28:I57,8,0)</f>
        <v>30058.1865</v>
      </c>
      <c r="G24" s="16">
        <f t="shared" si="0"/>
        <v>738143.1727</v>
      </c>
      <c r="H24" s="27">
        <f>RA!J28</f>
        <v>3.9128004838864698</v>
      </c>
      <c r="I24" s="20">
        <f>VLOOKUP(B24,RMS!B:D,3,FALSE)</f>
        <v>768201.37319823005</v>
      </c>
      <c r="J24" s="21">
        <f>VLOOKUP(B24,RMS!B:E,4,FALSE)</f>
        <v>738143.16892831901</v>
      </c>
      <c r="K24" s="22">
        <f t="shared" si="1"/>
        <v>-1.3998230104334652E-2</v>
      </c>
      <c r="L24" s="22">
        <f t="shared" si="2"/>
        <v>3.7716809893026948E-3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529668.31819999998</v>
      </c>
      <c r="F25" s="25">
        <f>VLOOKUP(C25,RA!B29:I58,8,0)</f>
        <v>87714.388200000001</v>
      </c>
      <c r="G25" s="16">
        <f t="shared" si="0"/>
        <v>441953.93</v>
      </c>
      <c r="H25" s="27">
        <f>RA!J29</f>
        <v>16.5602482130863</v>
      </c>
      <c r="I25" s="20">
        <f>VLOOKUP(B25,RMS!B:D,3,FALSE)</f>
        <v>529668.826673451</v>
      </c>
      <c r="J25" s="21">
        <f>VLOOKUP(B25,RMS!B:E,4,FALSE)</f>
        <v>441953.94383322302</v>
      </c>
      <c r="K25" s="22">
        <f t="shared" si="1"/>
        <v>-0.50847345101647079</v>
      </c>
      <c r="L25" s="22">
        <f t="shared" si="2"/>
        <v>-1.3833223027177155E-2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988550.90549999999</v>
      </c>
      <c r="F26" s="25">
        <f>VLOOKUP(C26,RA!B30:I59,8,0)</f>
        <v>75369.941600000006</v>
      </c>
      <c r="G26" s="16">
        <f t="shared" si="0"/>
        <v>913180.96389999997</v>
      </c>
      <c r="H26" s="27">
        <f>RA!J30</f>
        <v>7.6242853231598202</v>
      </c>
      <c r="I26" s="20">
        <f>VLOOKUP(B26,RMS!B:D,3,FALSE)</f>
        <v>988550.89465840696</v>
      </c>
      <c r="J26" s="21">
        <f>VLOOKUP(B26,RMS!B:E,4,FALSE)</f>
        <v>913180.94463224499</v>
      </c>
      <c r="K26" s="22">
        <f t="shared" si="1"/>
        <v>1.0841593029908836E-2</v>
      </c>
      <c r="L26" s="22">
        <f t="shared" si="2"/>
        <v>1.9267754978500307E-2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794134.85549999995</v>
      </c>
      <c r="F27" s="25">
        <f>VLOOKUP(C27,RA!B31:I60,8,0)</f>
        <v>45391.353600000002</v>
      </c>
      <c r="G27" s="16">
        <f t="shared" si="0"/>
        <v>748743.50189999992</v>
      </c>
      <c r="H27" s="27">
        <f>RA!J31</f>
        <v>5.7158243698321103</v>
      </c>
      <c r="I27" s="20">
        <f>VLOOKUP(B27,RMS!B:D,3,FALSE)</f>
        <v>794134.72770265501</v>
      </c>
      <c r="J27" s="21">
        <f>VLOOKUP(B27,RMS!B:E,4,FALSE)</f>
        <v>748743.46603893803</v>
      </c>
      <c r="K27" s="22">
        <f t="shared" si="1"/>
        <v>0.12779734493233263</v>
      </c>
      <c r="L27" s="22">
        <f t="shared" si="2"/>
        <v>3.586106188595295E-2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86060.609299999996</v>
      </c>
      <c r="F28" s="25">
        <f>VLOOKUP(C28,RA!B32:I61,8,0)</f>
        <v>19134.530900000002</v>
      </c>
      <c r="G28" s="16">
        <f t="shared" si="0"/>
        <v>66926.078399999999</v>
      </c>
      <c r="H28" s="27">
        <f>RA!J32</f>
        <v>22.2337850680311</v>
      </c>
      <c r="I28" s="20">
        <f>VLOOKUP(B28,RMS!B:D,3,FALSE)</f>
        <v>86060.527686960093</v>
      </c>
      <c r="J28" s="21">
        <f>VLOOKUP(B28,RMS!B:E,4,FALSE)</f>
        <v>66926.073311960005</v>
      </c>
      <c r="K28" s="22">
        <f t="shared" si="1"/>
        <v>8.1613039903459139E-2</v>
      </c>
      <c r="L28" s="22">
        <f t="shared" si="2"/>
        <v>5.0880399940069765E-3</v>
      </c>
      <c r="M28" s="32"/>
    </row>
    <row r="29" spans="1:13">
      <c r="A29" s="68"/>
      <c r="B29" s="12">
        <v>40</v>
      </c>
      <c r="C29" s="66" t="s">
        <v>69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139408.1489</v>
      </c>
      <c r="F30" s="25">
        <f>VLOOKUP(C30,RA!B34:I64,8,0)</f>
        <v>17808.301100000001</v>
      </c>
      <c r="G30" s="16">
        <f t="shared" si="0"/>
        <v>121599.8478</v>
      </c>
      <c r="H30" s="27">
        <f>RA!J34</f>
        <v>12.7742181791498</v>
      </c>
      <c r="I30" s="20">
        <f>VLOOKUP(B30,RMS!B:D,3,FALSE)</f>
        <v>139408.1476</v>
      </c>
      <c r="J30" s="21">
        <f>VLOOKUP(B30,RMS!B:E,4,FALSE)</f>
        <v>121599.84050000001</v>
      </c>
      <c r="K30" s="22">
        <f t="shared" si="1"/>
        <v>1.3000000035390258E-3</v>
      </c>
      <c r="L30" s="22">
        <f t="shared" si="2"/>
        <v>7.299999997485429E-3</v>
      </c>
      <c r="M30" s="32"/>
    </row>
    <row r="31" spans="1:13" s="36" customFormat="1" ht="12" thickBot="1">
      <c r="A31" s="68"/>
      <c r="B31" s="12">
        <v>43</v>
      </c>
      <c r="C31" s="43" t="s">
        <v>77</v>
      </c>
      <c r="D31" s="42"/>
      <c r="E31" s="15">
        <f>VLOOKUP(C31,RA!B35:D61,3,0)</f>
        <v>6202.2182000000003</v>
      </c>
      <c r="F31" s="25">
        <f>VLOOKUP(C31,RA!B35:I65,8,0)</f>
        <v>-52.544199999999996</v>
      </c>
      <c r="G31" s="16">
        <f t="shared" si="0"/>
        <v>6254.7624000000005</v>
      </c>
      <c r="H31" s="27">
        <f>RA!J35</f>
        <v>-0.84718399620316498</v>
      </c>
      <c r="I31" s="20">
        <f>VLOOKUP(B31,RMS!B:D,3,FALSE)</f>
        <v>6202.2232000000004</v>
      </c>
      <c r="J31" s="21">
        <f>VLOOKUP(B31,RMS!B:E,4,FALSE)</f>
        <v>6254.7629999999999</v>
      </c>
      <c r="K31" s="22">
        <f t="shared" si="1"/>
        <v>-5.0000000001091394E-3</v>
      </c>
      <c r="L31" s="22">
        <f t="shared" si="2"/>
        <v>-5.9999999939464033E-4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41895.78</v>
      </c>
      <c r="F32" s="25">
        <f>VLOOKUP(C32,RA!B34:I65,8,0)</f>
        <v>487.66</v>
      </c>
      <c r="G32" s="16">
        <f t="shared" si="0"/>
        <v>41408.119999999995</v>
      </c>
      <c r="H32" s="27">
        <f>RA!J34</f>
        <v>12.7742181791498</v>
      </c>
      <c r="I32" s="20">
        <f>VLOOKUP(B32,RMS!B:D,3,FALSE)</f>
        <v>41895.78</v>
      </c>
      <c r="J32" s="21">
        <f>VLOOKUP(B32,RMS!B:E,4,FALSE)</f>
        <v>41408.120000000003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109152.22</v>
      </c>
      <c r="F33" s="25">
        <f>VLOOKUP(C33,RA!B34:I65,8,0)</f>
        <v>-10208.81</v>
      </c>
      <c r="G33" s="16">
        <f t="shared" si="0"/>
        <v>119361.03</v>
      </c>
      <c r="H33" s="27">
        <f>RA!J34</f>
        <v>12.7742181791498</v>
      </c>
      <c r="I33" s="20">
        <f>VLOOKUP(B33,RMS!B:D,3,FALSE)</f>
        <v>109152.22</v>
      </c>
      <c r="J33" s="21">
        <f>VLOOKUP(B33,RMS!B:E,4,FALSE)</f>
        <v>119361.03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217671.02</v>
      </c>
      <c r="F34" s="25">
        <f>VLOOKUP(C34,RA!B34:I66,8,0)</f>
        <v>-7289.67</v>
      </c>
      <c r="G34" s="16">
        <f t="shared" si="0"/>
        <v>224960.69</v>
      </c>
      <c r="H34" s="27">
        <f>RA!J35</f>
        <v>-0.84718399620316498</v>
      </c>
      <c r="I34" s="20">
        <f>VLOOKUP(B34,RMS!B:D,3,FALSE)</f>
        <v>217671.02</v>
      </c>
      <c r="J34" s="21">
        <f>VLOOKUP(B34,RMS!B:E,4,FALSE)</f>
        <v>224960.69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130683.05</v>
      </c>
      <c r="F35" s="25">
        <f>VLOOKUP(C35,RA!B34:I67,8,0)</f>
        <v>-14066.66</v>
      </c>
      <c r="G35" s="16">
        <f t="shared" si="0"/>
        <v>144749.71</v>
      </c>
      <c r="H35" s="27">
        <f>RA!J34</f>
        <v>12.7742181791498</v>
      </c>
      <c r="I35" s="20">
        <f>VLOOKUP(B35,RMS!B:D,3,FALSE)</f>
        <v>130683.05</v>
      </c>
      <c r="J35" s="21">
        <f>VLOOKUP(B35,RMS!B:E,4,FALSE)</f>
        <v>144749.71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4.7699999999999996</v>
      </c>
      <c r="F36" s="25">
        <f>VLOOKUP(C36,RA!B35:I68,8,0)</f>
        <v>-13437.12</v>
      </c>
      <c r="G36" s="16">
        <f t="shared" si="0"/>
        <v>13441.890000000001</v>
      </c>
      <c r="H36" s="27">
        <f>RA!J35</f>
        <v>-0.84718399620316498</v>
      </c>
      <c r="I36" s="20">
        <f>VLOOKUP(B36,RMS!B:D,3,FALSE)</f>
        <v>4.7699999999999996</v>
      </c>
      <c r="J36" s="21">
        <f>VLOOKUP(B36,RMS!B:E,4,FALSE)</f>
        <v>13441.89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28169.230500000001</v>
      </c>
      <c r="F37" s="25">
        <f>VLOOKUP(C37,RA!B8:I68,8,0)</f>
        <v>1941.0382999999999</v>
      </c>
      <c r="G37" s="16">
        <f t="shared" si="0"/>
        <v>26228.192200000001</v>
      </c>
      <c r="H37" s="27">
        <f>RA!J35</f>
        <v>-0.84718399620316498</v>
      </c>
      <c r="I37" s="20">
        <f>VLOOKUP(B37,RMS!B:D,3,FALSE)</f>
        <v>28169.230769230799</v>
      </c>
      <c r="J37" s="21">
        <f>VLOOKUP(B37,RMS!B:E,4,FALSE)</f>
        <v>26228.192307692301</v>
      </c>
      <c r="K37" s="22">
        <f t="shared" si="1"/>
        <v>-2.6923079713014886E-4</v>
      </c>
      <c r="L37" s="22">
        <f t="shared" si="2"/>
        <v>-1.0769229993456975E-4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350706.20980000001</v>
      </c>
      <c r="F38" s="25">
        <f>VLOOKUP(C38,RA!B8:I69,8,0)</f>
        <v>17800.944200000002</v>
      </c>
      <c r="G38" s="16">
        <f t="shared" si="0"/>
        <v>332905.26559999998</v>
      </c>
      <c r="H38" s="27">
        <f>RA!J36</f>
        <v>1.16398358020784</v>
      </c>
      <c r="I38" s="20">
        <f>VLOOKUP(B38,RMS!B:D,3,FALSE)</f>
        <v>350706.204361538</v>
      </c>
      <c r="J38" s="21">
        <f>VLOOKUP(B38,RMS!B:E,4,FALSE)</f>
        <v>332905.26794700802</v>
      </c>
      <c r="K38" s="22">
        <f t="shared" si="1"/>
        <v>5.4384620161727071E-3</v>
      </c>
      <c r="L38" s="22">
        <f t="shared" si="2"/>
        <v>-2.3470080341212451E-3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69210.36</v>
      </c>
      <c r="F39" s="25">
        <f>VLOOKUP(C39,RA!B9:I70,8,0)</f>
        <v>-5688.83</v>
      </c>
      <c r="G39" s="16">
        <f t="shared" si="0"/>
        <v>74899.19</v>
      </c>
      <c r="H39" s="27">
        <f>RA!J37</f>
        <v>-9.3528193929541708</v>
      </c>
      <c r="I39" s="20">
        <f>VLOOKUP(B39,RMS!B:D,3,FALSE)</f>
        <v>69210.36</v>
      </c>
      <c r="J39" s="21">
        <f>VLOOKUP(B39,RMS!B:E,4,FALSE)</f>
        <v>74899.19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31225.63</v>
      </c>
      <c r="F40" s="25">
        <f>VLOOKUP(C40,RA!B10:I71,8,0)</f>
        <v>4287.96</v>
      </c>
      <c r="G40" s="16">
        <f t="shared" si="0"/>
        <v>26937.670000000002</v>
      </c>
      <c r="H40" s="27">
        <f>RA!J38</f>
        <v>-3.3489391467913401</v>
      </c>
      <c r="I40" s="20">
        <f>VLOOKUP(B40,RMS!B:D,3,FALSE)</f>
        <v>31225.63</v>
      </c>
      <c r="J40" s="21">
        <f>VLOOKUP(B40,RMS!B:E,4,FALSE)</f>
        <v>26937.67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71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-10.763951407623299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5616.3666000000003</v>
      </c>
      <c r="F42" s="25">
        <f>VLOOKUP(C42,RA!B8:I72,8,0)</f>
        <v>463.84870000000001</v>
      </c>
      <c r="G42" s="16">
        <f t="shared" si="0"/>
        <v>5152.5179000000007</v>
      </c>
      <c r="H42" s="27">
        <f>RA!J39</f>
        <v>-10.763951407623299</v>
      </c>
      <c r="I42" s="20">
        <f>VLOOKUP(B42,RMS!B:D,3,FALSE)</f>
        <v>5616.3663868088597</v>
      </c>
      <c r="J42" s="21">
        <f>VLOOKUP(B42,RMS!B:E,4,FALSE)</f>
        <v>5152.5178730807002</v>
      </c>
      <c r="K42" s="22">
        <f t="shared" si="1"/>
        <v>2.1319114057405386E-4</v>
      </c>
      <c r="L42" s="22">
        <f t="shared" si="2"/>
        <v>2.6919300580630079E-5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5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11.85546875" style="41" bestFit="1" customWidth="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15013638.461300001</v>
      </c>
      <c r="E7" s="53">
        <v>18050585.698100001</v>
      </c>
      <c r="F7" s="54">
        <v>83.175353489390304</v>
      </c>
      <c r="G7" s="53">
        <v>16382690.2125</v>
      </c>
      <c r="H7" s="54">
        <v>-8.3566968150042396</v>
      </c>
      <c r="I7" s="53">
        <v>1056413.4482</v>
      </c>
      <c r="J7" s="54">
        <v>7.0363586476593998</v>
      </c>
      <c r="K7" s="53">
        <v>1859154.5179999999</v>
      </c>
      <c r="L7" s="54">
        <v>11.348285866880801</v>
      </c>
      <c r="M7" s="54">
        <v>-0.43177748919092301</v>
      </c>
      <c r="N7" s="53">
        <v>328262076.60829997</v>
      </c>
      <c r="O7" s="53">
        <v>3775754812.3959999</v>
      </c>
      <c r="P7" s="53">
        <v>832732</v>
      </c>
      <c r="Q7" s="53">
        <v>836594</v>
      </c>
      <c r="R7" s="54">
        <v>-0.46163371958202198</v>
      </c>
      <c r="S7" s="53">
        <v>18.029376151390899</v>
      </c>
      <c r="T7" s="53">
        <v>17.634672880632699</v>
      </c>
      <c r="U7" s="55">
        <v>2.18922311811516</v>
      </c>
    </row>
    <row r="8" spans="1:23" ht="12" thickBot="1">
      <c r="A8" s="81">
        <v>42538</v>
      </c>
      <c r="B8" s="69" t="s">
        <v>6</v>
      </c>
      <c r="C8" s="70"/>
      <c r="D8" s="56">
        <v>473289.59639999998</v>
      </c>
      <c r="E8" s="56">
        <v>700306.46609999996</v>
      </c>
      <c r="F8" s="57">
        <v>67.5832109670135</v>
      </c>
      <c r="G8" s="56">
        <v>457750.6447</v>
      </c>
      <c r="H8" s="57">
        <v>3.3946324008312199</v>
      </c>
      <c r="I8" s="56">
        <v>118369.3557</v>
      </c>
      <c r="J8" s="57">
        <v>25.0099213252007</v>
      </c>
      <c r="K8" s="56">
        <v>108166.9345</v>
      </c>
      <c r="L8" s="57">
        <v>23.6300998703978</v>
      </c>
      <c r="M8" s="57">
        <v>9.4321071842892998E-2</v>
      </c>
      <c r="N8" s="56">
        <v>9225949.3088000007</v>
      </c>
      <c r="O8" s="56">
        <v>134682662.07859999</v>
      </c>
      <c r="P8" s="56">
        <v>21536</v>
      </c>
      <c r="Q8" s="56">
        <v>21957</v>
      </c>
      <c r="R8" s="57">
        <v>-1.9173839777747399</v>
      </c>
      <c r="S8" s="56">
        <v>21.976671452451701</v>
      </c>
      <c r="T8" s="56">
        <v>22.136899694858101</v>
      </c>
      <c r="U8" s="58">
        <v>-0.72908330432608404</v>
      </c>
    </row>
    <row r="9" spans="1:23" ht="12" thickBot="1">
      <c r="A9" s="82"/>
      <c r="B9" s="69" t="s">
        <v>7</v>
      </c>
      <c r="C9" s="70"/>
      <c r="D9" s="56">
        <v>65265.645900000003</v>
      </c>
      <c r="E9" s="56">
        <v>101704.6401</v>
      </c>
      <c r="F9" s="57">
        <v>64.171748541490601</v>
      </c>
      <c r="G9" s="56">
        <v>58799.114500000003</v>
      </c>
      <c r="H9" s="57">
        <v>10.9976680005955</v>
      </c>
      <c r="I9" s="56">
        <v>14825.522199999999</v>
      </c>
      <c r="J9" s="57">
        <v>22.715659970201902</v>
      </c>
      <c r="K9" s="56">
        <v>13481.258099999999</v>
      </c>
      <c r="L9" s="57">
        <v>22.927654973443499</v>
      </c>
      <c r="M9" s="57">
        <v>9.9713549731683004E-2</v>
      </c>
      <c r="N9" s="56">
        <v>1473517.3962000001</v>
      </c>
      <c r="O9" s="56">
        <v>19075418.598499998</v>
      </c>
      <c r="P9" s="56">
        <v>3808</v>
      </c>
      <c r="Q9" s="56">
        <v>3357</v>
      </c>
      <c r="R9" s="57">
        <v>13.4346142389038</v>
      </c>
      <c r="S9" s="56">
        <v>17.139087683823501</v>
      </c>
      <c r="T9" s="56">
        <v>16.910479505510899</v>
      </c>
      <c r="U9" s="58">
        <v>1.3338409985989099</v>
      </c>
    </row>
    <row r="10" spans="1:23" ht="12" thickBot="1">
      <c r="A10" s="82"/>
      <c r="B10" s="69" t="s">
        <v>8</v>
      </c>
      <c r="C10" s="70"/>
      <c r="D10" s="56">
        <v>99836.965800000005</v>
      </c>
      <c r="E10" s="56">
        <v>131932.04949999999</v>
      </c>
      <c r="F10" s="57">
        <v>75.673019693368701</v>
      </c>
      <c r="G10" s="56">
        <v>103445.97960000001</v>
      </c>
      <c r="H10" s="57">
        <v>-3.4887907813867201</v>
      </c>
      <c r="I10" s="56">
        <v>28384.441800000001</v>
      </c>
      <c r="J10" s="57">
        <v>28.4307937170903</v>
      </c>
      <c r="K10" s="56">
        <v>28058.6803</v>
      </c>
      <c r="L10" s="57">
        <v>27.123993033364801</v>
      </c>
      <c r="M10" s="57">
        <v>1.1610007901904E-2</v>
      </c>
      <c r="N10" s="56">
        <v>3647476.6038000002</v>
      </c>
      <c r="O10" s="56">
        <v>34475146.9767</v>
      </c>
      <c r="P10" s="56">
        <v>87927</v>
      </c>
      <c r="Q10" s="56">
        <v>87438</v>
      </c>
      <c r="R10" s="57">
        <v>0.55925341384752703</v>
      </c>
      <c r="S10" s="56">
        <v>1.1354528847794201</v>
      </c>
      <c r="T10" s="56">
        <v>1.0894482833550601</v>
      </c>
      <c r="U10" s="58">
        <v>4.0516521681384798</v>
      </c>
    </row>
    <row r="11" spans="1:23" ht="12" thickBot="1">
      <c r="A11" s="82"/>
      <c r="B11" s="69" t="s">
        <v>9</v>
      </c>
      <c r="C11" s="70"/>
      <c r="D11" s="56">
        <v>53877.978600000002</v>
      </c>
      <c r="E11" s="56">
        <v>75998.207200000004</v>
      </c>
      <c r="F11" s="57">
        <v>70.893749451500199</v>
      </c>
      <c r="G11" s="56">
        <v>52816.538399999998</v>
      </c>
      <c r="H11" s="57">
        <v>2.0096739244084998</v>
      </c>
      <c r="I11" s="56">
        <v>11532.1132</v>
      </c>
      <c r="J11" s="57">
        <v>21.404131149047998</v>
      </c>
      <c r="K11" s="56">
        <v>13341.940199999999</v>
      </c>
      <c r="L11" s="57">
        <v>25.260913729249602</v>
      </c>
      <c r="M11" s="57">
        <v>-0.13564946123802901</v>
      </c>
      <c r="N11" s="56">
        <v>1195722.4824000001</v>
      </c>
      <c r="O11" s="56">
        <v>11355993.2041</v>
      </c>
      <c r="P11" s="56">
        <v>2548</v>
      </c>
      <c r="Q11" s="56">
        <v>2689</v>
      </c>
      <c r="R11" s="57">
        <v>-5.2435849758274404</v>
      </c>
      <c r="S11" s="56">
        <v>21.145203532182101</v>
      </c>
      <c r="T11" s="56">
        <v>22.159798661212399</v>
      </c>
      <c r="U11" s="58">
        <v>-4.79822824824587</v>
      </c>
    </row>
    <row r="12" spans="1:23" ht="12" thickBot="1">
      <c r="A12" s="82"/>
      <c r="B12" s="69" t="s">
        <v>10</v>
      </c>
      <c r="C12" s="70"/>
      <c r="D12" s="56">
        <v>164575.74110000001</v>
      </c>
      <c r="E12" s="56">
        <v>275743.16810000001</v>
      </c>
      <c r="F12" s="57">
        <v>59.684431071857297</v>
      </c>
      <c r="G12" s="56">
        <v>205083.66829999999</v>
      </c>
      <c r="H12" s="57">
        <v>-19.751902984661001</v>
      </c>
      <c r="I12" s="56">
        <v>28663.876</v>
      </c>
      <c r="J12" s="57">
        <v>17.4168293628301</v>
      </c>
      <c r="K12" s="56">
        <v>35369.410900000003</v>
      </c>
      <c r="L12" s="57">
        <v>17.246332286323799</v>
      </c>
      <c r="M12" s="57">
        <v>-0.189585710628842</v>
      </c>
      <c r="N12" s="56">
        <v>4876022.8881000001</v>
      </c>
      <c r="O12" s="56">
        <v>39783914.490500003</v>
      </c>
      <c r="P12" s="56">
        <v>2092</v>
      </c>
      <c r="Q12" s="56">
        <v>2147</v>
      </c>
      <c r="R12" s="57">
        <v>-2.5617140195621801</v>
      </c>
      <c r="S12" s="56">
        <v>78.669092304015294</v>
      </c>
      <c r="T12" s="56">
        <v>78.497506753609699</v>
      </c>
      <c r="U12" s="58">
        <v>0.21811049979137201</v>
      </c>
    </row>
    <row r="13" spans="1:23" ht="12" thickBot="1">
      <c r="A13" s="82"/>
      <c r="B13" s="69" t="s">
        <v>11</v>
      </c>
      <c r="C13" s="70"/>
      <c r="D13" s="56">
        <v>192140.11900000001</v>
      </c>
      <c r="E13" s="56">
        <v>301899.4705</v>
      </c>
      <c r="F13" s="57">
        <v>63.643741634187499</v>
      </c>
      <c r="G13" s="56">
        <v>221831.2248</v>
      </c>
      <c r="H13" s="57">
        <v>-13.384547566181899</v>
      </c>
      <c r="I13" s="56">
        <v>58630.469299999997</v>
      </c>
      <c r="J13" s="57">
        <v>30.514433739889601</v>
      </c>
      <c r="K13" s="56">
        <v>62661.066200000001</v>
      </c>
      <c r="L13" s="57">
        <v>28.2471803762046</v>
      </c>
      <c r="M13" s="57">
        <v>-6.4323784200148004E-2</v>
      </c>
      <c r="N13" s="56">
        <v>4355104.5718999999</v>
      </c>
      <c r="O13" s="56">
        <v>58927051.596100003</v>
      </c>
      <c r="P13" s="56">
        <v>8433</v>
      </c>
      <c r="Q13" s="56">
        <v>8637</v>
      </c>
      <c r="R13" s="57">
        <v>-2.3619312261201801</v>
      </c>
      <c r="S13" s="56">
        <v>22.784313885924298</v>
      </c>
      <c r="T13" s="56">
        <v>23.1208237929837</v>
      </c>
      <c r="U13" s="58">
        <v>-1.4769367589656399</v>
      </c>
    </row>
    <row r="14" spans="1:23" ht="12" thickBot="1">
      <c r="A14" s="82"/>
      <c r="B14" s="69" t="s">
        <v>12</v>
      </c>
      <c r="C14" s="70"/>
      <c r="D14" s="56">
        <v>110848.6921</v>
      </c>
      <c r="E14" s="56">
        <v>164917.34349999999</v>
      </c>
      <c r="F14" s="57">
        <v>67.214696615580607</v>
      </c>
      <c r="G14" s="56">
        <v>157273.25539999999</v>
      </c>
      <c r="H14" s="57">
        <v>-29.518409332805099</v>
      </c>
      <c r="I14" s="56">
        <v>15780.343699999999</v>
      </c>
      <c r="J14" s="57">
        <v>14.235931341223299</v>
      </c>
      <c r="K14" s="56">
        <v>32119.337599999999</v>
      </c>
      <c r="L14" s="57">
        <v>20.422631628187201</v>
      </c>
      <c r="M14" s="57">
        <v>-0.50869647760108205</v>
      </c>
      <c r="N14" s="56">
        <v>2344321.5024000001</v>
      </c>
      <c r="O14" s="56">
        <v>26899734.210999999</v>
      </c>
      <c r="P14" s="56">
        <v>2199</v>
      </c>
      <c r="Q14" s="56">
        <v>2042</v>
      </c>
      <c r="R14" s="57">
        <v>7.6885406464250803</v>
      </c>
      <c r="S14" s="56">
        <v>50.408682173715299</v>
      </c>
      <c r="T14" s="56">
        <v>55.495144711067603</v>
      </c>
      <c r="U14" s="58">
        <v>-10.090449339309499</v>
      </c>
    </row>
    <row r="15" spans="1:23" ht="12" thickBot="1">
      <c r="A15" s="82"/>
      <c r="B15" s="69" t="s">
        <v>13</v>
      </c>
      <c r="C15" s="70"/>
      <c r="D15" s="56">
        <v>84795.669200000004</v>
      </c>
      <c r="E15" s="56">
        <v>121085.7806</v>
      </c>
      <c r="F15" s="57">
        <v>70.029419457696406</v>
      </c>
      <c r="G15" s="56">
        <v>90797.459499999997</v>
      </c>
      <c r="H15" s="57">
        <v>-6.6100861555493102</v>
      </c>
      <c r="I15" s="56">
        <v>17073.969000000001</v>
      </c>
      <c r="J15" s="57">
        <v>20.135425737049299</v>
      </c>
      <c r="K15" s="56">
        <v>25259.919699999999</v>
      </c>
      <c r="L15" s="57">
        <v>27.820073203700201</v>
      </c>
      <c r="M15" s="57">
        <v>-0.32406875386860401</v>
      </c>
      <c r="N15" s="56">
        <v>2024563.0029</v>
      </c>
      <c r="O15" s="56">
        <v>22498984.2707</v>
      </c>
      <c r="P15" s="56">
        <v>4029</v>
      </c>
      <c r="Q15" s="56">
        <v>4162</v>
      </c>
      <c r="R15" s="57">
        <v>-3.19557904853436</v>
      </c>
      <c r="S15" s="56">
        <v>21.046331397369102</v>
      </c>
      <c r="T15" s="56">
        <v>21.310168116290299</v>
      </c>
      <c r="U15" s="58">
        <v>-1.2535995653577601</v>
      </c>
    </row>
    <row r="16" spans="1:23" ht="12" thickBot="1">
      <c r="A16" s="82"/>
      <c r="B16" s="69" t="s">
        <v>14</v>
      </c>
      <c r="C16" s="70"/>
      <c r="D16" s="56">
        <v>852316.66669999994</v>
      </c>
      <c r="E16" s="56">
        <v>949820.59050000005</v>
      </c>
      <c r="F16" s="57">
        <v>89.734490410586602</v>
      </c>
      <c r="G16" s="56">
        <v>715117.12289999996</v>
      </c>
      <c r="H16" s="57">
        <v>19.1856046242631</v>
      </c>
      <c r="I16" s="56">
        <v>10875.667100000001</v>
      </c>
      <c r="J16" s="57">
        <v>1.2760124874840699</v>
      </c>
      <c r="K16" s="56">
        <v>80273.772500000006</v>
      </c>
      <c r="L16" s="57">
        <v>11.225262258365101</v>
      </c>
      <c r="M16" s="57">
        <v>-0.86451780249894195</v>
      </c>
      <c r="N16" s="56">
        <v>18291891.214600001</v>
      </c>
      <c r="O16" s="56">
        <v>190686045.1173</v>
      </c>
      <c r="P16" s="56">
        <v>45442</v>
      </c>
      <c r="Q16" s="56">
        <v>41619</v>
      </c>
      <c r="R16" s="57">
        <v>9.1857084504673399</v>
      </c>
      <c r="S16" s="56">
        <v>18.756143362968199</v>
      </c>
      <c r="T16" s="56">
        <v>19.419283654100301</v>
      </c>
      <c r="U16" s="58">
        <v>-3.5355897974282402</v>
      </c>
    </row>
    <row r="17" spans="1:21" ht="12" thickBot="1">
      <c r="A17" s="82"/>
      <c r="B17" s="69" t="s">
        <v>15</v>
      </c>
      <c r="C17" s="70"/>
      <c r="D17" s="56">
        <v>473761.51189999998</v>
      </c>
      <c r="E17" s="56">
        <v>715022.62199999997</v>
      </c>
      <c r="F17" s="57">
        <v>66.258254959099702</v>
      </c>
      <c r="G17" s="56">
        <v>1384561.8495</v>
      </c>
      <c r="H17" s="57">
        <v>-65.782567815869896</v>
      </c>
      <c r="I17" s="56">
        <v>30433.0252</v>
      </c>
      <c r="J17" s="57">
        <v>6.4237014691104104</v>
      </c>
      <c r="K17" s="56">
        <v>74284.419099999999</v>
      </c>
      <c r="L17" s="57">
        <v>5.3651932650625902</v>
      </c>
      <c r="M17" s="57">
        <v>-0.59031751787636999</v>
      </c>
      <c r="N17" s="56">
        <v>16590860.265699999</v>
      </c>
      <c r="O17" s="56">
        <v>214965010.90259999</v>
      </c>
      <c r="P17" s="56">
        <v>15000</v>
      </c>
      <c r="Q17" s="56">
        <v>13406</v>
      </c>
      <c r="R17" s="57">
        <v>11.8901984186185</v>
      </c>
      <c r="S17" s="56">
        <v>31.584100793333299</v>
      </c>
      <c r="T17" s="56">
        <v>35.9541588020289</v>
      </c>
      <c r="U17" s="58">
        <v>-13.836259063668001</v>
      </c>
    </row>
    <row r="18" spans="1:21" ht="12" customHeight="1" thickBot="1">
      <c r="A18" s="82"/>
      <c r="B18" s="69" t="s">
        <v>16</v>
      </c>
      <c r="C18" s="70"/>
      <c r="D18" s="56">
        <v>1491555.4253</v>
      </c>
      <c r="E18" s="56">
        <v>1898605.1771</v>
      </c>
      <c r="F18" s="57">
        <v>78.560589810371098</v>
      </c>
      <c r="G18" s="56">
        <v>1247129.0824</v>
      </c>
      <c r="H18" s="57">
        <v>19.599121402062099</v>
      </c>
      <c r="I18" s="56">
        <v>143727.89989999999</v>
      </c>
      <c r="J18" s="57">
        <v>9.6361085523249397</v>
      </c>
      <c r="K18" s="56">
        <v>217153.554</v>
      </c>
      <c r="L18" s="57">
        <v>17.4122756869806</v>
      </c>
      <c r="M18" s="57">
        <v>-0.33812780287261601</v>
      </c>
      <c r="N18" s="56">
        <v>27089627.283100002</v>
      </c>
      <c r="O18" s="56">
        <v>405884136.2561</v>
      </c>
      <c r="P18" s="56">
        <v>69202</v>
      </c>
      <c r="Q18" s="56">
        <v>67924</v>
      </c>
      <c r="R18" s="57">
        <v>1.8815146340027</v>
      </c>
      <c r="S18" s="56">
        <v>21.553646213982301</v>
      </c>
      <c r="T18" s="56">
        <v>20.81400813998</v>
      </c>
      <c r="U18" s="58">
        <v>3.43161461712433</v>
      </c>
    </row>
    <row r="19" spans="1:21" ht="12" customHeight="1" thickBot="1">
      <c r="A19" s="82"/>
      <c r="B19" s="69" t="s">
        <v>17</v>
      </c>
      <c r="C19" s="70"/>
      <c r="D19" s="56">
        <v>341185.45270000002</v>
      </c>
      <c r="E19" s="56">
        <v>493327.84710000001</v>
      </c>
      <c r="F19" s="57">
        <v>69.159982495543204</v>
      </c>
      <c r="G19" s="56">
        <v>478673.56109999999</v>
      </c>
      <c r="H19" s="57">
        <v>-28.7227287180955</v>
      </c>
      <c r="I19" s="56">
        <v>27739.4293</v>
      </c>
      <c r="J19" s="57">
        <v>8.1303083353881807</v>
      </c>
      <c r="K19" s="56">
        <v>46678.739600000001</v>
      </c>
      <c r="L19" s="57">
        <v>9.7516853641825296</v>
      </c>
      <c r="M19" s="57">
        <v>-0.405737396988328</v>
      </c>
      <c r="N19" s="56">
        <v>9938699.5901999995</v>
      </c>
      <c r="O19" s="56">
        <v>120606976.7501</v>
      </c>
      <c r="P19" s="56">
        <v>7485</v>
      </c>
      <c r="Q19" s="56">
        <v>7700</v>
      </c>
      <c r="R19" s="57">
        <v>-2.7922077922077899</v>
      </c>
      <c r="S19" s="56">
        <v>45.582558810955298</v>
      </c>
      <c r="T19" s="56">
        <v>48.769128506493502</v>
      </c>
      <c r="U19" s="58">
        <v>-6.9907652809793701</v>
      </c>
    </row>
    <row r="20" spans="1:21" ht="12" thickBot="1">
      <c r="A20" s="82"/>
      <c r="B20" s="69" t="s">
        <v>18</v>
      </c>
      <c r="C20" s="70"/>
      <c r="D20" s="56">
        <v>916937.23739999998</v>
      </c>
      <c r="E20" s="56">
        <v>989337.03240000003</v>
      </c>
      <c r="F20" s="57">
        <v>92.681988783502007</v>
      </c>
      <c r="G20" s="56">
        <v>821441.17830000003</v>
      </c>
      <c r="H20" s="57">
        <v>11.625428773565099</v>
      </c>
      <c r="I20" s="56">
        <v>84295.247600000002</v>
      </c>
      <c r="J20" s="57">
        <v>9.1931316737688</v>
      </c>
      <c r="K20" s="56">
        <v>82820.833799999993</v>
      </c>
      <c r="L20" s="57">
        <v>10.0823815493887</v>
      </c>
      <c r="M20" s="57">
        <v>1.7802450571319999E-2</v>
      </c>
      <c r="N20" s="56">
        <v>17678870.031199999</v>
      </c>
      <c r="O20" s="56">
        <v>214401757.75929999</v>
      </c>
      <c r="P20" s="56">
        <v>37558</v>
      </c>
      <c r="Q20" s="56">
        <v>39769</v>
      </c>
      <c r="R20" s="57">
        <v>-5.5596067288591602</v>
      </c>
      <c r="S20" s="56">
        <v>24.413899499440902</v>
      </c>
      <c r="T20" s="56">
        <v>23.5391406975282</v>
      </c>
      <c r="U20" s="58">
        <v>3.5830359747842602</v>
      </c>
    </row>
    <row r="21" spans="1:21" ht="12" customHeight="1" thickBot="1">
      <c r="A21" s="82"/>
      <c r="B21" s="69" t="s">
        <v>19</v>
      </c>
      <c r="C21" s="70"/>
      <c r="D21" s="56">
        <v>287992.8222</v>
      </c>
      <c r="E21" s="56">
        <v>376935.76409999997</v>
      </c>
      <c r="F21" s="57">
        <v>76.403687213823602</v>
      </c>
      <c r="G21" s="56">
        <v>258589.81039999999</v>
      </c>
      <c r="H21" s="57">
        <v>11.370522200591701</v>
      </c>
      <c r="I21" s="56">
        <v>35933.099600000001</v>
      </c>
      <c r="J21" s="57">
        <v>12.477081659710899</v>
      </c>
      <c r="K21" s="56">
        <v>43110.924299999999</v>
      </c>
      <c r="L21" s="57">
        <v>16.671547975271601</v>
      </c>
      <c r="M21" s="57">
        <v>-0.16649665523408899</v>
      </c>
      <c r="N21" s="56">
        <v>5245055.8903000001</v>
      </c>
      <c r="O21" s="56">
        <v>72607747.865899995</v>
      </c>
      <c r="P21" s="56">
        <v>26230</v>
      </c>
      <c r="Q21" s="56">
        <v>27348</v>
      </c>
      <c r="R21" s="57">
        <v>-4.0880503144654101</v>
      </c>
      <c r="S21" s="56">
        <v>10.979520480366</v>
      </c>
      <c r="T21" s="56">
        <v>11.0555307298523</v>
      </c>
      <c r="U21" s="58">
        <v>-0.69229115809022201</v>
      </c>
    </row>
    <row r="22" spans="1:21" ht="12" customHeight="1" thickBot="1">
      <c r="A22" s="82"/>
      <c r="B22" s="69" t="s">
        <v>20</v>
      </c>
      <c r="C22" s="70"/>
      <c r="D22" s="56">
        <v>1181204.953</v>
      </c>
      <c r="E22" s="56">
        <v>1546090.9996</v>
      </c>
      <c r="F22" s="57">
        <v>76.399445653949101</v>
      </c>
      <c r="G22" s="56">
        <v>1915862.0974999999</v>
      </c>
      <c r="H22" s="57">
        <v>-38.3460346889607</v>
      </c>
      <c r="I22" s="56">
        <v>-1448.9105999999999</v>
      </c>
      <c r="J22" s="57">
        <v>-0.122663776199049</v>
      </c>
      <c r="K22" s="56">
        <v>253646.72820000001</v>
      </c>
      <c r="L22" s="57">
        <v>13.239299870850999</v>
      </c>
      <c r="M22" s="57">
        <v>-1.00571231732529</v>
      </c>
      <c r="N22" s="56">
        <v>30186829.133900002</v>
      </c>
      <c r="O22" s="56">
        <v>248355585.79949999</v>
      </c>
      <c r="P22" s="56">
        <v>72887</v>
      </c>
      <c r="Q22" s="56">
        <v>70411</v>
      </c>
      <c r="R22" s="57">
        <v>3.5164960020451299</v>
      </c>
      <c r="S22" s="56">
        <v>16.205975729554002</v>
      </c>
      <c r="T22" s="56">
        <v>16.313923287554498</v>
      </c>
      <c r="U22" s="58">
        <v>-0.66609724586763197</v>
      </c>
    </row>
    <row r="23" spans="1:21" ht="12" thickBot="1">
      <c r="A23" s="82"/>
      <c r="B23" s="69" t="s">
        <v>21</v>
      </c>
      <c r="C23" s="70"/>
      <c r="D23" s="56">
        <v>2762864.1370000001</v>
      </c>
      <c r="E23" s="56">
        <v>2667468.5765999998</v>
      </c>
      <c r="F23" s="57">
        <v>103.576258076172</v>
      </c>
      <c r="G23" s="56">
        <v>1979139.4225999999</v>
      </c>
      <c r="H23" s="57">
        <v>39.599267512463499</v>
      </c>
      <c r="I23" s="56">
        <v>-6373.2426999999998</v>
      </c>
      <c r="J23" s="57">
        <v>-0.23067521180828901</v>
      </c>
      <c r="K23" s="56">
        <v>336823.6655</v>
      </c>
      <c r="L23" s="57">
        <v>17.018693157933999</v>
      </c>
      <c r="M23" s="57">
        <v>-1.0189216000916701</v>
      </c>
      <c r="N23" s="56">
        <v>54866200.211900003</v>
      </c>
      <c r="O23" s="56">
        <v>546773269.50829995</v>
      </c>
      <c r="P23" s="56">
        <v>75501</v>
      </c>
      <c r="Q23" s="56">
        <v>75944</v>
      </c>
      <c r="R23" s="57">
        <v>-0.58332455493521596</v>
      </c>
      <c r="S23" s="56">
        <v>36.593742294804002</v>
      </c>
      <c r="T23" s="56">
        <v>34.535857031496903</v>
      </c>
      <c r="U23" s="58">
        <v>5.6235988293532797</v>
      </c>
    </row>
    <row r="24" spans="1:21" ht="12" thickBot="1">
      <c r="A24" s="82"/>
      <c r="B24" s="69" t="s">
        <v>22</v>
      </c>
      <c r="C24" s="70"/>
      <c r="D24" s="56">
        <v>224917.94130000001</v>
      </c>
      <c r="E24" s="56">
        <v>229995.83780000001</v>
      </c>
      <c r="F24" s="57">
        <v>97.792178959162001</v>
      </c>
      <c r="G24" s="56">
        <v>197397.29889999999</v>
      </c>
      <c r="H24" s="57">
        <v>13.941752269843199</v>
      </c>
      <c r="I24" s="56">
        <v>32026.9856</v>
      </c>
      <c r="J24" s="57">
        <v>14.239409010631899</v>
      </c>
      <c r="K24" s="56">
        <v>34814.197399999997</v>
      </c>
      <c r="L24" s="57">
        <v>17.636612858434599</v>
      </c>
      <c r="M24" s="57">
        <v>-8.0059631074533996E-2</v>
      </c>
      <c r="N24" s="56">
        <v>4737273.9259000001</v>
      </c>
      <c r="O24" s="56">
        <v>51743218.425300002</v>
      </c>
      <c r="P24" s="56">
        <v>22842</v>
      </c>
      <c r="Q24" s="56">
        <v>22905</v>
      </c>
      <c r="R24" s="57">
        <v>-0.27504911591356201</v>
      </c>
      <c r="S24" s="56">
        <v>9.8466833596007408</v>
      </c>
      <c r="T24" s="56">
        <v>9.9210164461907908</v>
      </c>
      <c r="U24" s="58">
        <v>-0.75490481287361999</v>
      </c>
    </row>
    <row r="25" spans="1:21" ht="12" thickBot="1">
      <c r="A25" s="82"/>
      <c r="B25" s="69" t="s">
        <v>23</v>
      </c>
      <c r="C25" s="70"/>
      <c r="D25" s="56">
        <v>225808.66</v>
      </c>
      <c r="E25" s="56">
        <v>245664.97159999999</v>
      </c>
      <c r="F25" s="57">
        <v>91.917320784205799</v>
      </c>
      <c r="G25" s="56">
        <v>193405.35389999999</v>
      </c>
      <c r="H25" s="57">
        <v>16.754089505068201</v>
      </c>
      <c r="I25" s="56">
        <v>11093.997600000001</v>
      </c>
      <c r="J25" s="57">
        <v>4.9130080307814596</v>
      </c>
      <c r="K25" s="56">
        <v>16539.427199999998</v>
      </c>
      <c r="L25" s="57">
        <v>8.5516904607261708</v>
      </c>
      <c r="M25" s="57">
        <v>-0.32923931005301099</v>
      </c>
      <c r="N25" s="56">
        <v>4873555.4020999996</v>
      </c>
      <c r="O25" s="56">
        <v>64869647.782300003</v>
      </c>
      <c r="P25" s="56">
        <v>15980</v>
      </c>
      <c r="Q25" s="56">
        <v>16309</v>
      </c>
      <c r="R25" s="57">
        <v>-2.0172910662824202</v>
      </c>
      <c r="S25" s="56">
        <v>14.1307046307885</v>
      </c>
      <c r="T25" s="56">
        <v>14.068962971365499</v>
      </c>
      <c r="U25" s="58">
        <v>0.43693263029825602</v>
      </c>
    </row>
    <row r="26" spans="1:21" ht="12" thickBot="1">
      <c r="A26" s="82"/>
      <c r="B26" s="69" t="s">
        <v>24</v>
      </c>
      <c r="C26" s="70"/>
      <c r="D26" s="56">
        <v>540321.66709999996</v>
      </c>
      <c r="E26" s="56">
        <v>657644.97620000003</v>
      </c>
      <c r="F26" s="57">
        <v>82.160084339438498</v>
      </c>
      <c r="G26" s="56">
        <v>587982.92830000003</v>
      </c>
      <c r="H26" s="57">
        <v>-8.1058920091098692</v>
      </c>
      <c r="I26" s="56">
        <v>98226.3704</v>
      </c>
      <c r="J26" s="57">
        <v>18.179239586522201</v>
      </c>
      <c r="K26" s="56">
        <v>119594.1879</v>
      </c>
      <c r="L26" s="57">
        <v>20.3397381358972</v>
      </c>
      <c r="M26" s="57">
        <v>-0.17866936408203199</v>
      </c>
      <c r="N26" s="56">
        <v>10475880.6417</v>
      </c>
      <c r="O26" s="56">
        <v>121963198.39399999</v>
      </c>
      <c r="P26" s="56">
        <v>38821</v>
      </c>
      <c r="Q26" s="56">
        <v>39683</v>
      </c>
      <c r="R26" s="57">
        <v>-2.1722148023082899</v>
      </c>
      <c r="S26" s="56">
        <v>13.918283071018299</v>
      </c>
      <c r="T26" s="56">
        <v>14.186869808230201</v>
      </c>
      <c r="U26" s="58">
        <v>-1.9297404417016899</v>
      </c>
    </row>
    <row r="27" spans="1:21" ht="12" thickBot="1">
      <c r="A27" s="82"/>
      <c r="B27" s="69" t="s">
        <v>25</v>
      </c>
      <c r="C27" s="70"/>
      <c r="D27" s="56">
        <v>173580.5269</v>
      </c>
      <c r="E27" s="56">
        <v>223886.4357</v>
      </c>
      <c r="F27" s="57">
        <v>77.530613392135905</v>
      </c>
      <c r="G27" s="56">
        <v>172701.2616</v>
      </c>
      <c r="H27" s="57">
        <v>0.50912500108799597</v>
      </c>
      <c r="I27" s="56">
        <v>46909.269399999997</v>
      </c>
      <c r="J27" s="57">
        <v>27.024499946946499</v>
      </c>
      <c r="K27" s="56">
        <v>49750.724600000001</v>
      </c>
      <c r="L27" s="57">
        <v>28.807389210178201</v>
      </c>
      <c r="M27" s="57">
        <v>-5.7113845533819999E-2</v>
      </c>
      <c r="N27" s="56">
        <v>3188066.9254000001</v>
      </c>
      <c r="O27" s="56">
        <v>41616301.131399997</v>
      </c>
      <c r="P27" s="56">
        <v>22920</v>
      </c>
      <c r="Q27" s="56">
        <v>23320</v>
      </c>
      <c r="R27" s="57">
        <v>-1.7152658662092599</v>
      </c>
      <c r="S27" s="56">
        <v>7.5733214179755697</v>
      </c>
      <c r="T27" s="56">
        <v>7.4723884691252103</v>
      </c>
      <c r="U27" s="58">
        <v>1.3327434989195801</v>
      </c>
    </row>
    <row r="28" spans="1:21" ht="12" thickBot="1">
      <c r="A28" s="82"/>
      <c r="B28" s="69" t="s">
        <v>26</v>
      </c>
      <c r="C28" s="70"/>
      <c r="D28" s="56">
        <v>768201.35919999995</v>
      </c>
      <c r="E28" s="56">
        <v>824830.30649999995</v>
      </c>
      <c r="F28" s="57">
        <v>93.134473011752803</v>
      </c>
      <c r="G28" s="56">
        <v>740648.17429999996</v>
      </c>
      <c r="H28" s="57">
        <v>3.72014484826633</v>
      </c>
      <c r="I28" s="56">
        <v>30058.1865</v>
      </c>
      <c r="J28" s="57">
        <v>3.9128004838864698</v>
      </c>
      <c r="K28" s="56">
        <v>16044.6147</v>
      </c>
      <c r="L28" s="57">
        <v>2.16629369473084</v>
      </c>
      <c r="M28" s="57">
        <v>0.87341279688068796</v>
      </c>
      <c r="N28" s="56">
        <v>15583085.9473</v>
      </c>
      <c r="O28" s="56">
        <v>177133097.5803</v>
      </c>
      <c r="P28" s="56">
        <v>34353</v>
      </c>
      <c r="Q28" s="56">
        <v>35231</v>
      </c>
      <c r="R28" s="57">
        <v>-2.4921234140387698</v>
      </c>
      <c r="S28" s="56">
        <v>22.361987576048701</v>
      </c>
      <c r="T28" s="56">
        <v>22.263365431012499</v>
      </c>
      <c r="U28" s="58">
        <v>0.44102584665522998</v>
      </c>
    </row>
    <row r="29" spans="1:21" ht="12" thickBot="1">
      <c r="A29" s="82"/>
      <c r="B29" s="69" t="s">
        <v>27</v>
      </c>
      <c r="C29" s="70"/>
      <c r="D29" s="56">
        <v>529668.31819999998</v>
      </c>
      <c r="E29" s="56">
        <v>626192.83649999998</v>
      </c>
      <c r="F29" s="57">
        <v>84.585496244334607</v>
      </c>
      <c r="G29" s="56">
        <v>504133.78850000002</v>
      </c>
      <c r="H29" s="57">
        <v>5.0650304110691398</v>
      </c>
      <c r="I29" s="56">
        <v>87714.388200000001</v>
      </c>
      <c r="J29" s="57">
        <v>16.5602482130863</v>
      </c>
      <c r="K29" s="56">
        <v>66798.588799999998</v>
      </c>
      <c r="L29" s="57">
        <v>13.2501709513962</v>
      </c>
      <c r="M29" s="57">
        <v>0.31311738430019098</v>
      </c>
      <c r="N29" s="56">
        <v>10480641.9022</v>
      </c>
      <c r="O29" s="56">
        <v>132506128.01000001</v>
      </c>
      <c r="P29" s="56">
        <v>90555</v>
      </c>
      <c r="Q29" s="56">
        <v>94259</v>
      </c>
      <c r="R29" s="57">
        <v>-3.9295982346513298</v>
      </c>
      <c r="S29" s="56">
        <v>5.8491338766495504</v>
      </c>
      <c r="T29" s="56">
        <v>5.8813976118991302</v>
      </c>
      <c r="U29" s="58">
        <v>-0.55159850894129303</v>
      </c>
    </row>
    <row r="30" spans="1:21" ht="12" thickBot="1">
      <c r="A30" s="82"/>
      <c r="B30" s="69" t="s">
        <v>28</v>
      </c>
      <c r="C30" s="70"/>
      <c r="D30" s="56">
        <v>988550.90549999999</v>
      </c>
      <c r="E30" s="56">
        <v>1257404.8481000001</v>
      </c>
      <c r="F30" s="57">
        <v>78.618346906626599</v>
      </c>
      <c r="G30" s="56">
        <v>969648.8236</v>
      </c>
      <c r="H30" s="57">
        <v>1.9493739836472299</v>
      </c>
      <c r="I30" s="56">
        <v>75369.941600000006</v>
      </c>
      <c r="J30" s="57">
        <v>7.6242853231598202</v>
      </c>
      <c r="K30" s="56">
        <v>123842.6749</v>
      </c>
      <c r="L30" s="57">
        <v>12.771909982854501</v>
      </c>
      <c r="M30" s="57">
        <v>-0.39140573585915001</v>
      </c>
      <c r="N30" s="56">
        <v>21437128.786400001</v>
      </c>
      <c r="O30" s="56">
        <v>203540403.92300001</v>
      </c>
      <c r="P30" s="56">
        <v>64851</v>
      </c>
      <c r="Q30" s="56">
        <v>65034</v>
      </c>
      <c r="R30" s="57">
        <v>-0.28139127225759197</v>
      </c>
      <c r="S30" s="56">
        <v>15.243418073738299</v>
      </c>
      <c r="T30" s="56">
        <v>15.2186167435495</v>
      </c>
      <c r="U30" s="58">
        <v>0.162701895787151</v>
      </c>
    </row>
    <row r="31" spans="1:21" ht="12" thickBot="1">
      <c r="A31" s="82"/>
      <c r="B31" s="69" t="s">
        <v>29</v>
      </c>
      <c r="C31" s="70"/>
      <c r="D31" s="56">
        <v>794134.85549999995</v>
      </c>
      <c r="E31" s="56">
        <v>1070855.6609</v>
      </c>
      <c r="F31" s="57">
        <v>74.158907170791807</v>
      </c>
      <c r="G31" s="56">
        <v>849864.35759999999</v>
      </c>
      <c r="H31" s="57">
        <v>-6.55745844635479</v>
      </c>
      <c r="I31" s="56">
        <v>45391.353600000002</v>
      </c>
      <c r="J31" s="57">
        <v>5.7158243698321103</v>
      </c>
      <c r="K31" s="56">
        <v>33203.544500000004</v>
      </c>
      <c r="L31" s="57">
        <v>3.9069228169264698</v>
      </c>
      <c r="M31" s="57">
        <v>0.36706349528436599</v>
      </c>
      <c r="N31" s="56">
        <v>19105409.297600001</v>
      </c>
      <c r="O31" s="56">
        <v>219217475.31389999</v>
      </c>
      <c r="P31" s="56">
        <v>29341</v>
      </c>
      <c r="Q31" s="56">
        <v>30600</v>
      </c>
      <c r="R31" s="57">
        <v>-4.1143790849673199</v>
      </c>
      <c r="S31" s="56">
        <v>27.0657051736478</v>
      </c>
      <c r="T31" s="56">
        <v>25.0174241699346</v>
      </c>
      <c r="U31" s="58">
        <v>7.5678094864767802</v>
      </c>
    </row>
    <row r="32" spans="1:21" ht="12" thickBot="1">
      <c r="A32" s="82"/>
      <c r="B32" s="69" t="s">
        <v>30</v>
      </c>
      <c r="C32" s="70"/>
      <c r="D32" s="56">
        <v>86060.609299999996</v>
      </c>
      <c r="E32" s="56">
        <v>127399.1115</v>
      </c>
      <c r="F32" s="57">
        <v>67.551969779632302</v>
      </c>
      <c r="G32" s="56">
        <v>153505.6127</v>
      </c>
      <c r="H32" s="57">
        <v>-43.936506433683</v>
      </c>
      <c r="I32" s="56">
        <v>19134.530900000002</v>
      </c>
      <c r="J32" s="57">
        <v>22.2337850680311</v>
      </c>
      <c r="K32" s="56">
        <v>40667.4251</v>
      </c>
      <c r="L32" s="57">
        <v>26.4924678548904</v>
      </c>
      <c r="M32" s="57">
        <v>-0.52948752341834404</v>
      </c>
      <c r="N32" s="56">
        <v>2658149.3816</v>
      </c>
      <c r="O32" s="56">
        <v>21522318.514600001</v>
      </c>
      <c r="P32" s="56">
        <v>18532</v>
      </c>
      <c r="Q32" s="56">
        <v>19818</v>
      </c>
      <c r="R32" s="57">
        <v>-6.48905035826016</v>
      </c>
      <c r="S32" s="56">
        <v>4.6438921487157403</v>
      </c>
      <c r="T32" s="56">
        <v>4.6135969774952104</v>
      </c>
      <c r="U32" s="58">
        <v>0.65236595188602797</v>
      </c>
    </row>
    <row r="33" spans="1:21" ht="12" thickBot="1">
      <c r="A33" s="82"/>
      <c r="B33" s="69" t="s">
        <v>70</v>
      </c>
      <c r="C33" s="70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15.7265</v>
      </c>
      <c r="O33" s="56">
        <v>343.66140000000001</v>
      </c>
      <c r="P33" s="59"/>
      <c r="Q33" s="59"/>
      <c r="R33" s="59"/>
      <c r="S33" s="59"/>
      <c r="T33" s="59"/>
      <c r="U33" s="60"/>
    </row>
    <row r="34" spans="1:21" ht="12" thickBot="1">
      <c r="A34" s="82"/>
      <c r="B34" s="69" t="s">
        <v>31</v>
      </c>
      <c r="C34" s="70"/>
      <c r="D34" s="56">
        <v>139408.1489</v>
      </c>
      <c r="E34" s="56">
        <v>169669.0839</v>
      </c>
      <c r="F34" s="57">
        <v>82.164732487248401</v>
      </c>
      <c r="G34" s="56">
        <v>120065.9865</v>
      </c>
      <c r="H34" s="57">
        <v>16.1096101933915</v>
      </c>
      <c r="I34" s="56">
        <v>17808.301100000001</v>
      </c>
      <c r="J34" s="57">
        <v>12.7742181791498</v>
      </c>
      <c r="K34" s="56">
        <v>21648.143899999999</v>
      </c>
      <c r="L34" s="57">
        <v>18.030205332132098</v>
      </c>
      <c r="M34" s="57">
        <v>-0.17737515131724499</v>
      </c>
      <c r="N34" s="56">
        <v>2745138.63</v>
      </c>
      <c r="O34" s="56">
        <v>34388311.5251</v>
      </c>
      <c r="P34" s="56">
        <v>9497</v>
      </c>
      <c r="Q34" s="56">
        <v>9716</v>
      </c>
      <c r="R34" s="57">
        <v>-2.2540139975298499</v>
      </c>
      <c r="S34" s="56">
        <v>14.6791775192166</v>
      </c>
      <c r="T34" s="56">
        <v>14.036342651296801</v>
      </c>
      <c r="U34" s="58">
        <v>4.37922947030395</v>
      </c>
    </row>
    <row r="35" spans="1:21" ht="12" customHeight="1" thickBot="1">
      <c r="A35" s="82"/>
      <c r="B35" s="69" t="s">
        <v>78</v>
      </c>
      <c r="C35" s="70"/>
      <c r="D35" s="56">
        <v>6202.2182000000003</v>
      </c>
      <c r="E35" s="59"/>
      <c r="F35" s="59"/>
      <c r="G35" s="59"/>
      <c r="H35" s="59"/>
      <c r="I35" s="56">
        <v>-52.544199999999996</v>
      </c>
      <c r="J35" s="57">
        <v>-0.84718399620316498</v>
      </c>
      <c r="K35" s="59"/>
      <c r="L35" s="59"/>
      <c r="M35" s="59"/>
      <c r="N35" s="56">
        <v>112739.5327</v>
      </c>
      <c r="O35" s="56">
        <v>335019.58260000002</v>
      </c>
      <c r="P35" s="56">
        <v>967</v>
      </c>
      <c r="Q35" s="56">
        <v>1046</v>
      </c>
      <c r="R35" s="57">
        <v>-7.5525812619502899</v>
      </c>
      <c r="S35" s="56">
        <v>6.4138761116856298</v>
      </c>
      <c r="T35" s="56">
        <v>6.4519275334608004</v>
      </c>
      <c r="U35" s="58">
        <v>-0.59326717748493396</v>
      </c>
    </row>
    <row r="36" spans="1:21" ht="12" customHeight="1" thickBot="1">
      <c r="A36" s="82"/>
      <c r="B36" s="69" t="s">
        <v>64</v>
      </c>
      <c r="C36" s="70"/>
      <c r="D36" s="56">
        <v>41895.78</v>
      </c>
      <c r="E36" s="59"/>
      <c r="F36" s="59"/>
      <c r="G36" s="56">
        <v>65638.53</v>
      </c>
      <c r="H36" s="57">
        <v>-36.1719709445047</v>
      </c>
      <c r="I36" s="56">
        <v>487.66</v>
      </c>
      <c r="J36" s="57">
        <v>1.16398358020784</v>
      </c>
      <c r="K36" s="56">
        <v>4006.28</v>
      </c>
      <c r="L36" s="57">
        <v>6.1035492415811303</v>
      </c>
      <c r="M36" s="57">
        <v>-0.87827610651277499</v>
      </c>
      <c r="N36" s="56">
        <v>1272081.3500000001</v>
      </c>
      <c r="O36" s="56">
        <v>26970025.170000002</v>
      </c>
      <c r="P36" s="56">
        <v>41</v>
      </c>
      <c r="Q36" s="56">
        <v>55</v>
      </c>
      <c r="R36" s="57">
        <v>-25.454545454545499</v>
      </c>
      <c r="S36" s="56">
        <v>1021.84829268293</v>
      </c>
      <c r="T36" s="56">
        <v>1023.09290909091</v>
      </c>
      <c r="U36" s="58">
        <v>-0.12180050765798101</v>
      </c>
    </row>
    <row r="37" spans="1:21" ht="12" thickBot="1">
      <c r="A37" s="82"/>
      <c r="B37" s="69" t="s">
        <v>35</v>
      </c>
      <c r="C37" s="70"/>
      <c r="D37" s="56">
        <v>109152.22</v>
      </c>
      <c r="E37" s="59"/>
      <c r="F37" s="59"/>
      <c r="G37" s="56">
        <v>179292.4</v>
      </c>
      <c r="H37" s="57">
        <v>-39.120553910818302</v>
      </c>
      <c r="I37" s="56">
        <v>-10208.81</v>
      </c>
      <c r="J37" s="57">
        <v>-9.3528193929541708</v>
      </c>
      <c r="K37" s="56">
        <v>-23289.37</v>
      </c>
      <c r="L37" s="57">
        <v>-12.9896024594461</v>
      </c>
      <c r="M37" s="57">
        <v>-0.56165366431122898</v>
      </c>
      <c r="N37" s="56">
        <v>3375776.63</v>
      </c>
      <c r="O37" s="56">
        <v>72842270</v>
      </c>
      <c r="P37" s="56">
        <v>59</v>
      </c>
      <c r="Q37" s="56">
        <v>44</v>
      </c>
      <c r="R37" s="57">
        <v>34.090909090909101</v>
      </c>
      <c r="S37" s="56">
        <v>1850.0376271186401</v>
      </c>
      <c r="T37" s="56">
        <v>1940.36704545455</v>
      </c>
      <c r="U37" s="58">
        <v>-4.88257195485183</v>
      </c>
    </row>
    <row r="38" spans="1:21" ht="12" thickBot="1">
      <c r="A38" s="82"/>
      <c r="B38" s="69" t="s">
        <v>36</v>
      </c>
      <c r="C38" s="70"/>
      <c r="D38" s="56">
        <v>217671.02</v>
      </c>
      <c r="E38" s="59"/>
      <c r="F38" s="59"/>
      <c r="G38" s="56">
        <v>513674.31</v>
      </c>
      <c r="H38" s="57">
        <v>-57.624701924454797</v>
      </c>
      <c r="I38" s="56">
        <v>-7289.67</v>
      </c>
      <c r="J38" s="57">
        <v>-3.3489391467913401</v>
      </c>
      <c r="K38" s="56">
        <v>-57555.86</v>
      </c>
      <c r="L38" s="57">
        <v>-11.204737881479801</v>
      </c>
      <c r="M38" s="57">
        <v>-0.87334617187546204</v>
      </c>
      <c r="N38" s="56">
        <v>5728048.7999999998</v>
      </c>
      <c r="O38" s="56">
        <v>46943037.539999999</v>
      </c>
      <c r="P38" s="56">
        <v>87</v>
      </c>
      <c r="Q38" s="56">
        <v>77</v>
      </c>
      <c r="R38" s="57">
        <v>12.987012987012999</v>
      </c>
      <c r="S38" s="56">
        <v>2501.96574712644</v>
      </c>
      <c r="T38" s="56">
        <v>2624.3209090909099</v>
      </c>
      <c r="U38" s="58">
        <v>-4.8903611931937903</v>
      </c>
    </row>
    <row r="39" spans="1:21" ht="12" thickBot="1">
      <c r="A39" s="82"/>
      <c r="B39" s="69" t="s">
        <v>37</v>
      </c>
      <c r="C39" s="70"/>
      <c r="D39" s="56">
        <v>130683.05</v>
      </c>
      <c r="E39" s="59"/>
      <c r="F39" s="59"/>
      <c r="G39" s="56">
        <v>240377.96</v>
      </c>
      <c r="H39" s="57">
        <v>-45.634346010757397</v>
      </c>
      <c r="I39" s="56">
        <v>-14066.66</v>
      </c>
      <c r="J39" s="57">
        <v>-10.763951407623299</v>
      </c>
      <c r="K39" s="56">
        <v>-53990.68</v>
      </c>
      <c r="L39" s="57">
        <v>-22.4607447371631</v>
      </c>
      <c r="M39" s="57">
        <v>-0.73946132925164099</v>
      </c>
      <c r="N39" s="56">
        <v>3108770.83</v>
      </c>
      <c r="O39" s="56">
        <v>45828799.229999997</v>
      </c>
      <c r="P39" s="56">
        <v>91</v>
      </c>
      <c r="Q39" s="56">
        <v>66</v>
      </c>
      <c r="R39" s="57">
        <v>37.878787878787897</v>
      </c>
      <c r="S39" s="56">
        <v>1436.07747252747</v>
      </c>
      <c r="T39" s="56">
        <v>1577.31287878788</v>
      </c>
      <c r="U39" s="58">
        <v>-9.8348041078754704</v>
      </c>
    </row>
    <row r="40" spans="1:21" ht="12" thickBot="1">
      <c r="A40" s="82"/>
      <c r="B40" s="69" t="s">
        <v>66</v>
      </c>
      <c r="C40" s="70"/>
      <c r="D40" s="56">
        <v>4.7699999999999996</v>
      </c>
      <c r="E40" s="59"/>
      <c r="F40" s="59"/>
      <c r="G40" s="56">
        <v>42.06</v>
      </c>
      <c r="H40" s="57">
        <v>-88.659058487874503</v>
      </c>
      <c r="I40" s="56">
        <v>-13437.12</v>
      </c>
      <c r="J40" s="57">
        <v>-281700.628930818</v>
      </c>
      <c r="K40" s="56">
        <v>37.81</v>
      </c>
      <c r="L40" s="57">
        <v>89.895387541607207</v>
      </c>
      <c r="M40" s="57">
        <v>-356.38534779158999</v>
      </c>
      <c r="N40" s="56">
        <v>16.329999999999998</v>
      </c>
      <c r="O40" s="56">
        <v>1269.5899999999999</v>
      </c>
      <c r="P40" s="56">
        <v>14</v>
      </c>
      <c r="Q40" s="56">
        <v>4</v>
      </c>
      <c r="R40" s="57">
        <v>250</v>
      </c>
      <c r="S40" s="56">
        <v>0.34071428571428602</v>
      </c>
      <c r="T40" s="56">
        <v>0.24</v>
      </c>
      <c r="U40" s="58">
        <v>29.559748427672901</v>
      </c>
    </row>
    <row r="41" spans="1:21" ht="12" customHeight="1" thickBot="1">
      <c r="A41" s="82"/>
      <c r="B41" s="69" t="s">
        <v>32</v>
      </c>
      <c r="C41" s="70"/>
      <c r="D41" s="56">
        <v>28169.230500000001</v>
      </c>
      <c r="E41" s="59"/>
      <c r="F41" s="59"/>
      <c r="G41" s="56">
        <v>117439.3172</v>
      </c>
      <c r="H41" s="57">
        <v>-76.013799150392202</v>
      </c>
      <c r="I41" s="56">
        <v>1941.0382999999999</v>
      </c>
      <c r="J41" s="57">
        <v>6.8906330259891204</v>
      </c>
      <c r="K41" s="56">
        <v>4997.5807999999997</v>
      </c>
      <c r="L41" s="57">
        <v>4.2554579838786699</v>
      </c>
      <c r="M41" s="57">
        <v>-0.61160441868193505</v>
      </c>
      <c r="N41" s="56">
        <v>787279.05619999999</v>
      </c>
      <c r="O41" s="56">
        <v>13959391.435699999</v>
      </c>
      <c r="P41" s="56">
        <v>81</v>
      </c>
      <c r="Q41" s="56">
        <v>75</v>
      </c>
      <c r="R41" s="57">
        <v>8.0000000000000107</v>
      </c>
      <c r="S41" s="56">
        <v>347.768277777778</v>
      </c>
      <c r="T41" s="56">
        <v>347.94301066666702</v>
      </c>
      <c r="U41" s="58">
        <v>-5.0244056187484003E-2</v>
      </c>
    </row>
    <row r="42" spans="1:21" ht="12" thickBot="1">
      <c r="A42" s="82"/>
      <c r="B42" s="69" t="s">
        <v>33</v>
      </c>
      <c r="C42" s="70"/>
      <c r="D42" s="56">
        <v>350706.20980000001</v>
      </c>
      <c r="E42" s="56">
        <v>1106845.8944000001</v>
      </c>
      <c r="F42" s="57">
        <v>31.685188658545002</v>
      </c>
      <c r="G42" s="56">
        <v>458836.25780000002</v>
      </c>
      <c r="H42" s="57">
        <v>-23.566151576262801</v>
      </c>
      <c r="I42" s="56">
        <v>17800.944200000002</v>
      </c>
      <c r="J42" s="57">
        <v>5.0757425168352404</v>
      </c>
      <c r="K42" s="56">
        <v>23812.2683</v>
      </c>
      <c r="L42" s="57">
        <v>5.1897093778450696</v>
      </c>
      <c r="M42" s="57">
        <v>-0.25244651304386601</v>
      </c>
      <c r="N42" s="56">
        <v>7128593.1019000001</v>
      </c>
      <c r="O42" s="56">
        <v>84219671.644400001</v>
      </c>
      <c r="P42" s="56">
        <v>1709</v>
      </c>
      <c r="Q42" s="56">
        <v>1721</v>
      </c>
      <c r="R42" s="57">
        <v>-0.69726902963392901</v>
      </c>
      <c r="S42" s="56">
        <v>205.21135740199</v>
      </c>
      <c r="T42" s="56">
        <v>188.906438698431</v>
      </c>
      <c r="U42" s="58">
        <v>7.94542705139781</v>
      </c>
    </row>
    <row r="43" spans="1:21" ht="12" thickBot="1">
      <c r="A43" s="82"/>
      <c r="B43" s="69" t="s">
        <v>38</v>
      </c>
      <c r="C43" s="70"/>
      <c r="D43" s="56">
        <v>69210.36</v>
      </c>
      <c r="E43" s="59"/>
      <c r="F43" s="59"/>
      <c r="G43" s="56">
        <v>109136.76</v>
      </c>
      <c r="H43" s="57">
        <v>-36.583823818848899</v>
      </c>
      <c r="I43" s="56">
        <v>-5688.83</v>
      </c>
      <c r="J43" s="57">
        <v>-8.2196220334643506</v>
      </c>
      <c r="K43" s="56">
        <v>-23648.73</v>
      </c>
      <c r="L43" s="57">
        <v>-21.6688950634049</v>
      </c>
      <c r="M43" s="57">
        <v>-0.75944458751061905</v>
      </c>
      <c r="N43" s="56">
        <v>1370207.04</v>
      </c>
      <c r="O43" s="56">
        <v>34847491.100000001</v>
      </c>
      <c r="P43" s="56">
        <v>62</v>
      </c>
      <c r="Q43" s="56">
        <v>34</v>
      </c>
      <c r="R43" s="57">
        <v>82.352941176470594</v>
      </c>
      <c r="S43" s="56">
        <v>1116.2961290322601</v>
      </c>
      <c r="T43" s="56">
        <v>1156.0602941176501</v>
      </c>
      <c r="U43" s="58">
        <v>-3.5621520178397099</v>
      </c>
    </row>
    <row r="44" spans="1:21" ht="12" thickBot="1">
      <c r="A44" s="82"/>
      <c r="B44" s="69" t="s">
        <v>39</v>
      </c>
      <c r="C44" s="70"/>
      <c r="D44" s="56">
        <v>31225.63</v>
      </c>
      <c r="E44" s="59"/>
      <c r="F44" s="59"/>
      <c r="G44" s="56">
        <v>40869.25</v>
      </c>
      <c r="H44" s="57">
        <v>-23.5962734818965</v>
      </c>
      <c r="I44" s="56">
        <v>4287.96</v>
      </c>
      <c r="J44" s="57">
        <v>13.732180903956101</v>
      </c>
      <c r="K44" s="56">
        <v>5275.17</v>
      </c>
      <c r="L44" s="57">
        <v>12.907430403053599</v>
      </c>
      <c r="M44" s="57">
        <v>-0.18714278402402201</v>
      </c>
      <c r="N44" s="56">
        <v>672375.74</v>
      </c>
      <c r="O44" s="56">
        <v>14205616.640000001</v>
      </c>
      <c r="P44" s="56">
        <v>34</v>
      </c>
      <c r="Q44" s="56">
        <v>34</v>
      </c>
      <c r="R44" s="57">
        <v>0</v>
      </c>
      <c r="S44" s="56">
        <v>918.40088235294104</v>
      </c>
      <c r="T44" s="56">
        <v>894.84823529411801</v>
      </c>
      <c r="U44" s="58">
        <v>2.56452792145426</v>
      </c>
    </row>
    <row r="45" spans="1:21" ht="12" thickBot="1">
      <c r="A45" s="82"/>
      <c r="B45" s="69" t="s">
        <v>72</v>
      </c>
      <c r="C45" s="70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6">
        <v>0</v>
      </c>
      <c r="O45" s="56">
        <v>219.40190000000001</v>
      </c>
      <c r="P45" s="59"/>
      <c r="Q45" s="59"/>
      <c r="R45" s="59"/>
      <c r="S45" s="59"/>
      <c r="T45" s="59"/>
      <c r="U45" s="60"/>
    </row>
    <row r="46" spans="1:21" ht="12" thickBot="1">
      <c r="A46" s="83"/>
      <c r="B46" s="69" t="s">
        <v>34</v>
      </c>
      <c r="C46" s="70"/>
      <c r="D46" s="61">
        <v>5616.3666000000003</v>
      </c>
      <c r="E46" s="62"/>
      <c r="F46" s="62"/>
      <c r="G46" s="61">
        <v>19717.771700000001</v>
      </c>
      <c r="H46" s="63">
        <v>-71.516220567661804</v>
      </c>
      <c r="I46" s="61">
        <v>463.84870000000001</v>
      </c>
      <c r="J46" s="63">
        <v>8.2588750527787802</v>
      </c>
      <c r="K46" s="61">
        <v>3355.3353999999999</v>
      </c>
      <c r="L46" s="63">
        <v>17.016808243093699</v>
      </c>
      <c r="M46" s="63">
        <v>-0.86175787374341195</v>
      </c>
      <c r="N46" s="61">
        <v>391130.25339999999</v>
      </c>
      <c r="O46" s="61">
        <v>5122121.4148000004</v>
      </c>
      <c r="P46" s="61">
        <v>18</v>
      </c>
      <c r="Q46" s="61">
        <v>13</v>
      </c>
      <c r="R46" s="63">
        <v>38.461538461538503</v>
      </c>
      <c r="S46" s="61">
        <v>312.02036666666697</v>
      </c>
      <c r="T46" s="61">
        <v>342.76413076923097</v>
      </c>
      <c r="U46" s="64">
        <v>-9.8531273554356797</v>
      </c>
    </row>
  </sheetData>
  <mergeCells count="44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5:C35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</mergeCells>
  <phoneticPr fontId="45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9" workbookViewId="0">
      <selection activeCell="B34" sqref="B34:E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77026</v>
      </c>
      <c r="D2" s="37">
        <v>473290.25404444401</v>
      </c>
      <c r="E2" s="37">
        <v>354920.25058717898</v>
      </c>
      <c r="F2" s="37">
        <v>118370.003457265</v>
      </c>
      <c r="G2" s="37">
        <v>354920.25058717898</v>
      </c>
      <c r="H2" s="37">
        <v>0.25010023436094098</v>
      </c>
    </row>
    <row r="3" spans="1:8">
      <c r="A3" s="37">
        <v>2</v>
      </c>
      <c r="B3" s="37">
        <v>13</v>
      </c>
      <c r="C3" s="37">
        <v>6552</v>
      </c>
      <c r="D3" s="37">
        <v>65265.680542734997</v>
      </c>
      <c r="E3" s="37">
        <v>50440.140987179497</v>
      </c>
      <c r="F3" s="37">
        <v>14825.539555555601</v>
      </c>
      <c r="G3" s="37">
        <v>50440.140987179497</v>
      </c>
      <c r="H3" s="37">
        <v>0.22715674504991901</v>
      </c>
    </row>
    <row r="4" spans="1:8">
      <c r="A4" s="37">
        <v>3</v>
      </c>
      <c r="B4" s="37">
        <v>14</v>
      </c>
      <c r="C4" s="37">
        <v>101355</v>
      </c>
      <c r="D4" s="37">
        <v>99839.0054137509</v>
      </c>
      <c r="E4" s="37">
        <v>71452.524833838397</v>
      </c>
      <c r="F4" s="37">
        <v>28386.480579912499</v>
      </c>
      <c r="G4" s="37">
        <v>71452.524833838397</v>
      </c>
      <c r="H4" s="37">
        <v>0.284322549711646</v>
      </c>
    </row>
    <row r="5" spans="1:8">
      <c r="A5" s="37">
        <v>4</v>
      </c>
      <c r="B5" s="37">
        <v>15</v>
      </c>
      <c r="C5" s="37">
        <v>3215</v>
      </c>
      <c r="D5" s="37">
        <v>53878.010706217399</v>
      </c>
      <c r="E5" s="37">
        <v>42345.865168905497</v>
      </c>
      <c r="F5" s="37">
        <v>11532.145537311901</v>
      </c>
      <c r="G5" s="37">
        <v>42345.865168905497</v>
      </c>
      <c r="H5" s="37">
        <v>0.214041784137013</v>
      </c>
    </row>
    <row r="6" spans="1:8">
      <c r="A6" s="37">
        <v>5</v>
      </c>
      <c r="B6" s="37">
        <v>16</v>
      </c>
      <c r="C6" s="37">
        <v>3285</v>
      </c>
      <c r="D6" s="37">
        <v>164575.77899401699</v>
      </c>
      <c r="E6" s="37">
        <v>135911.86080598299</v>
      </c>
      <c r="F6" s="37">
        <v>28663.9181880342</v>
      </c>
      <c r="G6" s="37">
        <v>135911.86080598299</v>
      </c>
      <c r="H6" s="37">
        <v>0.174168509869707</v>
      </c>
    </row>
    <row r="7" spans="1:8">
      <c r="A7" s="37">
        <v>6</v>
      </c>
      <c r="B7" s="37">
        <v>17</v>
      </c>
      <c r="C7" s="37">
        <v>21363</v>
      </c>
      <c r="D7" s="37">
        <v>192140.30416153799</v>
      </c>
      <c r="E7" s="37">
        <v>133509.64822820501</v>
      </c>
      <c r="F7" s="37">
        <v>58630.655933333299</v>
      </c>
      <c r="G7" s="37">
        <v>133509.64822820501</v>
      </c>
      <c r="H7" s="37">
        <v>0.30514501467657001</v>
      </c>
    </row>
    <row r="8" spans="1:8">
      <c r="A8" s="37">
        <v>7</v>
      </c>
      <c r="B8" s="37">
        <v>18</v>
      </c>
      <c r="C8" s="37">
        <v>39149</v>
      </c>
      <c r="D8" s="37">
        <v>110848.699045299</v>
      </c>
      <c r="E8" s="37">
        <v>95068.348210256401</v>
      </c>
      <c r="F8" s="37">
        <v>15780.3508350427</v>
      </c>
      <c r="G8" s="37">
        <v>95068.348210256401</v>
      </c>
      <c r="H8" s="37">
        <v>0.14235936886001699</v>
      </c>
    </row>
    <row r="9" spans="1:8">
      <c r="A9" s="37">
        <v>8</v>
      </c>
      <c r="B9" s="37">
        <v>19</v>
      </c>
      <c r="C9" s="37">
        <v>12943</v>
      </c>
      <c r="D9" s="37">
        <v>84795.816758974397</v>
      </c>
      <c r="E9" s="37">
        <v>67721.700294017093</v>
      </c>
      <c r="F9" s="37">
        <v>17074.1164649573</v>
      </c>
      <c r="G9" s="37">
        <v>67721.700294017093</v>
      </c>
      <c r="H9" s="37">
        <v>0.201355646039582</v>
      </c>
    </row>
    <row r="10" spans="1:8">
      <c r="A10" s="37">
        <v>9</v>
      </c>
      <c r="B10" s="37">
        <v>21</v>
      </c>
      <c r="C10" s="37">
        <v>209317</v>
      </c>
      <c r="D10" s="37">
        <v>852315.99454359</v>
      </c>
      <c r="E10" s="37">
        <v>841440.99959999998</v>
      </c>
      <c r="F10" s="37">
        <v>10874.9949435897</v>
      </c>
      <c r="G10" s="37">
        <v>841440.99959999998</v>
      </c>
      <c r="H10" s="37">
        <v>1.27593463142895E-2</v>
      </c>
    </row>
    <row r="11" spans="1:8">
      <c r="A11" s="37">
        <v>10</v>
      </c>
      <c r="B11" s="37">
        <v>22</v>
      </c>
      <c r="C11" s="37">
        <v>51446</v>
      </c>
      <c r="D11" s="37">
        <v>473761.58051880298</v>
      </c>
      <c r="E11" s="37">
        <v>443328.48477948701</v>
      </c>
      <c r="F11" s="37">
        <v>30433.095739316199</v>
      </c>
      <c r="G11" s="37">
        <v>443328.48477948701</v>
      </c>
      <c r="H11" s="37">
        <v>6.4237154279141395E-2</v>
      </c>
    </row>
    <row r="12" spans="1:8">
      <c r="A12" s="37">
        <v>11</v>
      </c>
      <c r="B12" s="37">
        <v>23</v>
      </c>
      <c r="C12" s="37">
        <v>179598.478</v>
      </c>
      <c r="D12" s="37">
        <v>1491555.4491367501</v>
      </c>
      <c r="E12" s="37">
        <v>1347827.49831624</v>
      </c>
      <c r="F12" s="37">
        <v>143727.95082051301</v>
      </c>
      <c r="G12" s="37">
        <v>1347827.49831624</v>
      </c>
      <c r="H12" s="37">
        <v>9.6361118122491804E-2</v>
      </c>
    </row>
    <row r="13" spans="1:8">
      <c r="A13" s="37">
        <v>12</v>
      </c>
      <c r="B13" s="37">
        <v>24</v>
      </c>
      <c r="C13" s="37">
        <v>12677</v>
      </c>
      <c r="D13" s="37">
        <v>341185.41252735001</v>
      </c>
      <c r="E13" s="37">
        <v>313446.02421111101</v>
      </c>
      <c r="F13" s="37">
        <v>27739.388316239299</v>
      </c>
      <c r="G13" s="37">
        <v>313446.02421111101</v>
      </c>
      <c r="H13" s="37">
        <v>8.1302972805191803E-2</v>
      </c>
    </row>
    <row r="14" spans="1:8">
      <c r="A14" s="37">
        <v>13</v>
      </c>
      <c r="B14" s="37">
        <v>25</v>
      </c>
      <c r="C14" s="37">
        <v>82206</v>
      </c>
      <c r="D14" s="37">
        <v>916937.1274</v>
      </c>
      <c r="E14" s="37">
        <v>832641.98979999998</v>
      </c>
      <c r="F14" s="37">
        <v>84295.137600000002</v>
      </c>
      <c r="G14" s="37">
        <v>832641.98979999998</v>
      </c>
      <c r="H14" s="37">
        <v>9.1931207801587395E-2</v>
      </c>
    </row>
    <row r="15" spans="1:8">
      <c r="A15" s="37">
        <v>14</v>
      </c>
      <c r="B15" s="37">
        <v>26</v>
      </c>
      <c r="C15" s="37">
        <v>51688</v>
      </c>
      <c r="D15" s="37">
        <v>287992.58445398201</v>
      </c>
      <c r="E15" s="37">
        <v>252059.72246548699</v>
      </c>
      <c r="F15" s="37">
        <v>35932.861988495599</v>
      </c>
      <c r="G15" s="37">
        <v>252059.72246548699</v>
      </c>
      <c r="H15" s="37">
        <v>0.12477009453775401</v>
      </c>
    </row>
    <row r="16" spans="1:8">
      <c r="A16" s="37">
        <v>15</v>
      </c>
      <c r="B16" s="37">
        <v>27</v>
      </c>
      <c r="C16" s="37">
        <v>162668.27799999999</v>
      </c>
      <c r="D16" s="37">
        <v>1181205.9855564099</v>
      </c>
      <c r="E16" s="37">
        <v>1182653.8644179499</v>
      </c>
      <c r="F16" s="37">
        <v>-1447.8788615384599</v>
      </c>
      <c r="G16" s="37">
        <v>1182653.8644179499</v>
      </c>
      <c r="H16" s="37">
        <v>-1.2257632277882799E-3</v>
      </c>
    </row>
    <row r="17" spans="1:8">
      <c r="A17" s="37">
        <v>16</v>
      </c>
      <c r="B17" s="37">
        <v>29</v>
      </c>
      <c r="C17" s="37">
        <v>205055</v>
      </c>
      <c r="D17" s="37">
        <v>2762865.6466222201</v>
      </c>
      <c r="E17" s="37">
        <v>2769237.4028803399</v>
      </c>
      <c r="F17" s="37">
        <v>-6371.7562581196598</v>
      </c>
      <c r="G17" s="37">
        <v>2769237.4028803399</v>
      </c>
      <c r="H17" s="37">
        <v>-2.3062128503821902E-3</v>
      </c>
    </row>
    <row r="18" spans="1:8">
      <c r="A18" s="37">
        <v>17</v>
      </c>
      <c r="B18" s="37">
        <v>31</v>
      </c>
      <c r="C18" s="37">
        <v>24662.896000000001</v>
      </c>
      <c r="D18" s="37">
        <v>224918.01093176001</v>
      </c>
      <c r="E18" s="37">
        <v>192890.95109555099</v>
      </c>
      <c r="F18" s="37">
        <v>32027.059836208999</v>
      </c>
      <c r="G18" s="37">
        <v>192890.95109555099</v>
      </c>
      <c r="H18" s="37">
        <v>0.14239437608189601</v>
      </c>
    </row>
    <row r="19" spans="1:8">
      <c r="A19" s="37">
        <v>18</v>
      </c>
      <c r="B19" s="37">
        <v>32</v>
      </c>
      <c r="C19" s="37">
        <v>13655.438</v>
      </c>
      <c r="D19" s="37">
        <v>225808.63749108199</v>
      </c>
      <c r="E19" s="37">
        <v>214714.665049262</v>
      </c>
      <c r="F19" s="37">
        <v>11093.972441820801</v>
      </c>
      <c r="G19" s="37">
        <v>214714.665049262</v>
      </c>
      <c r="H19" s="37">
        <v>4.9129973791454097E-2</v>
      </c>
    </row>
    <row r="20" spans="1:8">
      <c r="A20" s="37">
        <v>19</v>
      </c>
      <c r="B20" s="37">
        <v>33</v>
      </c>
      <c r="C20" s="37">
        <v>44414.766000000003</v>
      </c>
      <c r="D20" s="37">
        <v>540321.64334494399</v>
      </c>
      <c r="E20" s="37">
        <v>442095.29538883502</v>
      </c>
      <c r="F20" s="37">
        <v>98226.347956108395</v>
      </c>
      <c r="G20" s="37">
        <v>442095.29538883502</v>
      </c>
      <c r="H20" s="37">
        <v>0.18179236231964199</v>
      </c>
    </row>
    <row r="21" spans="1:8">
      <c r="A21" s="37">
        <v>20</v>
      </c>
      <c r="B21" s="37">
        <v>34</v>
      </c>
      <c r="C21" s="37">
        <v>30680.334999999999</v>
      </c>
      <c r="D21" s="37">
        <v>173580.31614652401</v>
      </c>
      <c r="E21" s="37">
        <v>126671.253104904</v>
      </c>
      <c r="F21" s="37">
        <v>46909.063041620597</v>
      </c>
      <c r="G21" s="37">
        <v>126671.253104904</v>
      </c>
      <c r="H21" s="37">
        <v>0.27024413875374698</v>
      </c>
    </row>
    <row r="22" spans="1:8">
      <c r="A22" s="37">
        <v>21</v>
      </c>
      <c r="B22" s="37">
        <v>35</v>
      </c>
      <c r="C22" s="37">
        <v>23852.455999999998</v>
      </c>
      <c r="D22" s="37">
        <v>768201.37319823005</v>
      </c>
      <c r="E22" s="37">
        <v>738143.16892831901</v>
      </c>
      <c r="F22" s="37">
        <v>30058.204269911501</v>
      </c>
      <c r="G22" s="37">
        <v>738143.16892831901</v>
      </c>
      <c r="H22" s="37">
        <v>3.9128027257711202E-2</v>
      </c>
    </row>
    <row r="23" spans="1:8">
      <c r="A23" s="37">
        <v>22</v>
      </c>
      <c r="B23" s="37">
        <v>36</v>
      </c>
      <c r="C23" s="37">
        <v>140716.93900000001</v>
      </c>
      <c r="D23" s="37">
        <v>529668.826673451</v>
      </c>
      <c r="E23" s="37">
        <v>441953.94383322302</v>
      </c>
      <c r="F23" s="37">
        <v>87714.882840228296</v>
      </c>
      <c r="G23" s="37">
        <v>441953.94383322302</v>
      </c>
      <c r="H23" s="37">
        <v>0.165603257022158</v>
      </c>
    </row>
    <row r="24" spans="1:8">
      <c r="A24" s="37">
        <v>23</v>
      </c>
      <c r="B24" s="37">
        <v>37</v>
      </c>
      <c r="C24" s="37">
        <v>128415.99800000001</v>
      </c>
      <c r="D24" s="37">
        <v>988550.89465840696</v>
      </c>
      <c r="E24" s="37">
        <v>913180.94463224499</v>
      </c>
      <c r="F24" s="37">
        <v>75369.950026161896</v>
      </c>
      <c r="G24" s="37">
        <v>913180.94463224499</v>
      </c>
      <c r="H24" s="37">
        <v>7.6242862591516705E-2</v>
      </c>
    </row>
    <row r="25" spans="1:8">
      <c r="A25" s="37">
        <v>24</v>
      </c>
      <c r="B25" s="37">
        <v>38</v>
      </c>
      <c r="C25" s="37">
        <v>177824.45</v>
      </c>
      <c r="D25" s="37">
        <v>794134.72770265501</v>
      </c>
      <c r="E25" s="37">
        <v>748743.46603893803</v>
      </c>
      <c r="F25" s="37">
        <v>45391.261663716803</v>
      </c>
      <c r="G25" s="37">
        <v>748743.46603893803</v>
      </c>
      <c r="H25" s="37">
        <v>5.7158137127473002E-2</v>
      </c>
    </row>
    <row r="26" spans="1:8">
      <c r="A26" s="37">
        <v>25</v>
      </c>
      <c r="B26" s="37">
        <v>39</v>
      </c>
      <c r="C26" s="37">
        <v>60057.025999999998</v>
      </c>
      <c r="D26" s="37">
        <v>86060.527686960093</v>
      </c>
      <c r="E26" s="37">
        <v>66926.073311960005</v>
      </c>
      <c r="F26" s="37">
        <v>19134.454375000201</v>
      </c>
      <c r="G26" s="37">
        <v>66926.073311960005</v>
      </c>
      <c r="H26" s="37">
        <v>0.222337172328301</v>
      </c>
    </row>
    <row r="27" spans="1:8">
      <c r="A27" s="37">
        <v>26</v>
      </c>
      <c r="B27" s="37">
        <v>42</v>
      </c>
      <c r="C27" s="37">
        <v>7422.1750000000002</v>
      </c>
      <c r="D27" s="37">
        <v>139408.1476</v>
      </c>
      <c r="E27" s="37">
        <v>121599.84050000001</v>
      </c>
      <c r="F27" s="37">
        <v>17808.307100000002</v>
      </c>
      <c r="G27" s="37">
        <v>121599.84050000001</v>
      </c>
      <c r="H27" s="37">
        <v>0.12774222602180199</v>
      </c>
    </row>
    <row r="28" spans="1:8">
      <c r="A28" s="37">
        <v>27</v>
      </c>
      <c r="B28" s="37">
        <v>43</v>
      </c>
      <c r="C28" s="37">
        <v>1454.8620000000001</v>
      </c>
      <c r="D28" s="37">
        <v>6202.2232000000004</v>
      </c>
      <c r="E28" s="37">
        <v>6254.7629999999999</v>
      </c>
      <c r="F28" s="37">
        <v>-52.5398</v>
      </c>
      <c r="G28" s="37">
        <v>6254.7629999999999</v>
      </c>
      <c r="H28" s="37">
        <v>-8.4711237093176503E-3</v>
      </c>
    </row>
    <row r="29" spans="1:8">
      <c r="A29" s="37">
        <v>28</v>
      </c>
      <c r="B29" s="37">
        <v>75</v>
      </c>
      <c r="C29" s="37">
        <v>82</v>
      </c>
      <c r="D29" s="37">
        <v>28169.230769230799</v>
      </c>
      <c r="E29" s="37">
        <v>26228.192307692301</v>
      </c>
      <c r="F29" s="37">
        <v>1941.0384615384601</v>
      </c>
      <c r="G29" s="37">
        <v>26228.192307692301</v>
      </c>
      <c r="H29" s="37">
        <v>6.8906335335882002E-2</v>
      </c>
    </row>
    <row r="30" spans="1:8">
      <c r="A30" s="37">
        <v>29</v>
      </c>
      <c r="B30" s="37">
        <v>76</v>
      </c>
      <c r="C30" s="37">
        <v>2004</v>
      </c>
      <c r="D30" s="37">
        <v>350706.204361538</v>
      </c>
      <c r="E30" s="37">
        <v>332905.26794700802</v>
      </c>
      <c r="F30" s="37">
        <v>17800.936414529901</v>
      </c>
      <c r="G30" s="37">
        <v>332905.26794700802</v>
      </c>
      <c r="H30" s="37">
        <v>5.0757403756048598E-2</v>
      </c>
    </row>
    <row r="31" spans="1:8">
      <c r="A31" s="30">
        <v>30</v>
      </c>
      <c r="B31" s="39">
        <v>99</v>
      </c>
      <c r="C31" s="40">
        <v>18</v>
      </c>
      <c r="D31" s="40">
        <v>5616.3663868088597</v>
      </c>
      <c r="E31" s="40">
        <v>5152.5178730807002</v>
      </c>
      <c r="F31" s="40">
        <v>463.84851372816001</v>
      </c>
      <c r="G31" s="40">
        <v>5152.5178730807002</v>
      </c>
      <c r="H31" s="40">
        <v>8.2588720496867593E-2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40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41</v>
      </c>
      <c r="D34" s="34">
        <v>41895.78</v>
      </c>
      <c r="E34" s="34">
        <v>41408.120000000003</v>
      </c>
      <c r="F34" s="30"/>
      <c r="G34" s="30"/>
      <c r="H34" s="30"/>
    </row>
    <row r="35" spans="1:8">
      <c r="A35" s="30"/>
      <c r="B35" s="33">
        <v>71</v>
      </c>
      <c r="C35" s="34">
        <v>55</v>
      </c>
      <c r="D35" s="34">
        <v>109152.22</v>
      </c>
      <c r="E35" s="34">
        <v>119361.03</v>
      </c>
      <c r="F35" s="30"/>
      <c r="G35" s="30"/>
      <c r="H35" s="30"/>
    </row>
    <row r="36" spans="1:8">
      <c r="A36" s="30"/>
      <c r="B36" s="33">
        <v>72</v>
      </c>
      <c r="C36" s="34">
        <v>86</v>
      </c>
      <c r="D36" s="34">
        <v>217671.02</v>
      </c>
      <c r="E36" s="34">
        <v>224960.69</v>
      </c>
      <c r="F36" s="30"/>
      <c r="G36" s="30"/>
      <c r="H36" s="30"/>
    </row>
    <row r="37" spans="1:8">
      <c r="A37" s="30"/>
      <c r="B37" s="33">
        <v>73</v>
      </c>
      <c r="C37" s="34">
        <v>83</v>
      </c>
      <c r="D37" s="34">
        <v>130683.05</v>
      </c>
      <c r="E37" s="34">
        <v>144749.71</v>
      </c>
      <c r="F37" s="30"/>
      <c r="G37" s="30"/>
      <c r="H37" s="30"/>
    </row>
    <row r="38" spans="1:8">
      <c r="A38" s="30"/>
      <c r="B38" s="33">
        <v>74</v>
      </c>
      <c r="C38" s="34">
        <v>252</v>
      </c>
      <c r="D38" s="34">
        <v>4.7699999999999996</v>
      </c>
      <c r="E38" s="34">
        <v>13441.89</v>
      </c>
      <c r="F38" s="30"/>
      <c r="G38" s="30"/>
      <c r="H38" s="30"/>
    </row>
    <row r="39" spans="1:8">
      <c r="A39" s="30"/>
      <c r="B39" s="33">
        <v>77</v>
      </c>
      <c r="C39" s="34">
        <v>58</v>
      </c>
      <c r="D39" s="34">
        <v>69210.36</v>
      </c>
      <c r="E39" s="34">
        <v>74899.19</v>
      </c>
      <c r="F39" s="34"/>
      <c r="G39" s="30"/>
      <c r="H39" s="30"/>
    </row>
    <row r="40" spans="1:8">
      <c r="A40" s="30"/>
      <c r="B40" s="33">
        <v>78</v>
      </c>
      <c r="C40" s="34">
        <v>22</v>
      </c>
      <c r="D40" s="34">
        <v>31225.63</v>
      </c>
      <c r="E40" s="34">
        <v>26937.67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2016-06-20T00:24:37Z</dcterms:modified>
</cp:coreProperties>
</file>