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<sst xmlns="http://schemas.openxmlformats.org/spreadsheetml/2006/main" count="120" uniqueCount="79">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</sst>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9" fillId="0" borderId="0" xfId="0" applyFont="1" applyAlignment="1">
      <alignment horizontal="left" wrapText="1"/>
    </xf>
    <xf numFmtId="0" fontId="43" fillId="0" borderId="0" xfId="0" applyFont="1" applyAlignment="1">
      <alignment horizontal="right" vertical="center" wrapText="1"/>
    </xf>
    <xf numFmtId="0" fontId="55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14" fontId="44" fillId="33" borderId="12" xfId="0" applyNumberFormat="1" applyFont="1" applyFill="1" applyBorder="1" applyAlignment="1">
      <alignment vertical="center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14" fontId="44" fillId="33" borderId="16" xfId="0" applyNumberFormat="1" applyFont="1" applyFill="1" applyBorder="1" applyAlignment="1">
      <alignment vertical="center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14" fontId="44" fillId="33" borderId="17" xfId="0" applyNumberFormat="1" applyFont="1" applyFill="1" applyBorder="1" applyAlignment="1">
      <alignment vertical="center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4" t="s">
        <v>4</v>
      </c>
      <c r="D2" s="44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SUM(E4:E42)</f>
        <v>33522785.684999995</v>
      </c>
      <c r="F3" s="25">
        <f>RA!I7</f>
        <v>-681433.7696</v>
      </c>
      <c r="G3" s="16">
        <f>SUM(G4:G42)</f>
        <v>34204219.454599991</v>
      </c>
      <c r="H3" s="27">
        <f>RA!J7</f>
        <v>-2.03274804189352</v>
      </c>
      <c r="I3" s="20">
        <f>SUM(I4:I42)</f>
        <v>33522791.301079273</v>
      </c>
      <c r="J3" s="21">
        <f>SUM(J4:J42)</f>
        <v>34204219.171928734</v>
      </c>
      <c r="K3" s="22">
        <f>E3-I3</f>
        <v>-5.6160792782902718</v>
      </c>
      <c r="L3" s="22">
        <f>G3-J3</f>
        <v>0.282671257853508</v>
      </c>
    </row>
    <row r="4" spans="1:13">
      <c r="A4" s="47">
        <f>RA!A8</f>
        <v>42546</v>
      </c>
      <c r="B4" s="12">
        <v>12</v>
      </c>
      <c r="C4" s="45" t="s">
        <v>6</v>
      </c>
      <c r="D4" s="45"/>
      <c r="E4" s="15">
        <f>VLOOKUP(C4,RA!B8:D35,3,0)</f>
        <v>1021432.9742000001</v>
      </c>
      <c r="F4" s="25">
        <f>VLOOKUP(C4,RA!B8:I38,8,0)</f>
        <v>-52698.547299999998</v>
      </c>
      <c r="G4" s="16">
        <f t="shared" ref="G4:G42" si="0">E4-F4</f>
        <v>1074131.5215</v>
      </c>
      <c r="H4" s="27">
        <f>RA!J8</f>
        <v>-5.1592760984903796</v>
      </c>
      <c r="I4" s="20">
        <f>VLOOKUP(B4,RMS!B:D,3,FALSE)</f>
        <v>1021433.61666667</v>
      </c>
      <c r="J4" s="21">
        <f>VLOOKUP(B4,RMS!B:E,4,FALSE)</f>
        <v>1074131.5296692301</v>
      </c>
      <c r="K4" s="22">
        <f t="shared" ref="K4:K42" si="1">E4-I4</f>
        <v>-0.64246666990220547</v>
      </c>
      <c r="L4" s="22">
        <f t="shared" ref="L4:L42" si="2">G4-J4</f>
        <v>-8.1692300736904144E-3</v>
      </c>
    </row>
    <row r="5" spans="1:13">
      <c r="A5" s="47"/>
      <c r="B5" s="12">
        <v>13</v>
      </c>
      <c r="C5" s="45" t="s">
        <v>7</v>
      </c>
      <c r="D5" s="45"/>
      <c r="E5" s="15">
        <f>VLOOKUP(C5,RA!B8:D36,3,0)</f>
        <v>261565.3849</v>
      </c>
      <c r="F5" s="25">
        <f>VLOOKUP(C5,RA!B9:I39,8,0)</f>
        <v>25739.275300000001</v>
      </c>
      <c r="G5" s="16">
        <f t="shared" si="0"/>
        <v>235826.1096</v>
      </c>
      <c r="H5" s="27">
        <f>RA!J9</f>
        <v>9.8404746139633392</v>
      </c>
      <c r="I5" s="20">
        <f>VLOOKUP(B5,RMS!B:D,3,FALSE)</f>
        <v>261565.42409059801</v>
      </c>
      <c r="J5" s="21">
        <f>VLOOKUP(B5,RMS!B:E,4,FALSE)</f>
        <v>235826.13327692301</v>
      </c>
      <c r="K5" s="22">
        <f t="shared" si="1"/>
        <v>-3.9190598006825894E-2</v>
      </c>
      <c r="L5" s="22">
        <f t="shared" si="2"/>
        <v>-2.3676923010498285E-2</v>
      </c>
      <c r="M5" s="32"/>
    </row>
    <row r="6" spans="1:13">
      <c r="A6" s="47"/>
      <c r="B6" s="12">
        <v>14</v>
      </c>
      <c r="C6" s="45" t="s">
        <v>8</v>
      </c>
      <c r="D6" s="45"/>
      <c r="E6" s="15">
        <f>VLOOKUP(C6,RA!B10:D37,3,0)</f>
        <v>171311.99720000001</v>
      </c>
      <c r="F6" s="25">
        <f>VLOOKUP(C6,RA!B10:I40,8,0)</f>
        <v>48510.756999999998</v>
      </c>
      <c r="G6" s="16">
        <f t="shared" si="0"/>
        <v>122801.24020000001</v>
      </c>
      <c r="H6" s="27">
        <f>RA!J10</f>
        <v>28.317197740310998</v>
      </c>
      <c r="I6" s="20">
        <f>VLOOKUP(B6,RMS!B:D,3,FALSE)</f>
        <v>171314.48693656299</v>
      </c>
      <c r="J6" s="21">
        <f>VLOOKUP(B6,RMS!B:E,4,FALSE)</f>
        <v>122801.251393688</v>
      </c>
      <c r="K6" s="22">
        <f>E6-I6</f>
        <v>-2.4897365629731212</v>
      </c>
      <c r="L6" s="22">
        <f t="shared" si="2"/>
        <v>-1.1193687983904965E-2</v>
      </c>
      <c r="M6" s="32"/>
    </row>
    <row r="7" spans="1:13">
      <c r="A7" s="47"/>
      <c r="B7" s="12">
        <v>15</v>
      </c>
      <c r="C7" s="45" t="s">
        <v>9</v>
      </c>
      <c r="D7" s="45"/>
      <c r="E7" s="15">
        <f>VLOOKUP(C7,RA!B10:D38,3,0)</f>
        <v>87346.484299999996</v>
      </c>
      <c r="F7" s="25">
        <f>VLOOKUP(C7,RA!B11:I41,8,0)</f>
        <v>6508.9955</v>
      </c>
      <c r="G7" s="16">
        <f t="shared" si="0"/>
        <v>80837.488799999992</v>
      </c>
      <c r="H7" s="27">
        <f>RA!J11</f>
        <v>7.4519261446679703</v>
      </c>
      <c r="I7" s="20">
        <f>VLOOKUP(B7,RMS!B:D,3,FALSE)</f>
        <v>87346.574007843607</v>
      </c>
      <c r="J7" s="21">
        <f>VLOOKUP(B7,RMS!B:E,4,FALSE)</f>
        <v>80837.487365078297</v>
      </c>
      <c r="K7" s="22">
        <f t="shared" si="1"/>
        <v>-8.9707843610085547E-2</v>
      </c>
      <c r="L7" s="22">
        <f t="shared" si="2"/>
        <v>1.4349216944538057E-3</v>
      </c>
      <c r="M7" s="32"/>
    </row>
    <row r="8" spans="1:13">
      <c r="A8" s="47"/>
      <c r="B8" s="12">
        <v>16</v>
      </c>
      <c r="C8" s="45" t="s">
        <v>10</v>
      </c>
      <c r="D8" s="45"/>
      <c r="E8" s="15">
        <f>VLOOKUP(C8,RA!B12:D38,3,0)</f>
        <v>878061.60750000004</v>
      </c>
      <c r="F8" s="25">
        <f>VLOOKUP(C8,RA!B12:I42,8,0)</f>
        <v>12897.7217</v>
      </c>
      <c r="G8" s="16">
        <f t="shared" si="0"/>
        <v>865163.88580000005</v>
      </c>
      <c r="H8" s="27">
        <f>RA!J12</f>
        <v>1.4688857353326401</v>
      </c>
      <c r="I8" s="20">
        <f>VLOOKUP(B8,RMS!B:D,3,FALSE)</f>
        <v>878061.59169572603</v>
      </c>
      <c r="J8" s="21">
        <f>VLOOKUP(B8,RMS!B:E,4,FALSE)</f>
        <v>865163.86852307699</v>
      </c>
      <c r="K8" s="22">
        <f t="shared" si="1"/>
        <v>1.5804274007678032E-2</v>
      </c>
      <c r="L8" s="22">
        <f t="shared" si="2"/>
        <v>1.7276923055760562E-2</v>
      </c>
      <c r="M8" s="32"/>
    </row>
    <row r="9" spans="1:13">
      <c r="A9" s="47"/>
      <c r="B9" s="12">
        <v>17</v>
      </c>
      <c r="C9" s="45" t="s">
        <v>11</v>
      </c>
      <c r="D9" s="45"/>
      <c r="E9" s="15">
        <f>VLOOKUP(C9,RA!B12:D39,3,0)</f>
        <v>342566.46110000001</v>
      </c>
      <c r="F9" s="25">
        <f>VLOOKUP(C9,RA!B13:I43,8,0)</f>
        <v>3286.4679999999998</v>
      </c>
      <c r="G9" s="16">
        <f t="shared" si="0"/>
        <v>339279.99310000002</v>
      </c>
      <c r="H9" s="27">
        <f>RA!J13</f>
        <v>0.95936653852422304</v>
      </c>
      <c r="I9" s="20">
        <f>VLOOKUP(B9,RMS!B:D,3,FALSE)</f>
        <v>342566.76888974302</v>
      </c>
      <c r="J9" s="21">
        <f>VLOOKUP(B9,RMS!B:E,4,FALSE)</f>
        <v>339279.984402564</v>
      </c>
      <c r="K9" s="22">
        <f t="shared" si="1"/>
        <v>-0.30778974300483242</v>
      </c>
      <c r="L9" s="22">
        <f t="shared" si="2"/>
        <v>8.6974360165186226E-3</v>
      </c>
      <c r="M9" s="32"/>
    </row>
    <row r="10" spans="1:13">
      <c r="A10" s="47"/>
      <c r="B10" s="12">
        <v>18</v>
      </c>
      <c r="C10" s="45" t="s">
        <v>12</v>
      </c>
      <c r="D10" s="45"/>
      <c r="E10" s="15">
        <f>VLOOKUP(C10,RA!B14:D40,3,0)</f>
        <v>156522.35649999999</v>
      </c>
      <c r="F10" s="25">
        <f>VLOOKUP(C10,RA!B14:I43,8,0)</f>
        <v>30445.9326</v>
      </c>
      <c r="G10" s="16">
        <f t="shared" si="0"/>
        <v>126076.42389999999</v>
      </c>
      <c r="H10" s="27">
        <f>RA!J14</f>
        <v>19.451491327374701</v>
      </c>
      <c r="I10" s="20">
        <f>VLOOKUP(B10,RMS!B:D,3,FALSE)</f>
        <v>156522.392061538</v>
      </c>
      <c r="J10" s="21">
        <f>VLOOKUP(B10,RMS!B:E,4,FALSE)</f>
        <v>126076.438201709</v>
      </c>
      <c r="K10" s="22">
        <f t="shared" si="1"/>
        <v>-3.5561538010369986E-2</v>
      </c>
      <c r="L10" s="22">
        <f t="shared" si="2"/>
        <v>-1.4301709001301788E-2</v>
      </c>
      <c r="M10" s="32"/>
    </row>
    <row r="11" spans="1:13">
      <c r="A11" s="47"/>
      <c r="B11" s="12">
        <v>19</v>
      </c>
      <c r="C11" s="45" t="s">
        <v>13</v>
      </c>
      <c r="D11" s="45"/>
      <c r="E11" s="15">
        <f>VLOOKUP(C11,RA!B14:D41,3,0)</f>
        <v>173892.6882</v>
      </c>
      <c r="F11" s="25">
        <f>VLOOKUP(C11,RA!B15:I44,8,0)</f>
        <v>-22036.167700000002</v>
      </c>
      <c r="G11" s="16">
        <f t="shared" si="0"/>
        <v>195928.8559</v>
      </c>
      <c r="H11" s="27">
        <f>RA!J15</f>
        <v>-12.672279627223601</v>
      </c>
      <c r="I11" s="20">
        <f>VLOOKUP(B11,RMS!B:D,3,FALSE)</f>
        <v>173892.97471709401</v>
      </c>
      <c r="J11" s="21">
        <f>VLOOKUP(B11,RMS!B:E,4,FALSE)</f>
        <v>195928.855493162</v>
      </c>
      <c r="K11" s="22">
        <f t="shared" si="1"/>
        <v>-0.28651709400583059</v>
      </c>
      <c r="L11" s="22">
        <f t="shared" si="2"/>
        <v>4.0683799306862056E-4</v>
      </c>
      <c r="M11" s="32"/>
    </row>
    <row r="12" spans="1:13">
      <c r="A12" s="47"/>
      <c r="B12" s="12">
        <v>21</v>
      </c>
      <c r="C12" s="45" t="s">
        <v>14</v>
      </c>
      <c r="D12" s="45"/>
      <c r="E12" s="15">
        <f>VLOOKUP(C12,RA!B16:D42,3,0)</f>
        <v>2042761.6514999999</v>
      </c>
      <c r="F12" s="25">
        <f>VLOOKUP(C12,RA!B16:I45,8,0)</f>
        <v>-302174.59950000001</v>
      </c>
      <c r="G12" s="16">
        <f t="shared" si="0"/>
        <v>2344936.2510000002</v>
      </c>
      <c r="H12" s="27">
        <f>RA!J16</f>
        <v>-14.792455070718299</v>
      </c>
      <c r="I12" s="20">
        <f>VLOOKUP(B12,RMS!B:D,3,FALSE)</f>
        <v>2042759.72065812</v>
      </c>
      <c r="J12" s="21">
        <f>VLOOKUP(B12,RMS!B:E,4,FALSE)</f>
        <v>2344936.2507333299</v>
      </c>
      <c r="K12" s="22">
        <f t="shared" si="1"/>
        <v>1.9308418799191713</v>
      </c>
      <c r="L12" s="22">
        <f t="shared" si="2"/>
        <v>2.6667024940252304E-4</v>
      </c>
      <c r="M12" s="32"/>
    </row>
    <row r="13" spans="1:13">
      <c r="A13" s="47"/>
      <c r="B13" s="12">
        <v>22</v>
      </c>
      <c r="C13" s="45" t="s">
        <v>15</v>
      </c>
      <c r="D13" s="45"/>
      <c r="E13" s="15">
        <f>VLOOKUP(C13,RA!B16:D43,3,0)</f>
        <v>616760.01130000001</v>
      </c>
      <c r="F13" s="25">
        <f>VLOOKUP(C13,RA!B17:I46,8,0)</f>
        <v>67321.264599999995</v>
      </c>
      <c r="G13" s="16">
        <f t="shared" si="0"/>
        <v>549438.74670000002</v>
      </c>
      <c r="H13" s="27">
        <f>RA!J17</f>
        <v>10.915309580156</v>
      </c>
      <c r="I13" s="20">
        <f>VLOOKUP(B13,RMS!B:D,3,FALSE)</f>
        <v>616760.05604358995</v>
      </c>
      <c r="J13" s="21">
        <f>VLOOKUP(B13,RMS!B:E,4,FALSE)</f>
        <v>549438.74716153799</v>
      </c>
      <c r="K13" s="22">
        <f t="shared" si="1"/>
        <v>-4.4743589940480888E-2</v>
      </c>
      <c r="L13" s="22">
        <f t="shared" si="2"/>
        <v>-4.6153797302395105E-4</v>
      </c>
      <c r="M13" s="32"/>
    </row>
    <row r="14" spans="1:13">
      <c r="A14" s="47"/>
      <c r="B14" s="12">
        <v>23</v>
      </c>
      <c r="C14" s="45" t="s">
        <v>16</v>
      </c>
      <c r="D14" s="45"/>
      <c r="E14" s="15">
        <f>VLOOKUP(C14,RA!B18:D43,3,0)</f>
        <v>2330485.7267999998</v>
      </c>
      <c r="F14" s="25">
        <f>VLOOKUP(C14,RA!B18:I47,8,0)</f>
        <v>240967.55989999999</v>
      </c>
      <c r="G14" s="16">
        <f t="shared" si="0"/>
        <v>2089518.1668999998</v>
      </c>
      <c r="H14" s="27">
        <f>RA!J18</f>
        <v>10.3397998592711</v>
      </c>
      <c r="I14" s="20">
        <f>VLOOKUP(B14,RMS!B:D,3,FALSE)</f>
        <v>2330486.1164196599</v>
      </c>
      <c r="J14" s="21">
        <f>VLOOKUP(B14,RMS!B:E,4,FALSE)</f>
        <v>2089518.1462863199</v>
      </c>
      <c r="K14" s="22">
        <f t="shared" si="1"/>
        <v>-0.38961966009810567</v>
      </c>
      <c r="L14" s="22">
        <f t="shared" si="2"/>
        <v>2.0613679895177484E-2</v>
      </c>
      <c r="M14" s="32"/>
    </row>
    <row r="15" spans="1:13">
      <c r="A15" s="47"/>
      <c r="B15" s="12">
        <v>24</v>
      </c>
      <c r="C15" s="45" t="s">
        <v>17</v>
      </c>
      <c r="D15" s="45"/>
      <c r="E15" s="15">
        <f>VLOOKUP(C15,RA!B18:D44,3,0)</f>
        <v>721317.52910000004</v>
      </c>
      <c r="F15" s="25">
        <f>VLOOKUP(C15,RA!B19:I48,8,0)</f>
        <v>7432.0171</v>
      </c>
      <c r="G15" s="16">
        <f t="shared" si="0"/>
        <v>713885.51199999999</v>
      </c>
      <c r="H15" s="27">
        <f>RA!J19</f>
        <v>1.0303391779863</v>
      </c>
      <c r="I15" s="20">
        <f>VLOOKUP(B15,RMS!B:D,3,FALSE)</f>
        <v>721317.47366923105</v>
      </c>
      <c r="J15" s="21">
        <f>VLOOKUP(B15,RMS!B:E,4,FALSE)</f>
        <v>713885.50995470094</v>
      </c>
      <c r="K15" s="22">
        <f t="shared" si="1"/>
        <v>5.5430768989026546E-2</v>
      </c>
      <c r="L15" s="22">
        <f t="shared" si="2"/>
        <v>2.0452990429475904E-3</v>
      </c>
      <c r="M15" s="32"/>
    </row>
    <row r="16" spans="1:13">
      <c r="A16" s="47"/>
      <c r="B16" s="12">
        <v>25</v>
      </c>
      <c r="C16" s="45" t="s">
        <v>18</v>
      </c>
      <c r="D16" s="45"/>
      <c r="E16" s="15">
        <f>VLOOKUP(C16,RA!B20:D45,3,0)</f>
        <v>1906803.1532000001</v>
      </c>
      <c r="F16" s="25">
        <f>VLOOKUP(C16,RA!B20:I49,8,0)</f>
        <v>72498.483999999997</v>
      </c>
      <c r="G16" s="16">
        <f t="shared" si="0"/>
        <v>1834304.6692000001</v>
      </c>
      <c r="H16" s="27">
        <f>RA!J20</f>
        <v>3.8020958733119801</v>
      </c>
      <c r="I16" s="20">
        <f>VLOOKUP(B16,RMS!B:D,3,FALSE)</f>
        <v>1906803.6798</v>
      </c>
      <c r="J16" s="21">
        <f>VLOOKUP(B16,RMS!B:E,4,FALSE)</f>
        <v>1834304.6691999999</v>
      </c>
      <c r="K16" s="22">
        <f t="shared" si="1"/>
        <v>-0.52659999998286366</v>
      </c>
      <c r="L16" s="22">
        <f t="shared" si="2"/>
        <v>0</v>
      </c>
      <c r="M16" s="32"/>
    </row>
    <row r="17" spans="1:13">
      <c r="A17" s="47"/>
      <c r="B17" s="12">
        <v>26</v>
      </c>
      <c r="C17" s="45" t="s">
        <v>19</v>
      </c>
      <c r="D17" s="45"/>
      <c r="E17" s="15">
        <f>VLOOKUP(C17,RA!B20:D46,3,0)</f>
        <v>438586.16499999998</v>
      </c>
      <c r="F17" s="25">
        <f>VLOOKUP(C17,RA!B21:I50,8,0)</f>
        <v>42887.1201</v>
      </c>
      <c r="G17" s="16">
        <f t="shared" si="0"/>
        <v>395699.04489999998</v>
      </c>
      <c r="H17" s="27">
        <f>RA!J21</f>
        <v>9.7784936056977507</v>
      </c>
      <c r="I17" s="20">
        <f>VLOOKUP(B17,RMS!B:D,3,FALSE)</f>
        <v>438584.956065237</v>
      </c>
      <c r="J17" s="21">
        <f>VLOOKUP(B17,RMS!B:E,4,FALSE)</f>
        <v>395699.044673928</v>
      </c>
      <c r="K17" s="22">
        <f t="shared" si="1"/>
        <v>1.2089347629807889</v>
      </c>
      <c r="L17" s="22">
        <f t="shared" si="2"/>
        <v>2.2607197752222419E-4</v>
      </c>
      <c r="M17" s="32"/>
    </row>
    <row r="18" spans="1:13">
      <c r="A18" s="47"/>
      <c r="B18" s="12">
        <v>27</v>
      </c>
      <c r="C18" s="45" t="s">
        <v>20</v>
      </c>
      <c r="D18" s="45"/>
      <c r="E18" s="15">
        <f>VLOOKUP(C18,RA!B22:D47,3,0)</f>
        <v>1588859.8698</v>
      </c>
      <c r="F18" s="25">
        <f>VLOOKUP(C18,RA!B22:I51,8,0)</f>
        <v>46854.016300000003</v>
      </c>
      <c r="G18" s="16">
        <f t="shared" si="0"/>
        <v>1542005.8535</v>
      </c>
      <c r="H18" s="27">
        <f>RA!J22</f>
        <v>2.9489080308824098</v>
      </c>
      <c r="I18" s="20">
        <f>VLOOKUP(B18,RMS!B:D,3,FALSE)</f>
        <v>1588861.1426940199</v>
      </c>
      <c r="J18" s="21">
        <f>VLOOKUP(B18,RMS!B:E,4,FALSE)</f>
        <v>1542005.84482991</v>
      </c>
      <c r="K18" s="22">
        <f t="shared" si="1"/>
        <v>-1.2728940199594945</v>
      </c>
      <c r="L18" s="22">
        <f t="shared" si="2"/>
        <v>8.6700899992138147E-3</v>
      </c>
      <c r="M18" s="32"/>
    </row>
    <row r="19" spans="1:13">
      <c r="A19" s="47"/>
      <c r="B19" s="12">
        <v>29</v>
      </c>
      <c r="C19" s="45" t="s">
        <v>21</v>
      </c>
      <c r="D19" s="45"/>
      <c r="E19" s="15">
        <f>VLOOKUP(C19,RA!B22:D48,3,0)</f>
        <v>5646257.5491000004</v>
      </c>
      <c r="F19" s="25">
        <f>VLOOKUP(C19,RA!B23:I52,8,0)</f>
        <v>-630842.6692</v>
      </c>
      <c r="G19" s="16">
        <f t="shared" si="0"/>
        <v>6277100.2183000008</v>
      </c>
      <c r="H19" s="27">
        <f>RA!J23</f>
        <v>-11.1727575958797</v>
      </c>
      <c r="I19" s="20">
        <f>VLOOKUP(B19,RMS!B:D,3,FALSE)</f>
        <v>5646260.48715128</v>
      </c>
      <c r="J19" s="21">
        <f>VLOOKUP(B19,RMS!B:E,4,FALSE)</f>
        <v>6277100.2443598304</v>
      </c>
      <c r="K19" s="22">
        <f t="shared" si="1"/>
        <v>-2.9380512796342373</v>
      </c>
      <c r="L19" s="22">
        <f t="shared" si="2"/>
        <v>-2.6059829629957676E-2</v>
      </c>
      <c r="M19" s="32"/>
    </row>
    <row r="20" spans="1:13">
      <c r="A20" s="47"/>
      <c r="B20" s="12">
        <v>31</v>
      </c>
      <c r="C20" s="45" t="s">
        <v>22</v>
      </c>
      <c r="D20" s="45"/>
      <c r="E20" s="15">
        <f>VLOOKUP(C20,RA!B24:D49,3,0)</f>
        <v>392022.82299999997</v>
      </c>
      <c r="F20" s="25">
        <f>VLOOKUP(C20,RA!B24:I53,8,0)</f>
        <v>58840.893499999998</v>
      </c>
      <c r="G20" s="16">
        <f t="shared" si="0"/>
        <v>333181.92949999997</v>
      </c>
      <c r="H20" s="27">
        <f>RA!J24</f>
        <v>15.0095581297316</v>
      </c>
      <c r="I20" s="20">
        <f>VLOOKUP(B20,RMS!B:D,3,FALSE)</f>
        <v>392023.02493285702</v>
      </c>
      <c r="J20" s="21">
        <f>VLOOKUP(B20,RMS!B:E,4,FALSE)</f>
        <v>333181.915677185</v>
      </c>
      <c r="K20" s="22">
        <f t="shared" si="1"/>
        <v>-0.2019328570459038</v>
      </c>
      <c r="L20" s="22">
        <f t="shared" si="2"/>
        <v>1.3822814973536879E-2</v>
      </c>
      <c r="M20" s="32"/>
    </row>
    <row r="21" spans="1:13">
      <c r="A21" s="47"/>
      <c r="B21" s="12">
        <v>32</v>
      </c>
      <c r="C21" s="45" t="s">
        <v>23</v>
      </c>
      <c r="D21" s="45"/>
      <c r="E21" s="15">
        <f>VLOOKUP(C21,RA!B24:D50,3,0)</f>
        <v>383277.68420000002</v>
      </c>
      <c r="F21" s="25">
        <f>VLOOKUP(C21,RA!B25:I54,8,0)</f>
        <v>32573.306400000001</v>
      </c>
      <c r="G21" s="16">
        <f t="shared" si="0"/>
        <v>350704.37780000002</v>
      </c>
      <c r="H21" s="27">
        <f>RA!J25</f>
        <v>8.4986180366824495</v>
      </c>
      <c r="I21" s="20">
        <f>VLOOKUP(B21,RMS!B:D,3,FALSE)</f>
        <v>383277.65095313499</v>
      </c>
      <c r="J21" s="21">
        <f>VLOOKUP(B21,RMS!B:E,4,FALSE)</f>
        <v>350704.38654598902</v>
      </c>
      <c r="K21" s="22">
        <f t="shared" si="1"/>
        <v>3.3246865030378103E-2</v>
      </c>
      <c r="L21" s="22">
        <f t="shared" si="2"/>
        <v>-8.7459890055470169E-3</v>
      </c>
      <c r="M21" s="32"/>
    </row>
    <row r="22" spans="1:13">
      <c r="A22" s="47"/>
      <c r="B22" s="12">
        <v>33</v>
      </c>
      <c r="C22" s="45" t="s">
        <v>24</v>
      </c>
      <c r="D22" s="45"/>
      <c r="E22" s="15">
        <f>VLOOKUP(C22,RA!B26:D51,3,0)</f>
        <v>851655.74490000005</v>
      </c>
      <c r="F22" s="25">
        <f>VLOOKUP(C22,RA!B26:I55,8,0)</f>
        <v>166509.85399999999</v>
      </c>
      <c r="G22" s="16">
        <f t="shared" si="0"/>
        <v>685145.8909</v>
      </c>
      <c r="H22" s="27">
        <f>RA!J26</f>
        <v>19.5513099039274</v>
      </c>
      <c r="I22" s="20">
        <f>VLOOKUP(B22,RMS!B:D,3,FALSE)</f>
        <v>851655.70098035701</v>
      </c>
      <c r="J22" s="21">
        <f>VLOOKUP(B22,RMS!B:E,4,FALSE)</f>
        <v>685145.87209982495</v>
      </c>
      <c r="K22" s="22">
        <f t="shared" si="1"/>
        <v>4.3919643037952483E-2</v>
      </c>
      <c r="L22" s="22">
        <f t="shared" si="2"/>
        <v>1.8800175050273538E-2</v>
      </c>
      <c r="M22" s="32"/>
    </row>
    <row r="23" spans="1:13">
      <c r="A23" s="47"/>
      <c r="B23" s="12">
        <v>34</v>
      </c>
      <c r="C23" s="45" t="s">
        <v>25</v>
      </c>
      <c r="D23" s="45"/>
      <c r="E23" s="15">
        <f>VLOOKUP(C23,RA!B26:D52,3,0)</f>
        <v>286603.49329999997</v>
      </c>
      <c r="F23" s="25">
        <f>VLOOKUP(C23,RA!B27:I56,8,0)</f>
        <v>75750.732399999994</v>
      </c>
      <c r="G23" s="16">
        <f t="shared" si="0"/>
        <v>210852.76089999999</v>
      </c>
      <c r="H23" s="27">
        <f>RA!J27</f>
        <v>26.430498640401598</v>
      </c>
      <c r="I23" s="20">
        <f>VLOOKUP(B23,RMS!B:D,3,FALSE)</f>
        <v>286603.19548079598</v>
      </c>
      <c r="J23" s="21">
        <f>VLOOKUP(B23,RMS!B:E,4,FALSE)</f>
        <v>210852.76111236599</v>
      </c>
      <c r="K23" s="22">
        <f t="shared" si="1"/>
        <v>0.29781920398818329</v>
      </c>
      <c r="L23" s="22">
        <f t="shared" si="2"/>
        <v>-2.1236599422991276E-4</v>
      </c>
      <c r="M23" s="32"/>
    </row>
    <row r="24" spans="1:13">
      <c r="A24" s="47"/>
      <c r="B24" s="12">
        <v>35</v>
      </c>
      <c r="C24" s="45" t="s">
        <v>26</v>
      </c>
      <c r="D24" s="45"/>
      <c r="E24" s="15">
        <f>VLOOKUP(C24,RA!B28:D53,3,0)</f>
        <v>1442743.4776999999</v>
      </c>
      <c r="F24" s="25">
        <f>VLOOKUP(C24,RA!B28:I57,8,0)</f>
        <v>9668.4269999999997</v>
      </c>
      <c r="G24" s="16">
        <f t="shared" si="0"/>
        <v>1433075.0507</v>
      </c>
      <c r="H24" s="27">
        <f>RA!J28</f>
        <v>0.67014179231731896</v>
      </c>
      <c r="I24" s="20">
        <f>VLOOKUP(B24,RMS!B:D,3,FALSE)</f>
        <v>1442743.5233044201</v>
      </c>
      <c r="J24" s="21">
        <f>VLOOKUP(B24,RMS!B:E,4,FALSE)</f>
        <v>1433075.0422805301</v>
      </c>
      <c r="K24" s="22">
        <f t="shared" si="1"/>
        <v>-4.5604420127347112E-2</v>
      </c>
      <c r="L24" s="22">
        <f t="shared" si="2"/>
        <v>8.4194699302315712E-3</v>
      </c>
      <c r="M24" s="32"/>
    </row>
    <row r="25" spans="1:13">
      <c r="A25" s="47"/>
      <c r="B25" s="12">
        <v>36</v>
      </c>
      <c r="C25" s="45" t="s">
        <v>27</v>
      </c>
      <c r="D25" s="45"/>
      <c r="E25" s="15">
        <f>VLOOKUP(C25,RA!B28:D54,3,0)</f>
        <v>676581.94790000003</v>
      </c>
      <c r="F25" s="25">
        <f>VLOOKUP(C25,RA!B29:I58,8,0)</f>
        <v>111474.6042</v>
      </c>
      <c r="G25" s="16">
        <f t="shared" si="0"/>
        <v>565107.34370000008</v>
      </c>
      <c r="H25" s="27">
        <f>RA!J29</f>
        <v>16.476142253868701</v>
      </c>
      <c r="I25" s="20">
        <f>VLOOKUP(B25,RMS!B:D,3,FALSE)</f>
        <v>676581.94795663701</v>
      </c>
      <c r="J25" s="21">
        <f>VLOOKUP(B25,RMS!B:E,4,FALSE)</f>
        <v>565107.29877176997</v>
      </c>
      <c r="K25" s="22">
        <f t="shared" si="1"/>
        <v>-5.6636985391378403E-5</v>
      </c>
      <c r="L25" s="22">
        <f t="shared" si="2"/>
        <v>4.4928230112418532E-2</v>
      </c>
      <c r="M25" s="32"/>
    </row>
    <row r="26" spans="1:13">
      <c r="A26" s="47"/>
      <c r="B26" s="12">
        <v>37</v>
      </c>
      <c r="C26" s="45" t="s">
        <v>67</v>
      </c>
      <c r="D26" s="45"/>
      <c r="E26" s="15">
        <f>VLOOKUP(C26,RA!B30:D55,3,0)</f>
        <v>1510103.5274</v>
      </c>
      <c r="F26" s="25">
        <f>VLOOKUP(C26,RA!B30:I59,8,0)</f>
        <v>190175.52230000001</v>
      </c>
      <c r="G26" s="16">
        <f t="shared" si="0"/>
        <v>1319928.0051</v>
      </c>
      <c r="H26" s="27">
        <f>RA!J30</f>
        <v>12.5935420220779</v>
      </c>
      <c r="I26" s="20">
        <f>VLOOKUP(B26,RMS!B:D,3,FALSE)</f>
        <v>1510103.5248592901</v>
      </c>
      <c r="J26" s="21">
        <f>VLOOKUP(B26,RMS!B:E,4,FALSE)</f>
        <v>1319927.9828434</v>
      </c>
      <c r="K26" s="22">
        <f t="shared" si="1"/>
        <v>2.5407099165022373E-3</v>
      </c>
      <c r="L26" s="22">
        <f t="shared" si="2"/>
        <v>2.225659997202456E-2</v>
      </c>
      <c r="M26" s="32"/>
    </row>
    <row r="27" spans="1:13">
      <c r="A27" s="47"/>
      <c r="B27" s="12">
        <v>38</v>
      </c>
      <c r="C27" s="45" t="s">
        <v>29</v>
      </c>
      <c r="D27" s="45"/>
      <c r="E27" s="15">
        <f>VLOOKUP(C27,RA!B30:D56,3,0)</f>
        <v>1894478.5138000001</v>
      </c>
      <c r="F27" s="25">
        <f>VLOOKUP(C27,RA!B31:I60,8,0)</f>
        <v>-32011.375800000002</v>
      </c>
      <c r="G27" s="16">
        <f t="shared" si="0"/>
        <v>1926489.8896000001</v>
      </c>
      <c r="H27" s="27">
        <f>RA!J31</f>
        <v>-1.68971965460778</v>
      </c>
      <c r="I27" s="20">
        <f>VLOOKUP(B27,RMS!B:D,3,FALSE)</f>
        <v>1894478.5744708001</v>
      </c>
      <c r="J27" s="21">
        <f>VLOOKUP(B27,RMS!B:E,4,FALSE)</f>
        <v>1926489.6766725699</v>
      </c>
      <c r="K27" s="22">
        <f t="shared" si="1"/>
        <v>-6.0670800041407347E-2</v>
      </c>
      <c r="L27" s="22">
        <f t="shared" si="2"/>
        <v>0.21292743016965687</v>
      </c>
      <c r="M27" s="32"/>
    </row>
    <row r="28" spans="1:13">
      <c r="A28" s="47"/>
      <c r="B28" s="12">
        <v>39</v>
      </c>
      <c r="C28" s="45" t="s">
        <v>30</v>
      </c>
      <c r="D28" s="45"/>
      <c r="E28" s="15">
        <f>VLOOKUP(C28,RA!B32:D57,3,0)</f>
        <v>126488.3034</v>
      </c>
      <c r="F28" s="25">
        <f>VLOOKUP(C28,RA!B32:I61,8,0)</f>
        <v>28218.909899999999</v>
      </c>
      <c r="G28" s="16">
        <f t="shared" si="0"/>
        <v>98269.393500000006</v>
      </c>
      <c r="H28" s="27">
        <f>RA!J32</f>
        <v>22.309501464939402</v>
      </c>
      <c r="I28" s="20">
        <f>VLOOKUP(B28,RMS!B:D,3,FALSE)</f>
        <v>126488.144958324</v>
      </c>
      <c r="J28" s="21">
        <f>VLOOKUP(B28,RMS!B:E,4,FALSE)</f>
        <v>98269.401097758499</v>
      </c>
      <c r="K28" s="22">
        <f t="shared" si="1"/>
        <v>0.15844167600153014</v>
      </c>
      <c r="L28" s="22">
        <f t="shared" si="2"/>
        <v>-7.5977584929205477E-3</v>
      </c>
      <c r="M28" s="32"/>
    </row>
    <row r="29" spans="1:13">
      <c r="A29" s="47"/>
      <c r="B29" s="12">
        <v>40</v>
      </c>
      <c r="C29" s="45" t="s">
        <v>69</v>
      </c>
      <c r="D29" s="4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47"/>
      <c r="B30" s="12">
        <v>42</v>
      </c>
      <c r="C30" s="45" t="s">
        <v>31</v>
      </c>
      <c r="D30" s="45"/>
      <c r="E30" s="15">
        <f>VLOOKUP(C30,RA!B34:D60,3,0)</f>
        <v>202774.4958</v>
      </c>
      <c r="F30" s="25">
        <f>VLOOKUP(C30,RA!B34:I64,8,0)</f>
        <v>30683.4264</v>
      </c>
      <c r="G30" s="16">
        <f t="shared" si="0"/>
        <v>172091.06940000001</v>
      </c>
      <c r="H30" s="27">
        <f>RA!J34</f>
        <v>15.131797654801501</v>
      </c>
      <c r="I30" s="20">
        <f>VLOOKUP(B30,RMS!B:D,3,FALSE)</f>
        <v>202774.49600000001</v>
      </c>
      <c r="J30" s="21">
        <f>VLOOKUP(B30,RMS!B:E,4,FALSE)</f>
        <v>172091.065</v>
      </c>
      <c r="K30" s="22">
        <f t="shared" si="1"/>
        <v>-2.0000000949949026E-4</v>
      </c>
      <c r="L30" s="22">
        <f t="shared" si="2"/>
        <v>4.4000000052619725E-3</v>
      </c>
      <c r="M30" s="32"/>
    </row>
    <row r="31" spans="1:13" s="36" customFormat="1" ht="12" thickBot="1">
      <c r="A31" s="47"/>
      <c r="B31" s="12">
        <v>43</v>
      </c>
      <c r="C31" s="43" t="s">
        <v>77</v>
      </c>
      <c r="D31" s="42"/>
      <c r="E31" s="15">
        <f>VLOOKUP(C31,RA!B35:D61,3,0)</f>
        <v>10419.5669</v>
      </c>
      <c r="F31" s="25">
        <f>VLOOKUP(C31,RA!B35:I65,8,0)</f>
        <v>95.0608</v>
      </c>
      <c r="G31" s="16">
        <f t="shared" si="0"/>
        <v>10324.506100000001</v>
      </c>
      <c r="H31" s="27">
        <f>RA!J35</f>
        <v>0.912329666984527</v>
      </c>
      <c r="I31" s="20">
        <f>VLOOKUP(B31,RMS!B:D,3,FALSE)</f>
        <v>10419.572399999999</v>
      </c>
      <c r="J31" s="21">
        <f>VLOOKUP(B31,RMS!B:E,4,FALSE)</f>
        <v>10324.5077</v>
      </c>
      <c r="K31" s="22">
        <f t="shared" si="1"/>
        <v>-5.4999999993015081E-3</v>
      </c>
      <c r="L31" s="22">
        <f t="shared" si="2"/>
        <v>-1.5999999995983671E-3</v>
      </c>
    </row>
    <row r="32" spans="1:13" s="35" customFormat="1" ht="12" thickBot="1">
      <c r="A32" s="47"/>
      <c r="B32" s="12">
        <v>70</v>
      </c>
      <c r="C32" s="48" t="s">
        <v>64</v>
      </c>
      <c r="D32" s="49"/>
      <c r="E32" s="15">
        <f>VLOOKUP(C32,RA!B34:D61,3,0)</f>
        <v>423095.03999999998</v>
      </c>
      <c r="F32" s="25">
        <f>VLOOKUP(C32,RA!B34:I65,8,0)</f>
        <v>-5246.24</v>
      </c>
      <c r="G32" s="16">
        <f t="shared" si="0"/>
        <v>428341.27999999997</v>
      </c>
      <c r="H32" s="27">
        <f>RA!J34</f>
        <v>15.131797654801501</v>
      </c>
      <c r="I32" s="20">
        <f>VLOOKUP(B32,RMS!B:D,3,FALSE)</f>
        <v>423095.03999999998</v>
      </c>
      <c r="J32" s="21">
        <f>VLOOKUP(B32,RMS!B:E,4,FALSE)</f>
        <v>428341.28</v>
      </c>
      <c r="K32" s="22">
        <f t="shared" si="1"/>
        <v>0</v>
      </c>
      <c r="L32" s="22">
        <f t="shared" si="2"/>
        <v>0</v>
      </c>
    </row>
    <row r="33" spans="1:13">
      <c r="A33" s="47"/>
      <c r="B33" s="12">
        <v>71</v>
      </c>
      <c r="C33" s="45" t="s">
        <v>35</v>
      </c>
      <c r="D33" s="45"/>
      <c r="E33" s="15">
        <f>VLOOKUP(C33,RA!B34:D61,3,0)</f>
        <v>1199314.6200000001</v>
      </c>
      <c r="F33" s="25">
        <f>VLOOKUP(C33,RA!B34:I65,8,0)</f>
        <v>-283805.92</v>
      </c>
      <c r="G33" s="16">
        <f t="shared" si="0"/>
        <v>1483120.54</v>
      </c>
      <c r="H33" s="27">
        <f>RA!J34</f>
        <v>15.131797654801501</v>
      </c>
      <c r="I33" s="20">
        <f>VLOOKUP(B33,RMS!B:D,3,FALSE)</f>
        <v>1199314.6200000001</v>
      </c>
      <c r="J33" s="21">
        <f>VLOOKUP(B33,RMS!B:E,4,FALSE)</f>
        <v>1483120.54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72</v>
      </c>
      <c r="C34" s="45" t="s">
        <v>36</v>
      </c>
      <c r="D34" s="45"/>
      <c r="E34" s="15">
        <f>VLOOKUP(C34,RA!B34:D62,3,0)</f>
        <v>2619933.6</v>
      </c>
      <c r="F34" s="25">
        <f>VLOOKUP(C34,RA!B34:I66,8,0)</f>
        <v>-228143.79</v>
      </c>
      <c r="G34" s="16">
        <f t="shared" si="0"/>
        <v>2848077.39</v>
      </c>
      <c r="H34" s="27">
        <f>RA!J35</f>
        <v>0.912329666984527</v>
      </c>
      <c r="I34" s="20">
        <f>VLOOKUP(B34,RMS!B:D,3,FALSE)</f>
        <v>2619933.6</v>
      </c>
      <c r="J34" s="21">
        <f>VLOOKUP(B34,RMS!B:E,4,FALSE)</f>
        <v>2848077.39</v>
      </c>
      <c r="K34" s="22">
        <f t="shared" si="1"/>
        <v>0</v>
      </c>
      <c r="L34" s="22">
        <f t="shared" si="2"/>
        <v>0</v>
      </c>
      <c r="M34" s="32"/>
    </row>
    <row r="35" spans="1:13">
      <c r="A35" s="47"/>
      <c r="B35" s="12">
        <v>73</v>
      </c>
      <c r="C35" s="45" t="s">
        <v>37</v>
      </c>
      <c r="D35" s="45"/>
      <c r="E35" s="15">
        <f>VLOOKUP(C35,RA!B34:D63,3,0)</f>
        <v>1194647.5900000001</v>
      </c>
      <c r="F35" s="25">
        <f>VLOOKUP(C35,RA!B34:I67,8,0)</f>
        <v>-347971.99</v>
      </c>
      <c r="G35" s="16">
        <f t="shared" si="0"/>
        <v>1542619.58</v>
      </c>
      <c r="H35" s="27">
        <f>RA!J34</f>
        <v>15.131797654801501</v>
      </c>
      <c r="I35" s="20">
        <f>VLOOKUP(B35,RMS!B:D,3,FALSE)</f>
        <v>1194647.5900000001</v>
      </c>
      <c r="J35" s="21">
        <f>VLOOKUP(B35,RMS!B:E,4,FALSE)</f>
        <v>1542619.58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47"/>
      <c r="B36" s="12">
        <v>74</v>
      </c>
      <c r="C36" s="45" t="s">
        <v>65</v>
      </c>
      <c r="D36" s="45"/>
      <c r="E36" s="15">
        <f>VLOOKUP(C36,RA!B35:D64,3,0)</f>
        <v>0.28999999999999998</v>
      </c>
      <c r="F36" s="25">
        <f>VLOOKUP(C36,RA!B35:I68,8,0)</f>
        <v>-333.07</v>
      </c>
      <c r="G36" s="16">
        <f t="shared" si="0"/>
        <v>333.36</v>
      </c>
      <c r="H36" s="27">
        <f>RA!J35</f>
        <v>0.912329666984527</v>
      </c>
      <c r="I36" s="20">
        <f>VLOOKUP(B36,RMS!B:D,3,FALSE)</f>
        <v>0.28999999999999998</v>
      </c>
      <c r="J36" s="21">
        <f>VLOOKUP(B36,RMS!B:E,4,FALSE)</f>
        <v>333.36</v>
      </c>
      <c r="K36" s="22">
        <f t="shared" si="1"/>
        <v>0</v>
      </c>
      <c r="L36" s="22">
        <f t="shared" si="2"/>
        <v>0</v>
      </c>
    </row>
    <row r="37" spans="1:13" ht="11.25" customHeight="1">
      <c r="A37" s="47"/>
      <c r="B37" s="12">
        <v>75</v>
      </c>
      <c r="C37" s="45" t="s">
        <v>32</v>
      </c>
      <c r="D37" s="45"/>
      <c r="E37" s="15">
        <f>VLOOKUP(C37,RA!B8:D64,3,0)</f>
        <v>135331.6238</v>
      </c>
      <c r="F37" s="25">
        <f>VLOOKUP(C37,RA!B8:I68,8,0)</f>
        <v>6763.2037</v>
      </c>
      <c r="G37" s="16">
        <f t="shared" si="0"/>
        <v>128568.4201</v>
      </c>
      <c r="H37" s="27">
        <f>RA!J35</f>
        <v>0.912329666984527</v>
      </c>
      <c r="I37" s="20">
        <f>VLOOKUP(B37,RMS!B:D,3,FALSE)</f>
        <v>135331.623931624</v>
      </c>
      <c r="J37" s="21">
        <f>VLOOKUP(B37,RMS!B:E,4,FALSE)</f>
        <v>128568.418803419</v>
      </c>
      <c r="K37" s="22">
        <f t="shared" si="1"/>
        <v>-1.3162399409338832E-4</v>
      </c>
      <c r="L37" s="22">
        <f t="shared" si="2"/>
        <v>1.2965810019522905E-3</v>
      </c>
      <c r="M37" s="32"/>
    </row>
    <row r="38" spans="1:13">
      <c r="A38" s="47"/>
      <c r="B38" s="12">
        <v>76</v>
      </c>
      <c r="C38" s="45" t="s">
        <v>33</v>
      </c>
      <c r="D38" s="45"/>
      <c r="E38" s="15">
        <f>VLOOKUP(C38,RA!B8:D65,3,0)</f>
        <v>762127.14560000005</v>
      </c>
      <c r="F38" s="25">
        <f>VLOOKUP(C38,RA!B8:I69,8,0)</f>
        <v>28547.310099999999</v>
      </c>
      <c r="G38" s="16">
        <f t="shared" si="0"/>
        <v>733579.83550000004</v>
      </c>
      <c r="H38" s="27">
        <f>RA!J36</f>
        <v>-1.2399672659835499</v>
      </c>
      <c r="I38" s="20">
        <f>VLOOKUP(B38,RMS!B:D,3,FALSE)</f>
        <v>762127.13169316202</v>
      </c>
      <c r="J38" s="21">
        <f>VLOOKUP(B38,RMS!B:E,4,FALSE)</f>
        <v>733579.83730427397</v>
      </c>
      <c r="K38" s="22">
        <f t="shared" si="1"/>
        <v>1.3906838023103774E-2</v>
      </c>
      <c r="L38" s="22">
        <f t="shared" si="2"/>
        <v>-1.8042739247903228E-3</v>
      </c>
      <c r="M38" s="32"/>
    </row>
    <row r="39" spans="1:13">
      <c r="A39" s="47"/>
      <c r="B39" s="12">
        <v>77</v>
      </c>
      <c r="C39" s="45" t="s">
        <v>38</v>
      </c>
      <c r="D39" s="45"/>
      <c r="E39" s="15">
        <f>VLOOKUP(C39,RA!B9:D66,3,0)</f>
        <v>646811.47</v>
      </c>
      <c r="F39" s="25">
        <f>VLOOKUP(C39,RA!B9:I70,8,0)</f>
        <v>-155540.85999999999</v>
      </c>
      <c r="G39" s="16">
        <f t="shared" si="0"/>
        <v>802352.33</v>
      </c>
      <c r="H39" s="27">
        <f>RA!J37</f>
        <v>-23.664009032092</v>
      </c>
      <c r="I39" s="20">
        <f>VLOOKUP(B39,RMS!B:D,3,FALSE)</f>
        <v>646811.47</v>
      </c>
      <c r="J39" s="21">
        <f>VLOOKUP(B39,RMS!B:E,4,FALSE)</f>
        <v>802352.33</v>
      </c>
      <c r="K39" s="22">
        <f t="shared" si="1"/>
        <v>0</v>
      </c>
      <c r="L39" s="22">
        <f t="shared" si="2"/>
        <v>0</v>
      </c>
      <c r="M39" s="32"/>
    </row>
    <row r="40" spans="1:13">
      <c r="A40" s="47"/>
      <c r="B40" s="12">
        <v>78</v>
      </c>
      <c r="C40" s="45" t="s">
        <v>39</v>
      </c>
      <c r="D40" s="45"/>
      <c r="E40" s="15">
        <f>VLOOKUP(C40,RA!B10:D67,3,0)</f>
        <v>337328.27</v>
      </c>
      <c r="F40" s="25">
        <f>VLOOKUP(C40,RA!B10:I71,8,0)</f>
        <v>30621.61</v>
      </c>
      <c r="G40" s="16">
        <f t="shared" si="0"/>
        <v>306706.66000000003</v>
      </c>
      <c r="H40" s="27">
        <f>RA!J38</f>
        <v>-8.7079989355455396</v>
      </c>
      <c r="I40" s="20">
        <f>VLOOKUP(B40,RMS!B:D,3,FALSE)</f>
        <v>337328.27</v>
      </c>
      <c r="J40" s="21">
        <f>VLOOKUP(B40,RMS!B:E,4,FALSE)</f>
        <v>306706.65999999997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47"/>
      <c r="B41" s="12">
        <v>9101</v>
      </c>
      <c r="C41" s="50" t="s">
        <v>71</v>
      </c>
      <c r="D41" s="51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-29.1275848135265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47"/>
      <c r="B42" s="12">
        <v>99</v>
      </c>
      <c r="C42" s="45" t="s">
        <v>34</v>
      </c>
      <c r="D42" s="45"/>
      <c r="E42" s="15">
        <f>VLOOKUP(C42,RA!B8:D68,3,0)</f>
        <v>42514.847600000001</v>
      </c>
      <c r="F42" s="25">
        <f>VLOOKUP(C42,RA!B8:I72,8,0)</f>
        <v>4098.9871000000003</v>
      </c>
      <c r="G42" s="16">
        <f t="shared" si="0"/>
        <v>38415.860500000003</v>
      </c>
      <c r="H42" s="27">
        <f>RA!J39</f>
        <v>-29.1275848135265</v>
      </c>
      <c r="I42" s="20">
        <f>VLOOKUP(B42,RMS!B:D,3,FALSE)</f>
        <v>42514.847590953803</v>
      </c>
      <c r="J42" s="21">
        <f>VLOOKUP(B42,RMS!B:E,4,FALSE)</f>
        <v>38415.860494667599</v>
      </c>
      <c r="K42" s="22">
        <f t="shared" si="1"/>
        <v>9.0461981017142534E-6</v>
      </c>
      <c r="L42" s="22">
        <f t="shared" si="2"/>
        <v>5.3324038162827492E-6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 t="s">
        <v>45</v>
      </c>
      <c r="W1" s="54"/>
    </row>
    <row r="2" spans="1:23" ht="12.7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  <c r="W2" s="54"/>
    </row>
    <row r="3" spans="1:23" ht="23.25" thickBo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5" t="s">
        <v>46</v>
      </c>
      <c r="W3" s="54"/>
    </row>
    <row r="4" spans="1:23" ht="12.75" thickTop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54"/>
    </row>
    <row r="5" spans="1:23" ht="22.5" thickTop="1" thickBot="1">
      <c r="A5" s="57"/>
      <c r="B5" s="58"/>
      <c r="C5" s="59"/>
      <c r="D5" s="60" t="s">
        <v>0</v>
      </c>
      <c r="E5" s="60" t="s">
        <v>73</v>
      </c>
      <c r="F5" s="60" t="s">
        <v>74</v>
      </c>
      <c r="G5" s="60" t="s">
        <v>47</v>
      </c>
      <c r="H5" s="60" t="s">
        <v>48</v>
      </c>
      <c r="I5" s="60" t="s">
        <v>1</v>
      </c>
      <c r="J5" s="60" t="s">
        <v>2</v>
      </c>
      <c r="K5" s="60" t="s">
        <v>49</v>
      </c>
      <c r="L5" s="60" t="s">
        <v>50</v>
      </c>
      <c r="M5" s="60" t="s">
        <v>51</v>
      </c>
      <c r="N5" s="60" t="s">
        <v>52</v>
      </c>
      <c r="O5" s="60" t="s">
        <v>53</v>
      </c>
      <c r="P5" s="60" t="s">
        <v>75</v>
      </c>
      <c r="Q5" s="60" t="s">
        <v>76</v>
      </c>
      <c r="R5" s="60" t="s">
        <v>54</v>
      </c>
      <c r="S5" s="60" t="s">
        <v>55</v>
      </c>
      <c r="T5" s="60" t="s">
        <v>56</v>
      </c>
      <c r="U5" s="61" t="s">
        <v>57</v>
      </c>
    </row>
    <row r="6" spans="1:23" ht="12" thickBot="1">
      <c r="A6" s="62" t="s">
        <v>3</v>
      </c>
      <c r="B6" s="63" t="s">
        <v>4</v>
      </c>
      <c r="C6" s="64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5"/>
    </row>
    <row r="7" spans="1:23" ht="12" thickBot="1">
      <c r="A7" s="66" t="s">
        <v>5</v>
      </c>
      <c r="B7" s="67"/>
      <c r="C7" s="68"/>
      <c r="D7" s="69">
        <v>33522785.684999999</v>
      </c>
      <c r="E7" s="69">
        <v>28590274.6131</v>
      </c>
      <c r="F7" s="70">
        <v>117.25240886507601</v>
      </c>
      <c r="G7" s="69">
        <v>17586456.8862</v>
      </c>
      <c r="H7" s="70">
        <v>90.617052098226594</v>
      </c>
      <c r="I7" s="69">
        <v>-681433.7696</v>
      </c>
      <c r="J7" s="70">
        <v>-2.03274804189352</v>
      </c>
      <c r="K7" s="69">
        <v>1284921.3983</v>
      </c>
      <c r="L7" s="70">
        <v>7.3063119343173204</v>
      </c>
      <c r="M7" s="70">
        <v>-1.53033109301593</v>
      </c>
      <c r="N7" s="69">
        <v>486264766.90200001</v>
      </c>
      <c r="O7" s="69">
        <v>3933757502.6897001</v>
      </c>
      <c r="P7" s="69">
        <v>1183718</v>
      </c>
      <c r="Q7" s="69">
        <v>903253</v>
      </c>
      <c r="R7" s="70">
        <v>31.050547299593799</v>
      </c>
      <c r="S7" s="69">
        <v>28.3199086986934</v>
      </c>
      <c r="T7" s="69">
        <v>34.383890764160199</v>
      </c>
      <c r="U7" s="71">
        <v>-21.412435082273198</v>
      </c>
    </row>
    <row r="8" spans="1:23" ht="12" thickBot="1">
      <c r="A8" s="72">
        <v>42546</v>
      </c>
      <c r="B8" s="48" t="s">
        <v>6</v>
      </c>
      <c r="C8" s="49"/>
      <c r="D8" s="73">
        <v>1021432.9742000001</v>
      </c>
      <c r="E8" s="73">
        <v>1054708.361</v>
      </c>
      <c r="F8" s="74">
        <v>96.845062765175101</v>
      </c>
      <c r="G8" s="73">
        <v>541438.57460000005</v>
      </c>
      <c r="H8" s="74">
        <v>88.651681301910699</v>
      </c>
      <c r="I8" s="73">
        <v>-52698.547299999998</v>
      </c>
      <c r="J8" s="74">
        <v>-5.1592760984903796</v>
      </c>
      <c r="K8" s="73">
        <v>119307.8873</v>
      </c>
      <c r="L8" s="74">
        <v>22.0353504343759</v>
      </c>
      <c r="M8" s="74">
        <v>-1.4417021245836801</v>
      </c>
      <c r="N8" s="73">
        <v>13803824.480900001</v>
      </c>
      <c r="O8" s="73">
        <v>139260537.2507</v>
      </c>
      <c r="P8" s="73">
        <v>40392</v>
      </c>
      <c r="Q8" s="73">
        <v>23911</v>
      </c>
      <c r="R8" s="74">
        <v>68.926435531763602</v>
      </c>
      <c r="S8" s="73">
        <v>25.288001936026902</v>
      </c>
      <c r="T8" s="73">
        <v>21.002021437831999</v>
      </c>
      <c r="U8" s="75">
        <v>16.9486719790577</v>
      </c>
    </row>
    <row r="9" spans="1:23" ht="12" thickBot="1">
      <c r="A9" s="76"/>
      <c r="B9" s="48" t="s">
        <v>7</v>
      </c>
      <c r="C9" s="49"/>
      <c r="D9" s="73">
        <v>261565.3849</v>
      </c>
      <c r="E9" s="73">
        <v>164020.3095</v>
      </c>
      <c r="F9" s="74">
        <v>159.471339675774</v>
      </c>
      <c r="G9" s="73">
        <v>60250.479800000001</v>
      </c>
      <c r="H9" s="74">
        <v>334.12996173351598</v>
      </c>
      <c r="I9" s="73">
        <v>25739.275300000001</v>
      </c>
      <c r="J9" s="74">
        <v>9.8404746139633392</v>
      </c>
      <c r="K9" s="73">
        <v>13898.661</v>
      </c>
      <c r="L9" s="74">
        <v>23.068133309703502</v>
      </c>
      <c r="M9" s="74">
        <v>0.85192482211056197</v>
      </c>
      <c r="N9" s="73">
        <v>2178813.6990999999</v>
      </c>
      <c r="O9" s="73">
        <v>19780714.9014</v>
      </c>
      <c r="P9" s="73">
        <v>6258</v>
      </c>
      <c r="Q9" s="73">
        <v>3586</v>
      </c>
      <c r="R9" s="74">
        <v>74.511991076408293</v>
      </c>
      <c r="S9" s="73">
        <v>41.796961473314198</v>
      </c>
      <c r="T9" s="73">
        <v>17.058195092024501</v>
      </c>
      <c r="U9" s="75">
        <v>59.187954122177999</v>
      </c>
    </row>
    <row r="10" spans="1:23" ht="12" thickBot="1">
      <c r="A10" s="76"/>
      <c r="B10" s="48" t="s">
        <v>8</v>
      </c>
      <c r="C10" s="49"/>
      <c r="D10" s="73">
        <v>171311.99720000001</v>
      </c>
      <c r="E10" s="73">
        <v>236793.51680000001</v>
      </c>
      <c r="F10" s="74">
        <v>72.346574144043501</v>
      </c>
      <c r="G10" s="73">
        <v>110104.05100000001</v>
      </c>
      <c r="H10" s="74">
        <v>55.591002914143502</v>
      </c>
      <c r="I10" s="73">
        <v>48510.756999999998</v>
      </c>
      <c r="J10" s="74">
        <v>28.317197740310998</v>
      </c>
      <c r="K10" s="73">
        <v>29906.119299999998</v>
      </c>
      <c r="L10" s="74">
        <v>27.161688446867402</v>
      </c>
      <c r="M10" s="74">
        <v>0.62210136706035302</v>
      </c>
      <c r="N10" s="73">
        <v>4549956.0780999996</v>
      </c>
      <c r="O10" s="73">
        <v>35377626.450999998</v>
      </c>
      <c r="P10" s="73">
        <v>118464</v>
      </c>
      <c r="Q10" s="73">
        <v>91208</v>
      </c>
      <c r="R10" s="74">
        <v>29.883343566353801</v>
      </c>
      <c r="S10" s="73">
        <v>1.44611018706105</v>
      </c>
      <c r="T10" s="73">
        <v>1.12373520085957</v>
      </c>
      <c r="U10" s="75">
        <v>22.292560351617599</v>
      </c>
    </row>
    <row r="11" spans="1:23" ht="12" thickBot="1">
      <c r="A11" s="76"/>
      <c r="B11" s="48" t="s">
        <v>9</v>
      </c>
      <c r="C11" s="49"/>
      <c r="D11" s="73">
        <v>87346.484299999996</v>
      </c>
      <c r="E11" s="73">
        <v>98813.352400000003</v>
      </c>
      <c r="F11" s="74">
        <v>88.395426507156998</v>
      </c>
      <c r="G11" s="73">
        <v>58122.167999999998</v>
      </c>
      <c r="H11" s="74">
        <v>50.280843446858398</v>
      </c>
      <c r="I11" s="73">
        <v>6508.9955</v>
      </c>
      <c r="J11" s="74">
        <v>7.4519261446679703</v>
      </c>
      <c r="K11" s="73">
        <v>12344.3922</v>
      </c>
      <c r="L11" s="74">
        <v>21.2386988042153</v>
      </c>
      <c r="M11" s="74">
        <v>-0.47271640478176002</v>
      </c>
      <c r="N11" s="73">
        <v>1718657.3537999999</v>
      </c>
      <c r="O11" s="73">
        <v>11878928.0755</v>
      </c>
      <c r="P11" s="73">
        <v>4294</v>
      </c>
      <c r="Q11" s="73">
        <v>2922</v>
      </c>
      <c r="R11" s="74">
        <v>46.954140999315499</v>
      </c>
      <c r="S11" s="73">
        <v>20.341519399161601</v>
      </c>
      <c r="T11" s="73">
        <v>19.236174503764499</v>
      </c>
      <c r="U11" s="75">
        <v>5.4339347700970597</v>
      </c>
    </row>
    <row r="12" spans="1:23" ht="12" thickBot="1">
      <c r="A12" s="76"/>
      <c r="B12" s="48" t="s">
        <v>10</v>
      </c>
      <c r="C12" s="49"/>
      <c r="D12" s="73">
        <v>878061.60750000004</v>
      </c>
      <c r="E12" s="73">
        <v>411541.43079999997</v>
      </c>
      <c r="F12" s="74">
        <v>213.359225046462</v>
      </c>
      <c r="G12" s="73">
        <v>251416.63829999999</v>
      </c>
      <c r="H12" s="74">
        <v>249.24562409122001</v>
      </c>
      <c r="I12" s="73">
        <v>12897.7217</v>
      </c>
      <c r="J12" s="74">
        <v>1.4688857353326401</v>
      </c>
      <c r="K12" s="73">
        <v>22772.644</v>
      </c>
      <c r="L12" s="74">
        <v>9.0577314826820707</v>
      </c>
      <c r="M12" s="74">
        <v>-0.43363090820723299</v>
      </c>
      <c r="N12" s="73">
        <v>7328346.3607000001</v>
      </c>
      <c r="O12" s="73">
        <v>42236237.963100001</v>
      </c>
      <c r="P12" s="73">
        <v>6220</v>
      </c>
      <c r="Q12" s="73">
        <v>3012</v>
      </c>
      <c r="R12" s="74">
        <v>106.507304116866</v>
      </c>
      <c r="S12" s="73">
        <v>141.16746101286199</v>
      </c>
      <c r="T12" s="73">
        <v>80.272438479415698</v>
      </c>
      <c r="U12" s="75">
        <v>43.1367271866552</v>
      </c>
    </row>
    <row r="13" spans="1:23" ht="12" thickBot="1">
      <c r="A13" s="76"/>
      <c r="B13" s="48" t="s">
        <v>11</v>
      </c>
      <c r="C13" s="49"/>
      <c r="D13" s="73">
        <v>342566.46110000001</v>
      </c>
      <c r="E13" s="73">
        <v>453909.54599999997</v>
      </c>
      <c r="F13" s="74">
        <v>75.470204167065503</v>
      </c>
      <c r="G13" s="73">
        <v>277305.54080000002</v>
      </c>
      <c r="H13" s="74">
        <v>23.533940256559099</v>
      </c>
      <c r="I13" s="73">
        <v>3286.4679999999998</v>
      </c>
      <c r="J13" s="74">
        <v>0.95936653852422304</v>
      </c>
      <c r="K13" s="73">
        <v>68862.545899999997</v>
      </c>
      <c r="L13" s="74">
        <v>24.8327334900479</v>
      </c>
      <c r="M13" s="74">
        <v>-0.952274956479644</v>
      </c>
      <c r="N13" s="73">
        <v>6266674.5946000004</v>
      </c>
      <c r="O13" s="73">
        <v>60838621.618799999</v>
      </c>
      <c r="P13" s="73">
        <v>16253</v>
      </c>
      <c r="Q13" s="73">
        <v>11061</v>
      </c>
      <c r="R13" s="74">
        <v>46.939698038152102</v>
      </c>
      <c r="S13" s="73">
        <v>21.077121829816001</v>
      </c>
      <c r="T13" s="73">
        <v>20.717859244191299</v>
      </c>
      <c r="U13" s="75">
        <v>1.70451444236808</v>
      </c>
    </row>
    <row r="14" spans="1:23" ht="12" thickBot="1">
      <c r="A14" s="76"/>
      <c r="B14" s="48" t="s">
        <v>12</v>
      </c>
      <c r="C14" s="49"/>
      <c r="D14" s="73">
        <v>156522.35649999999</v>
      </c>
      <c r="E14" s="73">
        <v>369896.87560000003</v>
      </c>
      <c r="F14" s="74">
        <v>42.315133439856503</v>
      </c>
      <c r="G14" s="73">
        <v>160116.15049999999</v>
      </c>
      <c r="H14" s="74">
        <v>-2.24449188216024</v>
      </c>
      <c r="I14" s="73">
        <v>30445.9326</v>
      </c>
      <c r="J14" s="74">
        <v>19.451491327374701</v>
      </c>
      <c r="K14" s="73">
        <v>33408.034599999999</v>
      </c>
      <c r="L14" s="74">
        <v>20.864874964627599</v>
      </c>
      <c r="M14" s="74">
        <v>-8.8664359800442002E-2</v>
      </c>
      <c r="N14" s="73">
        <v>3394698.9637000002</v>
      </c>
      <c r="O14" s="73">
        <v>27950111.6723</v>
      </c>
      <c r="P14" s="73">
        <v>3140</v>
      </c>
      <c r="Q14" s="73">
        <v>2512</v>
      </c>
      <c r="R14" s="74">
        <v>25</v>
      </c>
      <c r="S14" s="73">
        <v>49.847884235668801</v>
      </c>
      <c r="T14" s="73">
        <v>45.324903184713399</v>
      </c>
      <c r="U14" s="75">
        <v>9.0735667527469293</v>
      </c>
    </row>
    <row r="15" spans="1:23" ht="12" thickBot="1">
      <c r="A15" s="76"/>
      <c r="B15" s="48" t="s">
        <v>13</v>
      </c>
      <c r="C15" s="49"/>
      <c r="D15" s="73">
        <v>173892.6882</v>
      </c>
      <c r="E15" s="73">
        <v>211300.15270000001</v>
      </c>
      <c r="F15" s="74">
        <v>82.296527464837993</v>
      </c>
      <c r="G15" s="73">
        <v>130422.6828</v>
      </c>
      <c r="H15" s="74">
        <v>33.330096013022697</v>
      </c>
      <c r="I15" s="73">
        <v>-22036.167700000002</v>
      </c>
      <c r="J15" s="74">
        <v>-12.672279627223601</v>
      </c>
      <c r="K15" s="73">
        <v>19953.5553</v>
      </c>
      <c r="L15" s="74">
        <v>15.2991449582419</v>
      </c>
      <c r="M15" s="74">
        <v>-2.1043729986304802</v>
      </c>
      <c r="N15" s="73">
        <v>2888587.8717</v>
      </c>
      <c r="O15" s="73">
        <v>23363009.1395</v>
      </c>
      <c r="P15" s="73">
        <v>8913</v>
      </c>
      <c r="Q15" s="73">
        <v>5353</v>
      </c>
      <c r="R15" s="74">
        <v>66.504763683915598</v>
      </c>
      <c r="S15" s="73">
        <v>19.510006529788001</v>
      </c>
      <c r="T15" s="73">
        <v>18.447120418456901</v>
      </c>
      <c r="U15" s="75">
        <v>5.4479023864405001</v>
      </c>
    </row>
    <row r="16" spans="1:23" ht="12" thickBot="1">
      <c r="A16" s="76"/>
      <c r="B16" s="48" t="s">
        <v>14</v>
      </c>
      <c r="C16" s="49"/>
      <c r="D16" s="73">
        <v>2042761.6514999999</v>
      </c>
      <c r="E16" s="73">
        <v>1982596.7079</v>
      </c>
      <c r="F16" s="74">
        <v>103.03465366205199</v>
      </c>
      <c r="G16" s="73">
        <v>788717.76119999995</v>
      </c>
      <c r="H16" s="74">
        <v>158.99780022603099</v>
      </c>
      <c r="I16" s="73">
        <v>-302174.59950000001</v>
      </c>
      <c r="J16" s="74">
        <v>-14.792455070718299</v>
      </c>
      <c r="K16" s="73">
        <v>20282.429899999999</v>
      </c>
      <c r="L16" s="74">
        <v>2.5715700720548198</v>
      </c>
      <c r="M16" s="74">
        <v>-15.898343097441201</v>
      </c>
      <c r="N16" s="73">
        <v>27538391.808499999</v>
      </c>
      <c r="O16" s="73">
        <v>199932545.7112</v>
      </c>
      <c r="P16" s="73">
        <v>73943</v>
      </c>
      <c r="Q16" s="73">
        <v>63457</v>
      </c>
      <c r="R16" s="74">
        <v>16.524575696928601</v>
      </c>
      <c r="S16" s="73">
        <v>27.626166797398</v>
      </c>
      <c r="T16" s="73">
        <v>27.7979911136675</v>
      </c>
      <c r="U16" s="75">
        <v>-0.62196220535998803</v>
      </c>
    </row>
    <row r="17" spans="1:21" ht="12" thickBot="1">
      <c r="A17" s="76"/>
      <c r="B17" s="48" t="s">
        <v>15</v>
      </c>
      <c r="C17" s="49"/>
      <c r="D17" s="73">
        <v>616760.01130000001</v>
      </c>
      <c r="E17" s="73">
        <v>1197392.8606</v>
      </c>
      <c r="F17" s="74">
        <v>51.508575973214697</v>
      </c>
      <c r="G17" s="73">
        <v>450639.54029999999</v>
      </c>
      <c r="H17" s="74">
        <v>36.863270118154801</v>
      </c>
      <c r="I17" s="73">
        <v>67321.264599999995</v>
      </c>
      <c r="J17" s="74">
        <v>10.915309580156</v>
      </c>
      <c r="K17" s="73">
        <v>50918.051599999999</v>
      </c>
      <c r="L17" s="74">
        <v>11.299064340005099</v>
      </c>
      <c r="M17" s="74">
        <v>0.32214926699983898</v>
      </c>
      <c r="N17" s="73">
        <v>20903404.225099999</v>
      </c>
      <c r="O17" s="73">
        <v>219277554.86199999</v>
      </c>
      <c r="P17" s="73">
        <v>13840</v>
      </c>
      <c r="Q17" s="73">
        <v>12251</v>
      </c>
      <c r="R17" s="74">
        <v>12.9703697657334</v>
      </c>
      <c r="S17" s="73">
        <v>44.563584631502899</v>
      </c>
      <c r="T17" s="73">
        <v>50.993640666068103</v>
      </c>
      <c r="U17" s="75">
        <v>-14.4289470601062</v>
      </c>
    </row>
    <row r="18" spans="1:21" ht="12" customHeight="1" thickBot="1">
      <c r="A18" s="76"/>
      <c r="B18" s="48" t="s">
        <v>16</v>
      </c>
      <c r="C18" s="49"/>
      <c r="D18" s="73">
        <v>2330485.7267999998</v>
      </c>
      <c r="E18" s="73">
        <v>2479163.2845999999</v>
      </c>
      <c r="F18" s="74">
        <v>94.002913857124597</v>
      </c>
      <c r="G18" s="73">
        <v>1265129.0581</v>
      </c>
      <c r="H18" s="74">
        <v>84.209327252349794</v>
      </c>
      <c r="I18" s="73">
        <v>240967.55989999999</v>
      </c>
      <c r="J18" s="74">
        <v>10.3397998592711</v>
      </c>
      <c r="K18" s="73">
        <v>192492.85569999999</v>
      </c>
      <c r="L18" s="74">
        <v>15.2152742415932</v>
      </c>
      <c r="M18" s="74">
        <v>0.25182599127495803</v>
      </c>
      <c r="N18" s="73">
        <v>39229197.4067</v>
      </c>
      <c r="O18" s="73">
        <v>418023706.37970001</v>
      </c>
      <c r="P18" s="73">
        <v>101666</v>
      </c>
      <c r="Q18" s="73">
        <v>68031</v>
      </c>
      <c r="R18" s="74">
        <v>49.440696153224302</v>
      </c>
      <c r="S18" s="73">
        <v>22.922960742037699</v>
      </c>
      <c r="T18" s="73">
        <v>22.766363010980299</v>
      </c>
      <c r="U18" s="75">
        <v>0.68314792674309399</v>
      </c>
    </row>
    <row r="19" spans="1:21" ht="12" customHeight="1" thickBot="1">
      <c r="A19" s="76"/>
      <c r="B19" s="48" t="s">
        <v>17</v>
      </c>
      <c r="C19" s="49"/>
      <c r="D19" s="73">
        <v>721317.52910000004</v>
      </c>
      <c r="E19" s="73">
        <v>797910.73270000005</v>
      </c>
      <c r="F19" s="74">
        <v>90.400780380429197</v>
      </c>
      <c r="G19" s="73">
        <v>369176.65590000001</v>
      </c>
      <c r="H19" s="74">
        <v>95.385465893429995</v>
      </c>
      <c r="I19" s="73">
        <v>7432.0171</v>
      </c>
      <c r="J19" s="74">
        <v>1.0303391779863</v>
      </c>
      <c r="K19" s="73">
        <v>31458.920399999999</v>
      </c>
      <c r="L19" s="74">
        <v>8.5213731413508906</v>
      </c>
      <c r="M19" s="74">
        <v>-0.76375485854244396</v>
      </c>
      <c r="N19" s="73">
        <v>13326978.5603</v>
      </c>
      <c r="O19" s="73">
        <v>123995255.7202</v>
      </c>
      <c r="P19" s="73">
        <v>12070</v>
      </c>
      <c r="Q19" s="73">
        <v>8304</v>
      </c>
      <c r="R19" s="74">
        <v>45.351637764932597</v>
      </c>
      <c r="S19" s="73">
        <v>59.7611871665286</v>
      </c>
      <c r="T19" s="73">
        <v>50.083168244219699</v>
      </c>
      <c r="U19" s="75">
        <v>16.194489067528899</v>
      </c>
    </row>
    <row r="20" spans="1:21" ht="12" thickBot="1">
      <c r="A20" s="76"/>
      <c r="B20" s="48" t="s">
        <v>18</v>
      </c>
      <c r="C20" s="49"/>
      <c r="D20" s="73">
        <v>1906803.1532000001</v>
      </c>
      <c r="E20" s="73">
        <v>1579810.5691</v>
      </c>
      <c r="F20" s="74">
        <v>120.69821474142201</v>
      </c>
      <c r="G20" s="73">
        <v>889390.11300000001</v>
      </c>
      <c r="H20" s="74">
        <v>114.39446260181199</v>
      </c>
      <c r="I20" s="73">
        <v>72498.483999999997</v>
      </c>
      <c r="J20" s="74">
        <v>3.8020958733119801</v>
      </c>
      <c r="K20" s="73">
        <v>67829.697</v>
      </c>
      <c r="L20" s="74">
        <v>7.6265404807800001</v>
      </c>
      <c r="M20" s="74">
        <v>6.8831016597347E-2</v>
      </c>
      <c r="N20" s="73">
        <v>26449933.1395</v>
      </c>
      <c r="O20" s="73">
        <v>223172820.86759999</v>
      </c>
      <c r="P20" s="73">
        <v>56283</v>
      </c>
      <c r="Q20" s="73">
        <v>42335</v>
      </c>
      <c r="R20" s="74">
        <v>32.946734380536199</v>
      </c>
      <c r="S20" s="73">
        <v>33.8788471332374</v>
      </c>
      <c r="T20" s="73">
        <v>30.651059267745399</v>
      </c>
      <c r="U20" s="75">
        <v>9.5274430466831106</v>
      </c>
    </row>
    <row r="21" spans="1:21" ht="12" customHeight="1" thickBot="1">
      <c r="A21" s="76"/>
      <c r="B21" s="48" t="s">
        <v>19</v>
      </c>
      <c r="C21" s="49"/>
      <c r="D21" s="73">
        <v>438586.16499999998</v>
      </c>
      <c r="E21" s="73">
        <v>494001.40740000003</v>
      </c>
      <c r="F21" s="74">
        <v>88.782371554028899</v>
      </c>
      <c r="G21" s="73">
        <v>285446.46370000002</v>
      </c>
      <c r="H21" s="74">
        <v>53.649184969741803</v>
      </c>
      <c r="I21" s="73">
        <v>42887.1201</v>
      </c>
      <c r="J21" s="74">
        <v>9.7784936056977507</v>
      </c>
      <c r="K21" s="73">
        <v>31313.104299999999</v>
      </c>
      <c r="L21" s="74">
        <v>10.9698694088253</v>
      </c>
      <c r="M21" s="74">
        <v>0.36962211376787701</v>
      </c>
      <c r="N21" s="73">
        <v>7744168.4710999997</v>
      </c>
      <c r="O21" s="73">
        <v>75106860.446700007</v>
      </c>
      <c r="P21" s="73">
        <v>38010</v>
      </c>
      <c r="Q21" s="73">
        <v>28150</v>
      </c>
      <c r="R21" s="74">
        <v>35.026642984014202</v>
      </c>
      <c r="S21" s="73">
        <v>11.538704682978199</v>
      </c>
      <c r="T21" s="73">
        <v>11.616023999999999</v>
      </c>
      <c r="U21" s="75">
        <v>-0.67008662710552502</v>
      </c>
    </row>
    <row r="22" spans="1:21" ht="12" customHeight="1" thickBot="1">
      <c r="A22" s="76"/>
      <c r="B22" s="48" t="s">
        <v>20</v>
      </c>
      <c r="C22" s="49"/>
      <c r="D22" s="73">
        <v>1588859.8698</v>
      </c>
      <c r="E22" s="73">
        <v>2320274.5715000001</v>
      </c>
      <c r="F22" s="74">
        <v>68.477234949519001</v>
      </c>
      <c r="G22" s="73">
        <v>1184724.2444</v>
      </c>
      <c r="H22" s="74">
        <v>34.112210272583198</v>
      </c>
      <c r="I22" s="73">
        <v>46854.016300000003</v>
      </c>
      <c r="J22" s="74">
        <v>2.9489080308824098</v>
      </c>
      <c r="K22" s="73">
        <v>143474.55249999999</v>
      </c>
      <c r="L22" s="74">
        <v>12.110375319673</v>
      </c>
      <c r="M22" s="74">
        <v>-0.67343326406262904</v>
      </c>
      <c r="N22" s="73">
        <v>40425521.390299998</v>
      </c>
      <c r="O22" s="73">
        <v>258594278.05590001</v>
      </c>
      <c r="P22" s="73">
        <v>95984</v>
      </c>
      <c r="Q22" s="73">
        <v>75428</v>
      </c>
      <c r="R22" s="74">
        <v>27.252479185448401</v>
      </c>
      <c r="S22" s="73">
        <v>16.553382540840101</v>
      </c>
      <c r="T22" s="73">
        <v>16.148017083841498</v>
      </c>
      <c r="U22" s="75">
        <v>2.4488376076520102</v>
      </c>
    </row>
    <row r="23" spans="1:21" ht="12" thickBot="1">
      <c r="A23" s="76"/>
      <c r="B23" s="48" t="s">
        <v>21</v>
      </c>
      <c r="C23" s="49"/>
      <c r="D23" s="73">
        <v>5646257.5491000004</v>
      </c>
      <c r="E23" s="73">
        <v>4679563.5773</v>
      </c>
      <c r="F23" s="74">
        <v>120.65778049238</v>
      </c>
      <c r="G23" s="73">
        <v>3334130.3330999999</v>
      </c>
      <c r="H23" s="74">
        <v>69.347235560831706</v>
      </c>
      <c r="I23" s="73">
        <v>-630842.6692</v>
      </c>
      <c r="J23" s="74">
        <v>-11.1727575958797</v>
      </c>
      <c r="K23" s="73">
        <v>176401.99429999999</v>
      </c>
      <c r="L23" s="74">
        <v>5.2907948003336003</v>
      </c>
      <c r="M23" s="74">
        <v>-4.5761651771756604</v>
      </c>
      <c r="N23" s="73">
        <v>81124165.611599997</v>
      </c>
      <c r="O23" s="73">
        <v>573031234.90799999</v>
      </c>
      <c r="P23" s="73">
        <v>105275</v>
      </c>
      <c r="Q23" s="73">
        <v>85439</v>
      </c>
      <c r="R23" s="74">
        <v>23.216563864277401</v>
      </c>
      <c r="S23" s="73">
        <v>53.633412957492297</v>
      </c>
      <c r="T23" s="73">
        <v>60.436548194618403</v>
      </c>
      <c r="U23" s="75">
        <v>-12.6845092676052</v>
      </c>
    </row>
    <row r="24" spans="1:21" ht="12" thickBot="1">
      <c r="A24" s="76"/>
      <c r="B24" s="48" t="s">
        <v>22</v>
      </c>
      <c r="C24" s="49"/>
      <c r="D24" s="73">
        <v>392022.82299999997</v>
      </c>
      <c r="E24" s="73">
        <v>294599.70699999999</v>
      </c>
      <c r="F24" s="74">
        <v>133.06965814463601</v>
      </c>
      <c r="G24" s="73">
        <v>195041.815</v>
      </c>
      <c r="H24" s="74">
        <v>100.994244746953</v>
      </c>
      <c r="I24" s="73">
        <v>58840.893499999998</v>
      </c>
      <c r="J24" s="74">
        <v>15.0095581297316</v>
      </c>
      <c r="K24" s="73">
        <v>32477.258000000002</v>
      </c>
      <c r="L24" s="74">
        <v>16.651433437491299</v>
      </c>
      <c r="M24" s="74">
        <v>0.81175681456852</v>
      </c>
      <c r="N24" s="73">
        <v>6749572.8514</v>
      </c>
      <c r="O24" s="73">
        <v>53755517.3508</v>
      </c>
      <c r="P24" s="73">
        <v>35101</v>
      </c>
      <c r="Q24" s="73">
        <v>23287</v>
      </c>
      <c r="R24" s="74">
        <v>50.732168162494098</v>
      </c>
      <c r="S24" s="73">
        <v>11.168423207316</v>
      </c>
      <c r="T24" s="73">
        <v>10.533161021170599</v>
      </c>
      <c r="U24" s="75">
        <v>5.6880203619906</v>
      </c>
    </row>
    <row r="25" spans="1:21" ht="12" thickBot="1">
      <c r="A25" s="76"/>
      <c r="B25" s="48" t="s">
        <v>23</v>
      </c>
      <c r="C25" s="49"/>
      <c r="D25" s="73">
        <v>383277.68420000002</v>
      </c>
      <c r="E25" s="73">
        <v>379644.41560000001</v>
      </c>
      <c r="F25" s="74">
        <v>100.957018844662</v>
      </c>
      <c r="G25" s="73">
        <v>179808.78409999999</v>
      </c>
      <c r="H25" s="74">
        <v>113.158487288831</v>
      </c>
      <c r="I25" s="73">
        <v>32573.306400000001</v>
      </c>
      <c r="J25" s="74">
        <v>8.4986180366824495</v>
      </c>
      <c r="K25" s="73">
        <v>11271.5144</v>
      </c>
      <c r="L25" s="74">
        <v>6.2686116567761196</v>
      </c>
      <c r="M25" s="74">
        <v>1.88987843550109</v>
      </c>
      <c r="N25" s="73">
        <v>6849622.9468999999</v>
      </c>
      <c r="O25" s="73">
        <v>66845715.327100001</v>
      </c>
      <c r="P25" s="73">
        <v>22743</v>
      </c>
      <c r="Q25" s="73">
        <v>15691</v>
      </c>
      <c r="R25" s="74">
        <v>44.942960933018902</v>
      </c>
      <c r="S25" s="73">
        <v>16.8525561359539</v>
      </c>
      <c r="T25" s="73">
        <v>14.7043437448219</v>
      </c>
      <c r="U25" s="75">
        <v>12.747101233794201</v>
      </c>
    </row>
    <row r="26" spans="1:21" ht="12" thickBot="1">
      <c r="A26" s="76"/>
      <c r="B26" s="48" t="s">
        <v>24</v>
      </c>
      <c r="C26" s="49"/>
      <c r="D26" s="73">
        <v>851655.74490000005</v>
      </c>
      <c r="E26" s="73">
        <v>967126.15399999998</v>
      </c>
      <c r="F26" s="74">
        <v>88.060460507409701</v>
      </c>
      <c r="G26" s="73">
        <v>605200.72950000002</v>
      </c>
      <c r="H26" s="74">
        <v>40.722854977986302</v>
      </c>
      <c r="I26" s="73">
        <v>166509.85399999999</v>
      </c>
      <c r="J26" s="74">
        <v>19.5513099039274</v>
      </c>
      <c r="K26" s="73">
        <v>96076.302299999996</v>
      </c>
      <c r="L26" s="74">
        <v>15.8751134320964</v>
      </c>
      <c r="M26" s="74">
        <v>0.73310015075382395</v>
      </c>
      <c r="N26" s="73">
        <v>15810808.5195</v>
      </c>
      <c r="O26" s="73">
        <v>127298126.2718</v>
      </c>
      <c r="P26" s="73">
        <v>58609</v>
      </c>
      <c r="Q26" s="73">
        <v>50400</v>
      </c>
      <c r="R26" s="74">
        <v>16.287698412698401</v>
      </c>
      <c r="S26" s="73">
        <v>14.531142740876</v>
      </c>
      <c r="T26" s="73">
        <v>14.727486315476201</v>
      </c>
      <c r="U26" s="75">
        <v>-1.35119156216049</v>
      </c>
    </row>
    <row r="27" spans="1:21" ht="12" thickBot="1">
      <c r="A27" s="76"/>
      <c r="B27" s="48" t="s">
        <v>25</v>
      </c>
      <c r="C27" s="49"/>
      <c r="D27" s="73">
        <v>286603.49329999997</v>
      </c>
      <c r="E27" s="73">
        <v>316970.00689999998</v>
      </c>
      <c r="F27" s="74">
        <v>90.419751730774905</v>
      </c>
      <c r="G27" s="73">
        <v>152161.5349</v>
      </c>
      <c r="H27" s="74">
        <v>88.354759623287705</v>
      </c>
      <c r="I27" s="73">
        <v>75750.732399999994</v>
      </c>
      <c r="J27" s="74">
        <v>26.430498640401598</v>
      </c>
      <c r="K27" s="73">
        <v>44188.3364</v>
      </c>
      <c r="L27" s="74">
        <v>29.040411841954899</v>
      </c>
      <c r="M27" s="74">
        <v>0.71426984067225496</v>
      </c>
      <c r="N27" s="73">
        <v>4644480.2781999996</v>
      </c>
      <c r="O27" s="73">
        <v>43072714.484200001</v>
      </c>
      <c r="P27" s="73">
        <v>35854</v>
      </c>
      <c r="Q27" s="73">
        <v>24514</v>
      </c>
      <c r="R27" s="74">
        <v>46.2592804111936</v>
      </c>
      <c r="S27" s="73">
        <v>7.99362674457522</v>
      </c>
      <c r="T27" s="73">
        <v>7.3807813290364699</v>
      </c>
      <c r="U27" s="75">
        <v>7.6666754043107401</v>
      </c>
    </row>
    <row r="28" spans="1:21" ht="12" thickBot="1">
      <c r="A28" s="76"/>
      <c r="B28" s="48" t="s">
        <v>26</v>
      </c>
      <c r="C28" s="49"/>
      <c r="D28" s="73">
        <v>1442743.4776999999</v>
      </c>
      <c r="E28" s="73">
        <v>1040656.5216</v>
      </c>
      <c r="F28" s="74">
        <v>138.63781639323199</v>
      </c>
      <c r="G28" s="73">
        <v>631180.76850000001</v>
      </c>
      <c r="H28" s="74">
        <v>128.578491250403</v>
      </c>
      <c r="I28" s="73">
        <v>9668.4269999999997</v>
      </c>
      <c r="J28" s="74">
        <v>0.67014179231731896</v>
      </c>
      <c r="K28" s="73">
        <v>1955.1022</v>
      </c>
      <c r="L28" s="74">
        <v>0.30975313215678202</v>
      </c>
      <c r="M28" s="74">
        <v>3.9452284386974799</v>
      </c>
      <c r="N28" s="73">
        <v>22653036.461800002</v>
      </c>
      <c r="O28" s="73">
        <v>184203048.0948</v>
      </c>
      <c r="P28" s="73">
        <v>47760</v>
      </c>
      <c r="Q28" s="73">
        <v>35763</v>
      </c>
      <c r="R28" s="74">
        <v>33.545843469507602</v>
      </c>
      <c r="S28" s="73">
        <v>30.208196769263001</v>
      </c>
      <c r="T28" s="73">
        <v>23.000302127897498</v>
      </c>
      <c r="U28" s="75">
        <v>23.8607246120017</v>
      </c>
    </row>
    <row r="29" spans="1:21" ht="12" thickBot="1">
      <c r="A29" s="76"/>
      <c r="B29" s="48" t="s">
        <v>27</v>
      </c>
      <c r="C29" s="49"/>
      <c r="D29" s="73">
        <v>676581.94790000003</v>
      </c>
      <c r="E29" s="73">
        <v>833727.6764</v>
      </c>
      <c r="F29" s="74">
        <v>81.151431942556101</v>
      </c>
      <c r="G29" s="73">
        <v>562058.68019999994</v>
      </c>
      <c r="H29" s="74">
        <v>20.3756781514785</v>
      </c>
      <c r="I29" s="73">
        <v>111474.6042</v>
      </c>
      <c r="J29" s="74">
        <v>16.476142253868701</v>
      </c>
      <c r="K29" s="73">
        <v>53949.196000000004</v>
      </c>
      <c r="L29" s="74">
        <v>9.5984988579489592</v>
      </c>
      <c r="M29" s="74">
        <v>1.0662885170707599</v>
      </c>
      <c r="N29" s="73">
        <v>14875728.5568</v>
      </c>
      <c r="O29" s="73">
        <v>136901214.66460001</v>
      </c>
      <c r="P29" s="73">
        <v>107806</v>
      </c>
      <c r="Q29" s="73">
        <v>92048</v>
      </c>
      <c r="R29" s="74">
        <v>17.1193290457153</v>
      </c>
      <c r="S29" s="73">
        <v>6.2759210795317504</v>
      </c>
      <c r="T29" s="73">
        <v>6.09493763362594</v>
      </c>
      <c r="U29" s="75">
        <v>2.8837750445281198</v>
      </c>
    </row>
    <row r="30" spans="1:21" ht="12" thickBot="1">
      <c r="A30" s="76"/>
      <c r="B30" s="48" t="s">
        <v>28</v>
      </c>
      <c r="C30" s="49"/>
      <c r="D30" s="73">
        <v>1510103.5274</v>
      </c>
      <c r="E30" s="73">
        <v>1957004.9837</v>
      </c>
      <c r="F30" s="74">
        <v>77.164010310537506</v>
      </c>
      <c r="G30" s="73">
        <v>1003298.8674</v>
      </c>
      <c r="H30" s="74">
        <v>50.513827580944003</v>
      </c>
      <c r="I30" s="73">
        <v>190175.52230000001</v>
      </c>
      <c r="J30" s="74">
        <v>12.5935420220779</v>
      </c>
      <c r="K30" s="73">
        <v>114988.1311</v>
      </c>
      <c r="L30" s="74">
        <v>11.461004774976599</v>
      </c>
      <c r="M30" s="74">
        <v>0.65387088633184998</v>
      </c>
      <c r="N30" s="73">
        <v>30185367.6116</v>
      </c>
      <c r="O30" s="73">
        <v>212288642.7482</v>
      </c>
      <c r="P30" s="73">
        <v>84225</v>
      </c>
      <c r="Q30" s="73">
        <v>68465</v>
      </c>
      <c r="R30" s="74">
        <v>23.019060834002801</v>
      </c>
      <c r="S30" s="73">
        <v>17.9293977726328</v>
      </c>
      <c r="T30" s="73">
        <v>15.9334041291171</v>
      </c>
      <c r="U30" s="75">
        <v>11.1325191667197</v>
      </c>
    </row>
    <row r="31" spans="1:21" ht="12" thickBot="1">
      <c r="A31" s="76"/>
      <c r="B31" s="48" t="s">
        <v>29</v>
      </c>
      <c r="C31" s="49"/>
      <c r="D31" s="73">
        <v>1894478.5138000001</v>
      </c>
      <c r="E31" s="73">
        <v>2195763.9871999999</v>
      </c>
      <c r="F31" s="74">
        <v>86.278786101042002</v>
      </c>
      <c r="G31" s="73">
        <v>1919711.5492</v>
      </c>
      <c r="H31" s="74">
        <v>-1.3144180650741599</v>
      </c>
      <c r="I31" s="73">
        <v>-32011.375800000002</v>
      </c>
      <c r="J31" s="74">
        <v>-1.68971965460778</v>
      </c>
      <c r="K31" s="73">
        <v>-87819.27</v>
      </c>
      <c r="L31" s="74">
        <v>-4.5746075777164004</v>
      </c>
      <c r="M31" s="74">
        <v>-0.63548574475738595</v>
      </c>
      <c r="N31" s="73">
        <v>25792492.313099999</v>
      </c>
      <c r="O31" s="73">
        <v>225904558.3294</v>
      </c>
      <c r="P31" s="73">
        <v>43973</v>
      </c>
      <c r="Q31" s="73">
        <v>29395</v>
      </c>
      <c r="R31" s="74">
        <v>49.593468276917797</v>
      </c>
      <c r="S31" s="73">
        <v>43.082767011575299</v>
      </c>
      <c r="T31" s="73">
        <v>25.544312757271602</v>
      </c>
      <c r="U31" s="75">
        <v>40.708746143420797</v>
      </c>
    </row>
    <row r="32" spans="1:21" ht="12" thickBot="1">
      <c r="A32" s="76"/>
      <c r="B32" s="48" t="s">
        <v>30</v>
      </c>
      <c r="C32" s="49"/>
      <c r="D32" s="73">
        <v>126488.3034</v>
      </c>
      <c r="E32" s="73">
        <v>192630.1825</v>
      </c>
      <c r="F32" s="74">
        <v>65.663802919358204</v>
      </c>
      <c r="G32" s="73">
        <v>78413.674400000004</v>
      </c>
      <c r="H32" s="74">
        <v>61.308986433621399</v>
      </c>
      <c r="I32" s="73">
        <v>28218.909899999999</v>
      </c>
      <c r="J32" s="74">
        <v>22.309501464939402</v>
      </c>
      <c r="K32" s="73">
        <v>21846.539400000001</v>
      </c>
      <c r="L32" s="74">
        <v>27.860624523928699</v>
      </c>
      <c r="M32" s="74">
        <v>0.29168786796502899</v>
      </c>
      <c r="N32" s="73">
        <v>3389652.7486999999</v>
      </c>
      <c r="O32" s="73">
        <v>22253821.881700002</v>
      </c>
      <c r="P32" s="73">
        <v>25774</v>
      </c>
      <c r="Q32" s="73">
        <v>18789</v>
      </c>
      <c r="R32" s="74">
        <v>37.176007238277698</v>
      </c>
      <c r="S32" s="73">
        <v>4.9075930550166804</v>
      </c>
      <c r="T32" s="73">
        <v>4.5339373888977601</v>
      </c>
      <c r="U32" s="75">
        <v>7.6138274288444299</v>
      </c>
    </row>
    <row r="33" spans="1:21" ht="12" thickBot="1">
      <c r="A33" s="76"/>
      <c r="B33" s="48" t="s">
        <v>70</v>
      </c>
      <c r="C33" s="4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3">
        <v>15.7265</v>
      </c>
      <c r="O33" s="73">
        <v>343.66140000000001</v>
      </c>
      <c r="P33" s="77"/>
      <c r="Q33" s="77"/>
      <c r="R33" s="77"/>
      <c r="S33" s="77"/>
      <c r="T33" s="77"/>
      <c r="U33" s="78"/>
    </row>
    <row r="34" spans="1:21" ht="12" thickBot="1">
      <c r="A34" s="76"/>
      <c r="B34" s="48" t="s">
        <v>31</v>
      </c>
      <c r="C34" s="49"/>
      <c r="D34" s="73">
        <v>202774.4958</v>
      </c>
      <c r="E34" s="73">
        <v>205222.9308</v>
      </c>
      <c r="F34" s="74">
        <v>98.806938878391705</v>
      </c>
      <c r="G34" s="73">
        <v>109064.4253</v>
      </c>
      <c r="H34" s="74">
        <v>85.921757018601397</v>
      </c>
      <c r="I34" s="73">
        <v>30683.4264</v>
      </c>
      <c r="J34" s="74">
        <v>15.131797654801501</v>
      </c>
      <c r="K34" s="73">
        <v>12482.463400000001</v>
      </c>
      <c r="L34" s="74">
        <v>11.445036606267299</v>
      </c>
      <c r="M34" s="74">
        <v>1.4581226811368</v>
      </c>
      <c r="N34" s="73">
        <v>3879809.7178000002</v>
      </c>
      <c r="O34" s="73">
        <v>35522982.612899996</v>
      </c>
      <c r="P34" s="73">
        <v>13607</v>
      </c>
      <c r="Q34" s="73">
        <v>9036</v>
      </c>
      <c r="R34" s="74">
        <v>50.586542718016801</v>
      </c>
      <c r="S34" s="73">
        <v>14.9022191372088</v>
      </c>
      <c r="T34" s="73">
        <v>14.7781893868969</v>
      </c>
      <c r="U34" s="75">
        <v>0.83229047412304402</v>
      </c>
    </row>
    <row r="35" spans="1:21" ht="12" customHeight="1" thickBot="1">
      <c r="A35" s="76"/>
      <c r="B35" s="48" t="s">
        <v>78</v>
      </c>
      <c r="C35" s="49"/>
      <c r="D35" s="73">
        <v>10419.5669</v>
      </c>
      <c r="E35" s="77"/>
      <c r="F35" s="77"/>
      <c r="G35" s="77"/>
      <c r="H35" s="77"/>
      <c r="I35" s="73">
        <v>95.0608</v>
      </c>
      <c r="J35" s="74">
        <v>0.912329666984527</v>
      </c>
      <c r="K35" s="77"/>
      <c r="L35" s="77"/>
      <c r="M35" s="77"/>
      <c r="N35" s="73">
        <v>162298.79010000001</v>
      </c>
      <c r="O35" s="73">
        <v>384578.84</v>
      </c>
      <c r="P35" s="73">
        <v>1354</v>
      </c>
      <c r="Q35" s="73">
        <v>962</v>
      </c>
      <c r="R35" s="74">
        <v>40.7484407484408</v>
      </c>
      <c r="S35" s="73">
        <v>7.69539652880355</v>
      </c>
      <c r="T35" s="73">
        <v>6.3188846153846203</v>
      </c>
      <c r="U35" s="75">
        <v>17.887472182449599</v>
      </c>
    </row>
    <row r="36" spans="1:21" ht="12" customHeight="1" thickBot="1">
      <c r="A36" s="76"/>
      <c r="B36" s="48" t="s">
        <v>64</v>
      </c>
      <c r="C36" s="49"/>
      <c r="D36" s="73">
        <v>423095.03999999998</v>
      </c>
      <c r="E36" s="77"/>
      <c r="F36" s="77"/>
      <c r="G36" s="73">
        <v>84582.95</v>
      </c>
      <c r="H36" s="74">
        <v>400.21315170492397</v>
      </c>
      <c r="I36" s="73">
        <v>-5246.24</v>
      </c>
      <c r="J36" s="74">
        <v>-1.2399672659835499</v>
      </c>
      <c r="K36" s="73">
        <v>2351.7600000000002</v>
      </c>
      <c r="L36" s="74">
        <v>2.7804185122415301</v>
      </c>
      <c r="M36" s="74">
        <v>-3.2307718474674298</v>
      </c>
      <c r="N36" s="73">
        <v>2469578.21</v>
      </c>
      <c r="O36" s="73">
        <v>28167522.030000001</v>
      </c>
      <c r="P36" s="73">
        <v>258</v>
      </c>
      <c r="Q36" s="73">
        <v>110</v>
      </c>
      <c r="R36" s="74">
        <v>134.54545454545499</v>
      </c>
      <c r="S36" s="73">
        <v>1639.90325581395</v>
      </c>
      <c r="T36" s="73">
        <v>2457.9413636363602</v>
      </c>
      <c r="U36" s="75">
        <v>-49.883315062776902</v>
      </c>
    </row>
    <row r="37" spans="1:21" ht="12" thickBot="1">
      <c r="A37" s="76"/>
      <c r="B37" s="48" t="s">
        <v>35</v>
      </c>
      <c r="C37" s="49"/>
      <c r="D37" s="73">
        <v>1199314.6200000001</v>
      </c>
      <c r="E37" s="77"/>
      <c r="F37" s="77"/>
      <c r="G37" s="73">
        <v>169347.96</v>
      </c>
      <c r="H37" s="74">
        <v>608.19549287750499</v>
      </c>
      <c r="I37" s="73">
        <v>-283805.92</v>
      </c>
      <c r="J37" s="74">
        <v>-23.664009032092</v>
      </c>
      <c r="K37" s="73">
        <v>-17256.490000000002</v>
      </c>
      <c r="L37" s="74">
        <v>-10.1899603632663</v>
      </c>
      <c r="M37" s="74">
        <v>15.446329467927701</v>
      </c>
      <c r="N37" s="73">
        <v>6926085.0300000003</v>
      </c>
      <c r="O37" s="73">
        <v>76392578.400000006</v>
      </c>
      <c r="P37" s="73">
        <v>560</v>
      </c>
      <c r="Q37" s="73">
        <v>778</v>
      </c>
      <c r="R37" s="74">
        <v>-28.0205655526992</v>
      </c>
      <c r="S37" s="73">
        <v>2141.6332499999999</v>
      </c>
      <c r="T37" s="73">
        <v>2379.6424164524401</v>
      </c>
      <c r="U37" s="75">
        <v>-11.1134418767752</v>
      </c>
    </row>
    <row r="38" spans="1:21" ht="12" thickBot="1">
      <c r="A38" s="76"/>
      <c r="B38" s="48" t="s">
        <v>36</v>
      </c>
      <c r="C38" s="49"/>
      <c r="D38" s="73">
        <v>2619933.6</v>
      </c>
      <c r="E38" s="77"/>
      <c r="F38" s="77"/>
      <c r="G38" s="73">
        <v>812831.48</v>
      </c>
      <c r="H38" s="74">
        <v>222.321866766282</v>
      </c>
      <c r="I38" s="73">
        <v>-228143.79</v>
      </c>
      <c r="J38" s="74">
        <v>-8.7079989355455396</v>
      </c>
      <c r="K38" s="73">
        <v>-102592.89</v>
      </c>
      <c r="L38" s="74">
        <v>-12.6216679009529</v>
      </c>
      <c r="M38" s="74">
        <v>1.2237777881098799</v>
      </c>
      <c r="N38" s="73">
        <v>18286103.239999998</v>
      </c>
      <c r="O38" s="73">
        <v>59501091.979999997</v>
      </c>
      <c r="P38" s="73">
        <v>947</v>
      </c>
      <c r="Q38" s="73">
        <v>2650</v>
      </c>
      <c r="R38" s="74">
        <v>-64.264150943396203</v>
      </c>
      <c r="S38" s="73">
        <v>2766.5613516367498</v>
      </c>
      <c r="T38" s="73">
        <v>2491.9779433962299</v>
      </c>
      <c r="U38" s="75">
        <v>9.9250793074974801</v>
      </c>
    </row>
    <row r="39" spans="1:21" ht="12" thickBot="1">
      <c r="A39" s="76"/>
      <c r="B39" s="48" t="s">
        <v>37</v>
      </c>
      <c r="C39" s="49"/>
      <c r="D39" s="73">
        <v>1194647.5900000001</v>
      </c>
      <c r="E39" s="77"/>
      <c r="F39" s="77"/>
      <c r="G39" s="73">
        <v>200916.46</v>
      </c>
      <c r="H39" s="74">
        <v>494.59916325422</v>
      </c>
      <c r="I39" s="73">
        <v>-347971.99</v>
      </c>
      <c r="J39" s="74">
        <v>-29.1275848135265</v>
      </c>
      <c r="K39" s="73">
        <v>-30379.759999999998</v>
      </c>
      <c r="L39" s="74">
        <v>-15.120592907121701</v>
      </c>
      <c r="M39" s="74">
        <v>10.454073040735</v>
      </c>
      <c r="N39" s="73">
        <v>6994000.9400000004</v>
      </c>
      <c r="O39" s="73">
        <v>49714029.340000004</v>
      </c>
      <c r="P39" s="73">
        <v>585</v>
      </c>
      <c r="Q39" s="73">
        <v>898</v>
      </c>
      <c r="R39" s="74">
        <v>-34.855233853006702</v>
      </c>
      <c r="S39" s="73">
        <v>2042.1326324786301</v>
      </c>
      <c r="T39" s="73">
        <v>2006.05146993318</v>
      </c>
      <c r="U39" s="75">
        <v>1.7668373724411</v>
      </c>
    </row>
    <row r="40" spans="1:21" ht="12" thickBot="1">
      <c r="A40" s="76"/>
      <c r="B40" s="48" t="s">
        <v>66</v>
      </c>
      <c r="C40" s="49"/>
      <c r="D40" s="73">
        <v>0.28999999999999998</v>
      </c>
      <c r="E40" s="77"/>
      <c r="F40" s="77"/>
      <c r="G40" s="73">
        <v>22.38</v>
      </c>
      <c r="H40" s="74">
        <v>-98.704200178731</v>
      </c>
      <c r="I40" s="73">
        <v>-333.07</v>
      </c>
      <c r="J40" s="74">
        <v>-114851.724137931</v>
      </c>
      <c r="K40" s="73">
        <v>20.239999999999998</v>
      </c>
      <c r="L40" s="74">
        <v>90.437890974083999</v>
      </c>
      <c r="M40" s="74">
        <v>-17.456027667984198</v>
      </c>
      <c r="N40" s="73">
        <v>29.23</v>
      </c>
      <c r="O40" s="73">
        <v>1282.49</v>
      </c>
      <c r="P40" s="73">
        <v>15</v>
      </c>
      <c r="Q40" s="73">
        <v>5</v>
      </c>
      <c r="R40" s="74">
        <v>200</v>
      </c>
      <c r="S40" s="73">
        <v>1.9333333333333001E-2</v>
      </c>
      <c r="T40" s="73">
        <v>0.20599999999999999</v>
      </c>
      <c r="U40" s="75">
        <v>-965.51724137931001</v>
      </c>
    </row>
    <row r="41" spans="1:21" ht="12" customHeight="1" thickBot="1">
      <c r="A41" s="76"/>
      <c r="B41" s="48" t="s">
        <v>32</v>
      </c>
      <c r="C41" s="49"/>
      <c r="D41" s="73">
        <v>135331.6238</v>
      </c>
      <c r="E41" s="77"/>
      <c r="F41" s="77"/>
      <c r="G41" s="73">
        <v>111405.992</v>
      </c>
      <c r="H41" s="74">
        <v>21.476072669412599</v>
      </c>
      <c r="I41" s="73">
        <v>6763.2037</v>
      </c>
      <c r="J41" s="74">
        <v>4.9975042862080796</v>
      </c>
      <c r="K41" s="73">
        <v>6170.5893999999998</v>
      </c>
      <c r="L41" s="74">
        <v>5.5388308018477099</v>
      </c>
      <c r="M41" s="74">
        <v>9.6038524293968003E-2</v>
      </c>
      <c r="N41" s="73">
        <v>1159495.3019000001</v>
      </c>
      <c r="O41" s="73">
        <v>14331607.681399999</v>
      </c>
      <c r="P41" s="73">
        <v>155</v>
      </c>
      <c r="Q41" s="73">
        <v>103</v>
      </c>
      <c r="R41" s="74">
        <v>50.485436893203897</v>
      </c>
      <c r="S41" s="73">
        <v>873.10725032258097</v>
      </c>
      <c r="T41" s="73">
        <v>732.11351165048495</v>
      </c>
      <c r="U41" s="75">
        <v>16.148501643985099</v>
      </c>
    </row>
    <row r="42" spans="1:21" ht="12" thickBot="1">
      <c r="A42" s="76"/>
      <c r="B42" s="48" t="s">
        <v>33</v>
      </c>
      <c r="C42" s="49"/>
      <c r="D42" s="73">
        <v>762127.14560000005</v>
      </c>
      <c r="E42" s="73">
        <v>1675230.7915000001</v>
      </c>
      <c r="F42" s="74">
        <v>45.493859679930601</v>
      </c>
      <c r="G42" s="73">
        <v>507266.59230000002</v>
      </c>
      <c r="H42" s="74">
        <v>50.241935339056198</v>
      </c>
      <c r="I42" s="73">
        <v>28547.310099999999</v>
      </c>
      <c r="J42" s="74">
        <v>3.7457411489424799</v>
      </c>
      <c r="K42" s="73">
        <v>85314.122300000003</v>
      </c>
      <c r="L42" s="74">
        <v>16.8183995545965</v>
      </c>
      <c r="M42" s="74">
        <v>-0.66538587832368801</v>
      </c>
      <c r="N42" s="73">
        <v>11447543.312100001</v>
      </c>
      <c r="O42" s="73">
        <v>88538621.854599997</v>
      </c>
      <c r="P42" s="73">
        <v>2781</v>
      </c>
      <c r="Q42" s="73">
        <v>2642</v>
      </c>
      <c r="R42" s="74">
        <v>5.2611657834973604</v>
      </c>
      <c r="S42" s="73">
        <v>274.047876878821</v>
      </c>
      <c r="T42" s="73">
        <v>263.73326392884201</v>
      </c>
      <c r="U42" s="75">
        <v>3.7637996205092898</v>
      </c>
    </row>
    <row r="43" spans="1:21" ht="12" thickBot="1">
      <c r="A43" s="76"/>
      <c r="B43" s="48" t="s">
        <v>38</v>
      </c>
      <c r="C43" s="49"/>
      <c r="D43" s="73">
        <v>646811.47</v>
      </c>
      <c r="E43" s="77"/>
      <c r="F43" s="77"/>
      <c r="G43" s="73">
        <v>62166.71</v>
      </c>
      <c r="H43" s="74">
        <v>940.44667958140303</v>
      </c>
      <c r="I43" s="73">
        <v>-155540.85999999999</v>
      </c>
      <c r="J43" s="74">
        <v>-24.047325567680499</v>
      </c>
      <c r="K43" s="73">
        <v>-281.16000000000003</v>
      </c>
      <c r="L43" s="74">
        <v>-0.45226778126106398</v>
      </c>
      <c r="M43" s="74">
        <v>552.21119647175999</v>
      </c>
      <c r="N43" s="73">
        <v>3150095.31</v>
      </c>
      <c r="O43" s="73">
        <v>36627379.369999997</v>
      </c>
      <c r="P43" s="73">
        <v>392</v>
      </c>
      <c r="Q43" s="73">
        <v>535</v>
      </c>
      <c r="R43" s="74">
        <v>-26.7289719626168</v>
      </c>
      <c r="S43" s="73">
        <v>1650.0292602040799</v>
      </c>
      <c r="T43" s="73">
        <v>1517.1041869158901</v>
      </c>
      <c r="U43" s="75">
        <v>8.0559221884194407</v>
      </c>
    </row>
    <row r="44" spans="1:21" ht="12" thickBot="1">
      <c r="A44" s="76"/>
      <c r="B44" s="48" t="s">
        <v>39</v>
      </c>
      <c r="C44" s="49"/>
      <c r="D44" s="73">
        <v>337328.27</v>
      </c>
      <c r="E44" s="77"/>
      <c r="F44" s="77"/>
      <c r="G44" s="73">
        <v>34982.910000000003</v>
      </c>
      <c r="H44" s="74">
        <v>864.26589440386704</v>
      </c>
      <c r="I44" s="73">
        <v>30621.61</v>
      </c>
      <c r="J44" s="74">
        <v>9.0776886265713799</v>
      </c>
      <c r="K44" s="73">
        <v>4533.54</v>
      </c>
      <c r="L44" s="74">
        <v>12.959299269271799</v>
      </c>
      <c r="M44" s="74">
        <v>5.7544589878990804</v>
      </c>
      <c r="N44" s="73">
        <v>1432627.32</v>
      </c>
      <c r="O44" s="73">
        <v>14965868.220000001</v>
      </c>
      <c r="P44" s="73">
        <v>201</v>
      </c>
      <c r="Q44" s="73">
        <v>209</v>
      </c>
      <c r="R44" s="74">
        <v>-3.8277511961722501</v>
      </c>
      <c r="S44" s="73">
        <v>1678.25009950249</v>
      </c>
      <c r="T44" s="73">
        <v>1402.71593301435</v>
      </c>
      <c r="U44" s="75">
        <v>16.4179442962533</v>
      </c>
    </row>
    <row r="45" spans="1:21" ht="12" thickBot="1">
      <c r="A45" s="76"/>
      <c r="B45" s="48" t="s">
        <v>72</v>
      </c>
      <c r="C45" s="49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3">
        <v>-120.5128</v>
      </c>
      <c r="O45" s="73">
        <v>98.889099999999999</v>
      </c>
      <c r="P45" s="77"/>
      <c r="Q45" s="77"/>
      <c r="R45" s="77"/>
      <c r="S45" s="77"/>
      <c r="T45" s="77"/>
      <c r="U45" s="78"/>
    </row>
    <row r="46" spans="1:21" ht="12" thickBot="1">
      <c r="A46" s="79"/>
      <c r="B46" s="48" t="s">
        <v>34</v>
      </c>
      <c r="C46" s="49"/>
      <c r="D46" s="80">
        <v>42514.847600000001</v>
      </c>
      <c r="E46" s="81"/>
      <c r="F46" s="81"/>
      <c r="G46" s="80">
        <v>10462.1679</v>
      </c>
      <c r="H46" s="82">
        <v>306.36747571218001</v>
      </c>
      <c r="I46" s="80">
        <v>4098.9871000000003</v>
      </c>
      <c r="J46" s="82">
        <v>9.6413072876685995</v>
      </c>
      <c r="K46" s="80">
        <v>1000.4281</v>
      </c>
      <c r="L46" s="82">
        <v>9.5623403252780896</v>
      </c>
      <c r="M46" s="82">
        <v>3.0972330745207999</v>
      </c>
      <c r="N46" s="80">
        <v>535122.98270000005</v>
      </c>
      <c r="O46" s="80">
        <v>5266114.1441000002</v>
      </c>
      <c r="P46" s="80">
        <v>13</v>
      </c>
      <c r="Q46" s="80">
        <v>13</v>
      </c>
      <c r="R46" s="82">
        <v>0</v>
      </c>
      <c r="S46" s="80">
        <v>3270.3728923076901</v>
      </c>
      <c r="T46" s="80">
        <v>2985.9052923076902</v>
      </c>
      <c r="U46" s="83">
        <v>8.6983230771360098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123989</v>
      </c>
      <c r="D2" s="37">
        <v>1021433.61666667</v>
      </c>
      <c r="E2" s="37">
        <v>1074131.5296692301</v>
      </c>
      <c r="F2" s="37">
        <v>-52697.913002564099</v>
      </c>
      <c r="G2" s="37">
        <v>1074131.5296692301</v>
      </c>
      <c r="H2" s="37">
        <v>-5.1592107546389397E-2</v>
      </c>
    </row>
    <row r="3" spans="1:8">
      <c r="A3" s="37">
        <v>2</v>
      </c>
      <c r="B3" s="37">
        <v>13</v>
      </c>
      <c r="C3" s="37">
        <v>23399</v>
      </c>
      <c r="D3" s="37">
        <v>261565.42409059801</v>
      </c>
      <c r="E3" s="37">
        <v>235826.13327692301</v>
      </c>
      <c r="F3" s="37">
        <v>25739.290813675201</v>
      </c>
      <c r="G3" s="37">
        <v>235826.13327692301</v>
      </c>
      <c r="H3" s="37">
        <v>9.8404790706434903E-2</v>
      </c>
    </row>
    <row r="4" spans="1:8">
      <c r="A4" s="37">
        <v>3</v>
      </c>
      <c r="B4" s="37">
        <v>14</v>
      </c>
      <c r="C4" s="37">
        <v>137364</v>
      </c>
      <c r="D4" s="37">
        <v>171314.48693656299</v>
      </c>
      <c r="E4" s="37">
        <v>122801.251393688</v>
      </c>
      <c r="F4" s="37">
        <v>48513.235542875198</v>
      </c>
      <c r="G4" s="37">
        <v>122801.251393688</v>
      </c>
      <c r="H4" s="37">
        <v>0.28318232982152602</v>
      </c>
    </row>
    <row r="5" spans="1:8">
      <c r="A5" s="37">
        <v>4</v>
      </c>
      <c r="B5" s="37">
        <v>15</v>
      </c>
      <c r="C5" s="37">
        <v>5420</v>
      </c>
      <c r="D5" s="37">
        <v>87346.574007843607</v>
      </c>
      <c r="E5" s="37">
        <v>80837.487365078297</v>
      </c>
      <c r="F5" s="37">
        <v>6509.0866427653</v>
      </c>
      <c r="G5" s="37">
        <v>80837.487365078297</v>
      </c>
      <c r="H5" s="37">
        <v>7.4520228374163694E-2</v>
      </c>
    </row>
    <row r="6" spans="1:8">
      <c r="A6" s="37">
        <v>5</v>
      </c>
      <c r="B6" s="37">
        <v>16</v>
      </c>
      <c r="C6" s="37">
        <v>15605</v>
      </c>
      <c r="D6" s="37">
        <v>878061.59169572603</v>
      </c>
      <c r="E6" s="37">
        <v>865163.86852307699</v>
      </c>
      <c r="F6" s="37">
        <v>12897.723172649599</v>
      </c>
      <c r="G6" s="37">
        <v>865163.86852307699</v>
      </c>
      <c r="H6" s="37">
        <v>1.46888592948717E-2</v>
      </c>
    </row>
    <row r="7" spans="1:8">
      <c r="A7" s="37">
        <v>6</v>
      </c>
      <c r="B7" s="37">
        <v>17</v>
      </c>
      <c r="C7" s="37">
        <v>38303</v>
      </c>
      <c r="D7" s="37">
        <v>342566.76888974302</v>
      </c>
      <c r="E7" s="37">
        <v>339279.984402564</v>
      </c>
      <c r="F7" s="37">
        <v>3286.78448717949</v>
      </c>
      <c r="G7" s="37">
        <v>339279.984402564</v>
      </c>
      <c r="H7" s="37">
        <v>9.5945806355705009E-3</v>
      </c>
    </row>
    <row r="8" spans="1:8">
      <c r="A8" s="37">
        <v>7</v>
      </c>
      <c r="B8" s="37">
        <v>18</v>
      </c>
      <c r="C8" s="37">
        <v>89213</v>
      </c>
      <c r="D8" s="37">
        <v>156522.392061538</v>
      </c>
      <c r="E8" s="37">
        <v>126076.438201709</v>
      </c>
      <c r="F8" s="37">
        <v>30445.9538598291</v>
      </c>
      <c r="G8" s="37">
        <v>126076.438201709</v>
      </c>
      <c r="H8" s="37">
        <v>0.194515004906511</v>
      </c>
    </row>
    <row r="9" spans="1:8">
      <c r="A9" s="37">
        <v>8</v>
      </c>
      <c r="B9" s="37">
        <v>19</v>
      </c>
      <c r="C9" s="37">
        <v>44259</v>
      </c>
      <c r="D9" s="37">
        <v>173892.97471709401</v>
      </c>
      <c r="E9" s="37">
        <v>195928.855493162</v>
      </c>
      <c r="F9" s="37">
        <v>-22035.880776068399</v>
      </c>
      <c r="G9" s="37">
        <v>195928.855493162</v>
      </c>
      <c r="H9" s="37">
        <v>-0.12672093747270999</v>
      </c>
    </row>
    <row r="10" spans="1:8">
      <c r="A10" s="37">
        <v>9</v>
      </c>
      <c r="B10" s="37">
        <v>21</v>
      </c>
      <c r="C10" s="37">
        <v>587237</v>
      </c>
      <c r="D10" s="37">
        <v>2042759.72065812</v>
      </c>
      <c r="E10" s="37">
        <v>2344936.2507333299</v>
      </c>
      <c r="F10" s="37">
        <v>-302176.53007521399</v>
      </c>
      <c r="G10" s="37">
        <v>2344936.2507333299</v>
      </c>
      <c r="H10" s="37">
        <v>-0.147925635609195</v>
      </c>
    </row>
    <row r="11" spans="1:8">
      <c r="A11" s="37">
        <v>10</v>
      </c>
      <c r="B11" s="37">
        <v>22</v>
      </c>
      <c r="C11" s="37">
        <v>51280</v>
      </c>
      <c r="D11" s="37">
        <v>616760.05604358995</v>
      </c>
      <c r="E11" s="37">
        <v>549438.74716153799</v>
      </c>
      <c r="F11" s="37">
        <v>67321.308882051293</v>
      </c>
      <c r="G11" s="37">
        <v>549438.74716153799</v>
      </c>
      <c r="H11" s="37">
        <v>0.109153159680778</v>
      </c>
    </row>
    <row r="12" spans="1:8">
      <c r="A12" s="37">
        <v>11</v>
      </c>
      <c r="B12" s="37">
        <v>23</v>
      </c>
      <c r="C12" s="37">
        <v>288124.446</v>
      </c>
      <c r="D12" s="37">
        <v>2330486.1164196599</v>
      </c>
      <c r="E12" s="37">
        <v>2089518.1462863199</v>
      </c>
      <c r="F12" s="37">
        <v>240967.970133333</v>
      </c>
      <c r="G12" s="37">
        <v>2089518.1462863199</v>
      </c>
      <c r="H12" s="37">
        <v>0.103398157335318</v>
      </c>
    </row>
    <row r="13" spans="1:8">
      <c r="A13" s="37">
        <v>12</v>
      </c>
      <c r="B13" s="37">
        <v>24</v>
      </c>
      <c r="C13" s="37">
        <v>18996</v>
      </c>
      <c r="D13" s="37">
        <v>721317.47366923105</v>
      </c>
      <c r="E13" s="37">
        <v>713885.50995470094</v>
      </c>
      <c r="F13" s="37">
        <v>7431.9637145299102</v>
      </c>
      <c r="G13" s="37">
        <v>713885.50995470094</v>
      </c>
      <c r="H13" s="37">
        <v>1.0303318560584199E-2</v>
      </c>
    </row>
    <row r="14" spans="1:8">
      <c r="A14" s="37">
        <v>13</v>
      </c>
      <c r="B14" s="37">
        <v>25</v>
      </c>
      <c r="C14" s="37">
        <v>129951</v>
      </c>
      <c r="D14" s="37">
        <v>1906803.6798</v>
      </c>
      <c r="E14" s="37">
        <v>1834304.6691999999</v>
      </c>
      <c r="F14" s="37">
        <v>72499.010599999994</v>
      </c>
      <c r="G14" s="37">
        <v>1834304.6691999999</v>
      </c>
      <c r="H14" s="37">
        <v>3.8021224401876698E-2</v>
      </c>
    </row>
    <row r="15" spans="1:8">
      <c r="A15" s="37">
        <v>14</v>
      </c>
      <c r="B15" s="37">
        <v>26</v>
      </c>
      <c r="C15" s="37">
        <v>102781</v>
      </c>
      <c r="D15" s="37">
        <v>438584.956065237</v>
      </c>
      <c r="E15" s="37">
        <v>395699.044673928</v>
      </c>
      <c r="F15" s="37">
        <v>42885.911391309302</v>
      </c>
      <c r="G15" s="37">
        <v>395699.044673928</v>
      </c>
      <c r="H15" s="37">
        <v>9.7782449667357593E-2</v>
      </c>
    </row>
    <row r="16" spans="1:8">
      <c r="A16" s="37">
        <v>15</v>
      </c>
      <c r="B16" s="37">
        <v>27</v>
      </c>
      <c r="C16" s="37">
        <v>209373.86799999999</v>
      </c>
      <c r="D16" s="37">
        <v>1588861.1426940199</v>
      </c>
      <c r="E16" s="37">
        <v>1542005.84482991</v>
      </c>
      <c r="F16" s="37">
        <v>46855.297864102598</v>
      </c>
      <c r="G16" s="37">
        <v>1542005.84482991</v>
      </c>
      <c r="H16" s="37">
        <v>2.94898632769484E-2</v>
      </c>
    </row>
    <row r="17" spans="1:8">
      <c r="A17" s="37">
        <v>16</v>
      </c>
      <c r="B17" s="37">
        <v>29</v>
      </c>
      <c r="C17" s="37">
        <v>415600</v>
      </c>
      <c r="D17" s="37">
        <v>5646260.48715128</v>
      </c>
      <c r="E17" s="37">
        <v>6277100.2443598304</v>
      </c>
      <c r="F17" s="37">
        <v>-630839.75720854697</v>
      </c>
      <c r="G17" s="37">
        <v>6277100.2443598304</v>
      </c>
      <c r="H17" s="37">
        <v>-0.1117270020829</v>
      </c>
    </row>
    <row r="18" spans="1:8">
      <c r="A18" s="37">
        <v>17</v>
      </c>
      <c r="B18" s="37">
        <v>31</v>
      </c>
      <c r="C18" s="37">
        <v>41628.455999999998</v>
      </c>
      <c r="D18" s="37">
        <v>392023.02493285702</v>
      </c>
      <c r="E18" s="37">
        <v>333181.915677185</v>
      </c>
      <c r="F18" s="37">
        <v>58841.109255672098</v>
      </c>
      <c r="G18" s="37">
        <v>333181.915677185</v>
      </c>
      <c r="H18" s="37">
        <v>0.150096054347191</v>
      </c>
    </row>
    <row r="19" spans="1:8">
      <c r="A19" s="37">
        <v>18</v>
      </c>
      <c r="B19" s="37">
        <v>32</v>
      </c>
      <c r="C19" s="37">
        <v>20105.469000000001</v>
      </c>
      <c r="D19" s="37">
        <v>383277.65095313499</v>
      </c>
      <c r="E19" s="37">
        <v>350704.38654598902</v>
      </c>
      <c r="F19" s="37">
        <v>32573.264407146398</v>
      </c>
      <c r="G19" s="37">
        <v>350704.38654598902</v>
      </c>
      <c r="H19" s="37">
        <v>8.4986078176338298E-2</v>
      </c>
    </row>
    <row r="20" spans="1:8">
      <c r="A20" s="37">
        <v>19</v>
      </c>
      <c r="B20" s="37">
        <v>33</v>
      </c>
      <c r="C20" s="37">
        <v>81147.362999999998</v>
      </c>
      <c r="D20" s="37">
        <v>851655.70098035701</v>
      </c>
      <c r="E20" s="37">
        <v>685145.87209982495</v>
      </c>
      <c r="F20" s="37">
        <v>166509.828880532</v>
      </c>
      <c r="G20" s="37">
        <v>685145.87209982495</v>
      </c>
      <c r="H20" s="37">
        <v>0.19551307962696499</v>
      </c>
    </row>
    <row r="21" spans="1:8">
      <c r="A21" s="37">
        <v>20</v>
      </c>
      <c r="B21" s="37">
        <v>34</v>
      </c>
      <c r="C21" s="37">
        <v>49820.317000000003</v>
      </c>
      <c r="D21" s="37">
        <v>286603.19548079598</v>
      </c>
      <c r="E21" s="37">
        <v>210852.76111236599</v>
      </c>
      <c r="F21" s="37">
        <v>75750.434368429502</v>
      </c>
      <c r="G21" s="37">
        <v>210852.76111236599</v>
      </c>
      <c r="H21" s="37">
        <v>0.26430422117713398</v>
      </c>
    </row>
    <row r="22" spans="1:8">
      <c r="A22" s="37">
        <v>21</v>
      </c>
      <c r="B22" s="37">
        <v>35</v>
      </c>
      <c r="C22" s="37">
        <v>47306.190999999999</v>
      </c>
      <c r="D22" s="37">
        <v>1442743.5233044201</v>
      </c>
      <c r="E22" s="37">
        <v>1433075.0422805301</v>
      </c>
      <c r="F22" s="37">
        <v>9668.4810238938098</v>
      </c>
      <c r="G22" s="37">
        <v>1433075.0422805301</v>
      </c>
      <c r="H22" s="37">
        <v>6.7014551565959197E-3</v>
      </c>
    </row>
    <row r="23" spans="1:8">
      <c r="A23" s="37">
        <v>22</v>
      </c>
      <c r="B23" s="37">
        <v>36</v>
      </c>
      <c r="C23" s="37">
        <v>165163.20000000001</v>
      </c>
      <c r="D23" s="37">
        <v>676581.94795663701</v>
      </c>
      <c r="E23" s="37">
        <v>565107.29877176997</v>
      </c>
      <c r="F23" s="37">
        <v>111474.649184867</v>
      </c>
      <c r="G23" s="37">
        <v>565107.29877176997</v>
      </c>
      <c r="H23" s="37">
        <v>0.164761489013319</v>
      </c>
    </row>
    <row r="24" spans="1:8">
      <c r="A24" s="37">
        <v>23</v>
      </c>
      <c r="B24" s="37">
        <v>37</v>
      </c>
      <c r="C24" s="37">
        <v>178191.383</v>
      </c>
      <c r="D24" s="37">
        <v>1510103.5248592901</v>
      </c>
      <c r="E24" s="37">
        <v>1319927.9828434</v>
      </c>
      <c r="F24" s="37">
        <v>190175.542015894</v>
      </c>
      <c r="G24" s="37">
        <v>1319927.9828434</v>
      </c>
      <c r="H24" s="37">
        <v>0.12593543348864999</v>
      </c>
    </row>
    <row r="25" spans="1:8">
      <c r="A25" s="37">
        <v>24</v>
      </c>
      <c r="B25" s="37">
        <v>38</v>
      </c>
      <c r="C25" s="37">
        <v>461214.266</v>
      </c>
      <c r="D25" s="37">
        <v>1894478.5744708001</v>
      </c>
      <c r="E25" s="37">
        <v>1926489.6766725699</v>
      </c>
      <c r="F25" s="37">
        <v>-32011.1022017699</v>
      </c>
      <c r="G25" s="37">
        <v>1926489.6766725699</v>
      </c>
      <c r="H25" s="37">
        <v>-1.6897051586192698E-2</v>
      </c>
    </row>
    <row r="26" spans="1:8">
      <c r="A26" s="37">
        <v>25</v>
      </c>
      <c r="B26" s="37">
        <v>39</v>
      </c>
      <c r="C26" s="37">
        <v>80924.055999999997</v>
      </c>
      <c r="D26" s="37">
        <v>126488.144958324</v>
      </c>
      <c r="E26" s="37">
        <v>98269.401097758499</v>
      </c>
      <c r="F26" s="37">
        <v>28218.743860565301</v>
      </c>
      <c r="G26" s="37">
        <v>98269.401097758499</v>
      </c>
      <c r="H26" s="37">
        <v>0.22309398141511999</v>
      </c>
    </row>
    <row r="27" spans="1:8">
      <c r="A27" s="37">
        <v>26</v>
      </c>
      <c r="B27" s="37">
        <v>42</v>
      </c>
      <c r="C27" s="37">
        <v>10728.816999999999</v>
      </c>
      <c r="D27" s="37">
        <v>202774.49600000001</v>
      </c>
      <c r="E27" s="37">
        <v>172091.065</v>
      </c>
      <c r="F27" s="37">
        <v>30683.431</v>
      </c>
      <c r="G27" s="37">
        <v>172091.065</v>
      </c>
      <c r="H27" s="37">
        <v>0.15131799908406601</v>
      </c>
    </row>
    <row r="28" spans="1:8">
      <c r="A28" s="37">
        <v>27</v>
      </c>
      <c r="B28" s="37">
        <v>43</v>
      </c>
      <c r="C28" s="37">
        <v>1939.7909999999999</v>
      </c>
      <c r="D28" s="37">
        <v>10419.572399999999</v>
      </c>
      <c r="E28" s="37">
        <v>10324.5077</v>
      </c>
      <c r="F28" s="37">
        <v>95.064700000000002</v>
      </c>
      <c r="G28" s="37">
        <v>10324.5077</v>
      </c>
      <c r="H28" s="37">
        <v>9.1236661496780797E-3</v>
      </c>
    </row>
    <row r="29" spans="1:8">
      <c r="A29" s="37">
        <v>28</v>
      </c>
      <c r="B29" s="37">
        <v>75</v>
      </c>
      <c r="C29" s="37">
        <v>163</v>
      </c>
      <c r="D29" s="37">
        <v>135331.623931624</v>
      </c>
      <c r="E29" s="37">
        <v>128568.418803419</v>
      </c>
      <c r="F29" s="37">
        <v>6763.2051282051298</v>
      </c>
      <c r="G29" s="37">
        <v>128568.418803419</v>
      </c>
      <c r="H29" s="37">
        <v>4.9975053366848099E-2</v>
      </c>
    </row>
    <row r="30" spans="1:8">
      <c r="A30" s="37">
        <v>29</v>
      </c>
      <c r="B30" s="37">
        <v>76</v>
      </c>
      <c r="C30" s="37">
        <v>3381</v>
      </c>
      <c r="D30" s="37">
        <v>762127.13169316202</v>
      </c>
      <c r="E30" s="37">
        <v>733579.83730427397</v>
      </c>
      <c r="F30" s="37">
        <v>28547.294388888899</v>
      </c>
      <c r="G30" s="37">
        <v>733579.83730427397</v>
      </c>
      <c r="H30" s="37">
        <v>3.7457391558108503E-2</v>
      </c>
    </row>
    <row r="31" spans="1:8">
      <c r="A31" s="30">
        <v>30</v>
      </c>
      <c r="B31" s="39">
        <v>99</v>
      </c>
      <c r="C31" s="40">
        <v>12</v>
      </c>
      <c r="D31" s="40">
        <v>42514.847590953803</v>
      </c>
      <c r="E31" s="40">
        <v>38415.860494667599</v>
      </c>
      <c r="F31" s="40">
        <v>4098.9870962862096</v>
      </c>
      <c r="G31" s="40">
        <v>38415.860494667599</v>
      </c>
      <c r="H31" s="40">
        <v>9.6413072809847802E-2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256</v>
      </c>
      <c r="D34" s="34">
        <v>423095.03999999998</v>
      </c>
      <c r="E34" s="34">
        <v>428341.28</v>
      </c>
      <c r="F34" s="30"/>
      <c r="G34" s="30"/>
      <c r="H34" s="30"/>
    </row>
    <row r="35" spans="1:8">
      <c r="A35" s="30"/>
      <c r="B35" s="33">
        <v>71</v>
      </c>
      <c r="C35" s="34">
        <v>518</v>
      </c>
      <c r="D35" s="34">
        <v>1199314.6200000001</v>
      </c>
      <c r="E35" s="34">
        <v>1483120.54</v>
      </c>
      <c r="F35" s="30"/>
      <c r="G35" s="30"/>
      <c r="H35" s="30"/>
    </row>
    <row r="36" spans="1:8">
      <c r="A36" s="30"/>
      <c r="B36" s="33">
        <v>72</v>
      </c>
      <c r="C36" s="34">
        <v>911</v>
      </c>
      <c r="D36" s="34">
        <v>2619933.6</v>
      </c>
      <c r="E36" s="34">
        <v>2848077.39</v>
      </c>
      <c r="F36" s="30"/>
      <c r="G36" s="30"/>
      <c r="H36" s="30"/>
    </row>
    <row r="37" spans="1:8">
      <c r="A37" s="30"/>
      <c r="B37" s="33">
        <v>73</v>
      </c>
      <c r="C37" s="34">
        <v>549</v>
      </c>
      <c r="D37" s="34">
        <v>1194647.5900000001</v>
      </c>
      <c r="E37" s="34">
        <v>1542619.58</v>
      </c>
      <c r="F37" s="30"/>
      <c r="G37" s="30"/>
      <c r="H37" s="30"/>
    </row>
    <row r="38" spans="1:8">
      <c r="A38" s="30"/>
      <c r="B38" s="33">
        <v>74</v>
      </c>
      <c r="C38" s="34">
        <v>15</v>
      </c>
      <c r="D38" s="34">
        <v>0.28999999999999998</v>
      </c>
      <c r="E38" s="34">
        <v>333.36</v>
      </c>
      <c r="F38" s="30"/>
      <c r="G38" s="30"/>
      <c r="H38" s="30"/>
    </row>
    <row r="39" spans="1:8">
      <c r="A39" s="30"/>
      <c r="B39" s="33">
        <v>77</v>
      </c>
      <c r="C39" s="34">
        <v>366</v>
      </c>
      <c r="D39" s="34">
        <v>646811.47</v>
      </c>
      <c r="E39" s="34">
        <v>802352.33</v>
      </c>
      <c r="F39" s="34"/>
      <c r="G39" s="30"/>
      <c r="H39" s="30"/>
    </row>
    <row r="40" spans="1:8">
      <c r="A40" s="30"/>
      <c r="B40" s="33">
        <v>78</v>
      </c>
      <c r="C40" s="34">
        <v>191</v>
      </c>
      <c r="D40" s="34">
        <v>337328.27</v>
      </c>
      <c r="E40" s="34">
        <v>306706.65999999997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2016-06-27T00:39:13Z</dcterms:modified>
</cp:coreProperties>
</file>