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  <fileRecoveryPr repairLoad="1"/>
</workbook>
</file>

<file path=xl/calcChain.xml><?xml version="1.0" encoding="utf-8"?>
<calcChain xmlns="http://schemas.openxmlformats.org/spreadsheetml/2006/main">
  <c r="J31" i="2"/>
  <c r="I31"/>
  <c r="H31"/>
  <c r="F31"/>
  <c r="E31"/>
  <c r="H34"/>
  <c r="H30"/>
  <c r="J41"/>
  <c r="I41"/>
  <c r="H41"/>
  <c r="F41"/>
  <c r="E41"/>
  <c r="G31" l="1"/>
  <c r="L31" s="1"/>
  <c r="K31"/>
  <c r="G41"/>
  <c r="L41" s="1"/>
  <c r="K41"/>
  <c r="E4"/>
  <c r="J36" l="1"/>
  <c r="I36"/>
  <c r="H36"/>
  <c r="F36"/>
  <c r="E36"/>
  <c r="J32"/>
  <c r="I32"/>
  <c r="H32"/>
  <c r="F32"/>
  <c r="E32"/>
  <c r="K32" l="1"/>
  <c r="K36"/>
  <c r="G36"/>
  <c r="L36" s="1"/>
  <c r="G32"/>
  <c r="L32" s="1"/>
  <c r="J39"/>
  <c r="J40"/>
  <c r="J33"/>
  <c r="J34"/>
  <c r="J35"/>
  <c r="I39"/>
  <c r="I40"/>
  <c r="I33"/>
  <c r="I34"/>
  <c r="I35"/>
  <c r="H33" l="1"/>
  <c r="H42" l="1"/>
  <c r="J8" l="1"/>
  <c r="F39" l="1"/>
  <c r="F40"/>
  <c r="F34"/>
  <c r="F35"/>
  <c r="E39"/>
  <c r="K39" s="1"/>
  <c r="E40"/>
  <c r="K40" s="1"/>
  <c r="E35"/>
  <c r="K35" s="1"/>
  <c r="E34"/>
  <c r="K34" s="1"/>
  <c r="F42"/>
  <c r="E13"/>
  <c r="F38"/>
  <c r="F3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3"/>
  <c r="F4"/>
  <c r="E42"/>
  <c r="E38"/>
  <c r="E37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3"/>
  <c r="K33" s="1"/>
  <c r="E5"/>
  <c r="I30"/>
  <c r="I37"/>
  <c r="I38"/>
  <c r="I42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7"/>
  <c r="J38"/>
  <c r="J42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<sst xmlns="http://schemas.openxmlformats.org/spreadsheetml/2006/main" count="120" uniqueCount="79">
  <si>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</si>
  <si>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</si>
  <si>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</si>
  <si>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</si>
  <si>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</si>
  <si>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</si>
  <si>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</si>
  <si>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</si>
  <si>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</si>
  <si>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</si>
  <si>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</si>
  <si>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</si>
  <si>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</si>
  <si>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</si>
  <si>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</si>
  <si>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</si>
  <si>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</si>
  <si>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</si>
  <si>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</si>
  <si>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</si>
  <si>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</si>
  <si>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</si>
  <si>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</si>
  <si>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</si>
  <si>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</si>
  <si>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</si>
  <si>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</si>
  <si>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</si>
  <si>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</si>
  <si>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</si>
  <si>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</si>
  <si>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</si>
  <si>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</si>
  <si>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</si>
  <si>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</si>
  <si>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</si>
  <si>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</si>
  <si>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</si>
  <si>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</si>
  <si>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</si>
  <si>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6" type="noConversion"/>
  </si>
  <si>
    <t>COST</t>
    <phoneticPr fontId="46" type="noConversion"/>
  </si>
  <si>
    <t>成本</t>
    <phoneticPr fontId="46" type="noConversion"/>
  </si>
  <si>
    <t>销售金额差异</t>
    <phoneticPr fontId="46" type="noConversion"/>
  </si>
  <si>
    <t>销售成本差异</t>
    <phoneticPr fontId="4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</si>
  <si>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</si>
  <si>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</si>
  <si>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</si>
  <si>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</si>
  <si>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</si>
  <si>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</si>
  <si>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</si>
  <si>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</si>
  <si>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</si>
  <si>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</si>
  <si>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</si>
  <si>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</si>
  <si>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</si>
  <si>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</si>
  <si>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</si>
  <si>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</si>
  <si>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</si>
  <si>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</si>
  <si>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</si>
  <si>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</si>
  <si>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6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</si>
  <si>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</si>
  <si>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6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</si>
  <si>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</si>
  <si>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6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</si>
  <si>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</si>
  <si>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6" type="noConversion"/>
  </si>
  <si>
    <t>910-市场部</t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</si>
  <si>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</si>
  <si>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</si>
  <si>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</si>
  <si>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</si>
  <si>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6" type="noConversion"/>
  </si>
  <si>
    <t>43-加工专柜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</si>
</sst>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3">
    <xf numFmtId="0" fontId="0" fillId="0" borderId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6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7" fillId="0" borderId="0"/>
    <xf numFmtId="43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179" fontId="5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60" fillId="38" borderId="21">
      <alignment vertical="center"/>
    </xf>
    <xf numFmtId="0" fontId="79" fillId="0" borderId="0"/>
    <xf numFmtId="180" fontId="81" fillId="0" borderId="0" applyFont="0" applyFill="0" applyBorder="0" applyAlignment="0" applyProtection="0"/>
    <xf numFmtId="181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179" fontId="81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1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6" fillId="0" borderId="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90" fillId="5" borderId="4" applyNumberFormat="0" applyAlignment="0" applyProtection="0">
      <alignment vertical="center"/>
    </xf>
    <xf numFmtId="0" fontId="91" fillId="6" borderId="5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4" fillId="7" borderId="7" applyNumberForma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4">
    <xf numFmtId="0" fontId="0" fillId="0" borderId="0" xfId="0"/>
    <xf numFmtId="0" fontId="43" fillId="0" borderId="0" xfId="0" applyFont="1"/>
    <xf numFmtId="177" fontId="43" fillId="0" borderId="0" xfId="0" applyNumberFormat="1" applyFont="1"/>
    <xf numFmtId="0" fontId="0" fillId="0" borderId="0" xfId="0" applyAlignment="1"/>
    <xf numFmtId="0" fontId="43" fillId="0" borderId="0" xfId="0" applyNumberFormat="1" applyFont="1"/>
    <xf numFmtId="0" fontId="44" fillId="0" borderId="18" xfId="0" applyFont="1" applyBorder="1" applyAlignment="1">
      <alignment wrapText="1"/>
    </xf>
    <xf numFmtId="0" fontId="44" fillId="0" borderId="18" xfId="0" applyNumberFormat="1" applyFont="1" applyBorder="1" applyAlignment="1">
      <alignment wrapText="1"/>
    </xf>
    <xf numFmtId="0" fontId="43" fillId="0" borderId="18" xfId="0" applyFont="1" applyBorder="1" applyAlignment="1">
      <alignment wrapText="1"/>
    </xf>
    <xf numFmtId="0" fontId="43" fillId="0" borderId="18" xfId="0" applyFont="1" applyBorder="1" applyAlignment="1">
      <alignment horizontal="right" vertical="center" wrapText="1"/>
    </xf>
    <xf numFmtId="49" fontId="44" fillId="36" borderId="18" xfId="0" applyNumberFormat="1" applyFont="1" applyFill="1" applyBorder="1" applyAlignment="1">
      <alignment vertical="center" wrapText="1"/>
    </xf>
    <xf numFmtId="49" fontId="47" fillId="37" borderId="18" xfId="0" applyNumberFormat="1" applyFont="1" applyFill="1" applyBorder="1" applyAlignment="1">
      <alignment horizontal="center" vertical="center" wrapText="1"/>
    </xf>
    <xf numFmtId="0" fontId="44" fillId="33" borderId="18" xfId="0" applyFont="1" applyFill="1" applyBorder="1" applyAlignment="1">
      <alignment vertical="center" wrapText="1"/>
    </xf>
    <xf numFmtId="0" fontId="44" fillId="33" borderId="18" xfId="0" applyNumberFormat="1" applyFont="1" applyFill="1" applyBorder="1" applyAlignment="1">
      <alignment vertical="center" wrapText="1"/>
    </xf>
    <xf numFmtId="0" fontId="44" fillId="36" borderId="18" xfId="0" applyFont="1" applyFill="1" applyBorder="1" applyAlignment="1">
      <alignment vertical="center" wrapText="1"/>
    </xf>
    <xf numFmtId="0" fontId="44" fillId="37" borderId="18" xfId="0" applyFont="1" applyFill="1" applyBorder="1" applyAlignment="1">
      <alignment vertical="center" wrapText="1"/>
    </xf>
    <xf numFmtId="4" fontId="44" fillId="36" borderId="18" xfId="0" applyNumberFormat="1" applyFont="1" applyFill="1" applyBorder="1" applyAlignment="1">
      <alignment horizontal="right" vertical="top" wrapText="1"/>
    </xf>
    <xf numFmtId="4" fontId="44" fillId="37" borderId="18" xfId="0" applyNumberFormat="1" applyFont="1" applyFill="1" applyBorder="1" applyAlignment="1">
      <alignment horizontal="right" vertical="top" wrapText="1"/>
    </xf>
    <xf numFmtId="177" fontId="43" fillId="36" borderId="18" xfId="0" applyNumberFormat="1" applyFont="1" applyFill="1" applyBorder="1" applyAlignment="1">
      <alignment horizontal="center" vertical="center"/>
    </xf>
    <xf numFmtId="177" fontId="43" fillId="37" borderId="18" xfId="0" applyNumberFormat="1" applyFont="1" applyFill="1" applyBorder="1" applyAlignment="1">
      <alignment horizontal="center" vertical="center"/>
    </xf>
    <xf numFmtId="177" fontId="48" fillId="0" borderId="18" xfId="0" applyNumberFormat="1" applyFont="1" applyBorder="1"/>
    <xf numFmtId="177" fontId="43" fillId="36" borderId="18" xfId="0" applyNumberFormat="1" applyFont="1" applyFill="1" applyBorder="1"/>
    <xf numFmtId="177" fontId="43" fillId="37" borderId="18" xfId="0" applyNumberFormat="1" applyFont="1" applyFill="1" applyBorder="1"/>
    <xf numFmtId="177" fontId="43" fillId="0" borderId="18" xfId="0" applyNumberFormat="1" applyFont="1" applyBorder="1"/>
    <xf numFmtId="49" fontId="44" fillId="0" borderId="18" xfId="0" applyNumberFormat="1" applyFont="1" applyFill="1" applyBorder="1" applyAlignment="1">
      <alignment vertical="center" wrapText="1"/>
    </xf>
    <xf numFmtId="0" fontId="44" fillId="0" borderId="18" xfId="0" applyFont="1" applyFill="1" applyBorder="1" applyAlignment="1">
      <alignment vertical="center" wrapText="1"/>
    </xf>
    <xf numFmtId="4" fontId="44" fillId="0" borderId="18" xfId="0" applyNumberFormat="1" applyFont="1" applyFill="1" applyBorder="1" applyAlignment="1">
      <alignment horizontal="right" vertical="top" wrapText="1"/>
    </xf>
    <xf numFmtId="0" fontId="43" fillId="0" borderId="0" xfId="0" applyFont="1" applyFill="1"/>
    <xf numFmtId="176" fontId="4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4" fillId="0" borderId="0" xfId="0" applyNumberFormat="1" applyFont="1" applyAlignment="1"/>
    <xf numFmtId="1" fontId="54" fillId="0" borderId="0" xfId="0" applyNumberFormat="1" applyFont="1" applyAlignment="1"/>
    <xf numFmtId="0" fontId="43" fillId="0" borderId="0" xfId="0" applyFont="1"/>
    <xf numFmtId="1" fontId="78" fillId="0" borderId="0" xfId="0" applyNumberFormat="1" applyFont="1" applyAlignment="1"/>
    <xf numFmtId="0" fontId="78" fillId="0" borderId="0" xfId="0" applyNumberFormat="1" applyFont="1" applyAlignment="1"/>
    <xf numFmtId="0" fontId="43" fillId="0" borderId="0" xfId="0" applyFont="1"/>
    <xf numFmtId="0" fontId="43" fillId="0" borderId="0" xfId="0" applyFont="1"/>
    <xf numFmtId="0" fontId="79" fillId="0" borderId="0" xfId="110"/>
    <xf numFmtId="0" fontId="80" fillId="0" borderId="0" xfId="110" applyNumberFormat="1" applyFont="1"/>
    <xf numFmtId="1" fontId="82" fillId="0" borderId="0" xfId="0" applyNumberFormat="1" applyFont="1" applyAlignment="1"/>
    <xf numFmtId="0" fontId="82" fillId="0" borderId="0" xfId="0" applyNumberFormat="1" applyFont="1" applyAlignment="1"/>
    <xf numFmtId="0" fontId="43" fillId="0" borderId="0" xfId="0" applyFont="1" applyAlignment="1">
      <alignment vertical="center"/>
    </xf>
    <xf numFmtId="49" fontId="44" fillId="33" borderId="0" xfId="0" applyNumberFormat="1" applyFont="1" applyFill="1" applyBorder="1" applyAlignment="1">
      <alignment horizontal="left" vertical="top" wrapText="1"/>
    </xf>
    <xf numFmtId="49" fontId="44" fillId="33" borderId="0" xfId="0" applyNumberFormat="1" applyFont="1" applyFill="1" applyBorder="1" applyAlignment="1">
      <alignment horizontal="left" vertical="top"/>
    </xf>
    <xf numFmtId="0" fontId="49" fillId="0" borderId="0" xfId="0" applyFont="1" applyAlignment="1">
      <alignment horizontal="left" wrapText="1"/>
    </xf>
    <xf numFmtId="0" fontId="55" fillId="0" borderId="19" xfId="0" applyFont="1" applyBorder="1" applyAlignment="1">
      <alignment horizontal="left" vertical="center" wrapText="1"/>
    </xf>
    <xf numFmtId="0" fontId="44" fillId="0" borderId="10" xfId="0" applyFont="1" applyBorder="1" applyAlignment="1">
      <alignment wrapText="1"/>
    </xf>
    <xf numFmtId="0" fontId="43" fillId="0" borderId="11" xfId="0" applyFont="1" applyBorder="1" applyAlignment="1">
      <alignment wrapText="1"/>
    </xf>
    <xf numFmtId="0" fontId="43" fillId="0" borderId="11" xfId="0" applyFont="1" applyBorder="1" applyAlignment="1">
      <alignment horizontal="right" vertical="center" wrapText="1"/>
    </xf>
    <xf numFmtId="49" fontId="44" fillId="33" borderId="10" xfId="0" applyNumberFormat="1" applyFont="1" applyFill="1" applyBorder="1" applyAlignment="1">
      <alignment vertical="center" wrapText="1"/>
    </xf>
    <xf numFmtId="49" fontId="44" fillId="33" borderId="12" xfId="0" applyNumberFormat="1" applyFont="1" applyFill="1" applyBorder="1" applyAlignment="1">
      <alignment vertical="center" wrapText="1"/>
    </xf>
    <xf numFmtId="0" fontId="44" fillId="33" borderId="10" xfId="0" applyFont="1" applyFill="1" applyBorder="1" applyAlignment="1">
      <alignment vertical="center" wrapText="1"/>
    </xf>
    <xf numFmtId="0" fontId="44" fillId="33" borderId="12" xfId="0" applyFont="1" applyFill="1" applyBorder="1" applyAlignment="1">
      <alignment vertical="center" wrapText="1"/>
    </xf>
    <xf numFmtId="4" fontId="45" fillId="34" borderId="10" xfId="0" applyNumberFormat="1" applyFont="1" applyFill="1" applyBorder="1" applyAlignment="1">
      <alignment horizontal="right" vertical="top" wrapText="1"/>
    </xf>
    <xf numFmtId="176" fontId="45" fillId="34" borderId="10" xfId="0" applyNumberFormat="1" applyFont="1" applyFill="1" applyBorder="1" applyAlignment="1">
      <alignment horizontal="right" vertical="top" wrapText="1"/>
    </xf>
    <xf numFmtId="176" fontId="45" fillId="34" borderId="12" xfId="0" applyNumberFormat="1" applyFont="1" applyFill="1" applyBorder="1" applyAlignment="1">
      <alignment horizontal="right" vertical="top" wrapText="1"/>
    </xf>
    <xf numFmtId="4" fontId="44" fillId="35" borderId="10" xfId="0" applyNumberFormat="1" applyFont="1" applyFill="1" applyBorder="1" applyAlignment="1">
      <alignment horizontal="right" vertical="top" wrapText="1"/>
    </xf>
    <xf numFmtId="176" fontId="44" fillId="35" borderId="10" xfId="0" applyNumberFormat="1" applyFont="1" applyFill="1" applyBorder="1" applyAlignment="1">
      <alignment horizontal="right" vertical="top" wrapText="1"/>
    </xf>
    <xf numFmtId="176" fontId="44" fillId="35" borderId="12" xfId="0" applyNumberFormat="1" applyFont="1" applyFill="1" applyBorder="1" applyAlignment="1">
      <alignment horizontal="right" vertical="top" wrapText="1"/>
    </xf>
    <xf numFmtId="0" fontId="44" fillId="35" borderId="10" xfId="0" applyFont="1" applyFill="1" applyBorder="1" applyAlignment="1">
      <alignment horizontal="right" vertical="top" wrapText="1"/>
    </xf>
    <xf numFmtId="0" fontId="44" fillId="35" borderId="12" xfId="0" applyFont="1" applyFill="1" applyBorder="1" applyAlignment="1">
      <alignment horizontal="right" vertical="top" wrapText="1"/>
    </xf>
    <xf numFmtId="4" fontId="44" fillId="35" borderId="13" xfId="0" applyNumberFormat="1" applyFont="1" applyFill="1" applyBorder="1" applyAlignment="1">
      <alignment horizontal="right" vertical="top" wrapText="1"/>
    </xf>
    <xf numFmtId="0" fontId="44" fillId="35" borderId="13" xfId="0" applyFont="1" applyFill="1" applyBorder="1" applyAlignment="1">
      <alignment horizontal="right" vertical="top" wrapText="1"/>
    </xf>
    <xf numFmtId="176" fontId="44" fillId="35" borderId="13" xfId="0" applyNumberFormat="1" applyFont="1" applyFill="1" applyBorder="1" applyAlignment="1">
      <alignment horizontal="right" vertical="top" wrapText="1"/>
    </xf>
    <xf numFmtId="176" fontId="44" fillId="35" borderId="20" xfId="0" applyNumberFormat="1" applyFont="1" applyFill="1" applyBorder="1" applyAlignment="1">
      <alignment horizontal="right" vertical="top" wrapText="1"/>
    </xf>
    <xf numFmtId="49" fontId="44" fillId="33" borderId="18" xfId="0" applyNumberFormat="1" applyFont="1" applyFill="1" applyBorder="1" applyAlignment="1">
      <alignment horizontal="left" vertical="top" wrapText="1"/>
    </xf>
    <xf numFmtId="49" fontId="44" fillId="33" borderId="22" xfId="0" applyNumberFormat="1" applyFont="1" applyFill="1" applyBorder="1" applyAlignment="1">
      <alignment horizontal="left" vertical="top" wrapText="1"/>
    </xf>
    <xf numFmtId="49" fontId="44" fillId="33" borderId="23" xfId="0" applyNumberFormat="1" applyFont="1" applyFill="1" applyBorder="1" applyAlignment="1">
      <alignment horizontal="left" vertical="top" wrapText="1"/>
    </xf>
    <xf numFmtId="0" fontId="44" fillId="33" borderId="18" xfId="0" applyFont="1" applyFill="1" applyBorder="1" applyAlignment="1">
      <alignment vertical="center" wrapText="1"/>
    </xf>
    <xf numFmtId="49" fontId="45" fillId="33" borderId="18" xfId="0" applyNumberFormat="1" applyFont="1" applyFill="1" applyBorder="1" applyAlignment="1">
      <alignment horizontal="left" vertical="top" wrapText="1"/>
    </xf>
    <xf numFmtId="14" fontId="44" fillId="33" borderId="18" xfId="0" applyNumberFormat="1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0" fontId="43" fillId="0" borderId="0" xfId="0" applyFont="1" applyAlignment="1">
      <alignment wrapText="1"/>
    </xf>
    <xf numFmtId="0" fontId="43" fillId="0" borderId="19" xfId="0" applyFont="1" applyBorder="1" applyAlignment="1">
      <alignment wrapText="1"/>
    </xf>
    <xf numFmtId="0" fontId="43" fillId="0" borderId="0" xfId="0" applyFont="1" applyAlignment="1">
      <alignment horizontal="right" vertical="center" wrapText="1"/>
    </xf>
    <xf numFmtId="0" fontId="44" fillId="33" borderId="13" xfId="0" applyFont="1" applyFill="1" applyBorder="1" applyAlignment="1">
      <alignment vertical="center" wrapText="1"/>
    </xf>
    <xf numFmtId="0" fontId="44" fillId="33" borderId="15" xfId="0" applyFont="1" applyFill="1" applyBorder="1" applyAlignment="1">
      <alignment vertical="center" wrapText="1"/>
    </xf>
    <xf numFmtId="49" fontId="45" fillId="33" borderId="13" xfId="0" applyNumberFormat="1" applyFont="1" applyFill="1" applyBorder="1" applyAlignment="1">
      <alignment horizontal="left" vertical="top" wrapText="1"/>
    </xf>
    <xf numFmtId="49" fontId="45" fillId="33" borderId="14" xfId="0" applyNumberFormat="1" applyFont="1" applyFill="1" applyBorder="1" applyAlignment="1">
      <alignment horizontal="left" vertical="top" wrapText="1"/>
    </xf>
    <xf numFmtId="49" fontId="45" fillId="33" borderId="15" xfId="0" applyNumberFormat="1" applyFont="1" applyFill="1" applyBorder="1" applyAlignment="1">
      <alignment horizontal="left" vertical="top" wrapText="1"/>
    </xf>
    <xf numFmtId="14" fontId="44" fillId="33" borderId="12" xfId="0" applyNumberFormat="1" applyFont="1" applyFill="1" applyBorder="1" applyAlignment="1">
      <alignment vertical="center" wrapText="1"/>
    </xf>
    <xf numFmtId="14" fontId="44" fillId="33" borderId="16" xfId="0" applyNumberFormat="1" applyFont="1" applyFill="1" applyBorder="1" applyAlignment="1">
      <alignment vertical="center" wrapText="1"/>
    </xf>
    <xf numFmtId="14" fontId="44" fillId="33" borderId="17" xfId="0" applyNumberFormat="1" applyFont="1" applyFill="1" applyBorder="1" applyAlignment="1">
      <alignment vertical="center" wrapText="1"/>
    </xf>
  </cellXfs>
  <cellStyles count="523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21" Type="http://schemas.openxmlformats.org/officeDocument/2006/relationships/hyperlink" Target="cid:97a5ff112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32" Type="http://schemas.openxmlformats.org/officeDocument/2006/relationships/image" Target="cid:a711f732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181" Type="http://schemas.openxmlformats.org/officeDocument/2006/relationships/hyperlink" Target="cid:482d44f6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662" Type="http://schemas.openxmlformats.org/officeDocument/2006/relationships/image" Target="cid:55245cd713" TargetMode="External"/><Relationship Id="rId718" Type="http://schemas.openxmlformats.org/officeDocument/2006/relationships/image" Target="cid:420775fc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f336addb2" TargetMode="External"/><Relationship Id="rId673" Type="http://schemas.openxmlformats.org/officeDocument/2006/relationships/hyperlink" Target="cid:7f43d4242" TargetMode="External"/><Relationship Id="rId729" Type="http://schemas.openxmlformats.org/officeDocument/2006/relationships/hyperlink" Target="cid:568c44a8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40" Type="http://schemas.openxmlformats.org/officeDocument/2006/relationships/image" Target="cid:7052b15f13" TargetMode="External"/><Relationship Id="rId782" Type="http://schemas.openxmlformats.org/officeDocument/2006/relationships/image" Target="cid:fb682104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42" Type="http://schemas.openxmlformats.org/officeDocument/2006/relationships/image" Target="cid:cffdcff13" TargetMode="External"/><Relationship Id="rId684" Type="http://schemas.openxmlformats.org/officeDocument/2006/relationships/image" Target="cid:a2dc87f0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51" Type="http://schemas.openxmlformats.org/officeDocument/2006/relationships/hyperlink" Target="cid:946c3ec42" TargetMode="External"/><Relationship Id="rId793" Type="http://schemas.openxmlformats.org/officeDocument/2006/relationships/hyperlink" Target="cid:9bc9652" TargetMode="External"/><Relationship Id="rId807" Type="http://schemas.openxmlformats.org/officeDocument/2006/relationships/hyperlink" Target="cid:24991674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653" Type="http://schemas.openxmlformats.org/officeDocument/2006/relationships/hyperlink" Target="cid:3648ce61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762" Type="http://schemas.openxmlformats.org/officeDocument/2006/relationships/image" Target="cid:b35bc59113" TargetMode="External"/><Relationship Id="rId818" Type="http://schemas.openxmlformats.org/officeDocument/2006/relationships/image" Target="cid:43b740c4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664" Type="http://schemas.openxmlformats.org/officeDocument/2006/relationships/image" Target="cid:5a66da5c13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731" Type="http://schemas.openxmlformats.org/officeDocument/2006/relationships/hyperlink" Target="cid:5bbb61042" TargetMode="External"/><Relationship Id="rId773" Type="http://schemas.openxmlformats.org/officeDocument/2006/relationships/hyperlink" Target="cid:d76c2dbf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742" Type="http://schemas.openxmlformats.org/officeDocument/2006/relationships/image" Target="cid:75900290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784" Type="http://schemas.openxmlformats.org/officeDocument/2006/relationships/image" Target="cid:fb6aaa12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644" Type="http://schemas.openxmlformats.org/officeDocument/2006/relationships/image" Target="cid:1212874113" TargetMode="External"/><Relationship Id="rId686" Type="http://schemas.openxmlformats.org/officeDocument/2006/relationships/image" Target="cid:a3929bb113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11" Type="http://schemas.openxmlformats.org/officeDocument/2006/relationships/hyperlink" Target="cid:97be4272" TargetMode="External"/><Relationship Id="rId753" Type="http://schemas.openxmlformats.org/officeDocument/2006/relationships/hyperlink" Target="cid:95e4b25b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697" Type="http://schemas.openxmlformats.org/officeDocument/2006/relationships/hyperlink" Target="cid:db546e00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764" Type="http://schemas.openxmlformats.org/officeDocument/2006/relationships/image" Target="cid:b365409313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666" Type="http://schemas.openxmlformats.org/officeDocument/2006/relationships/image" Target="cid:5f8f72ba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33" Type="http://schemas.openxmlformats.org/officeDocument/2006/relationships/hyperlink" Target="cid:6b31fc6a2" TargetMode="External"/><Relationship Id="rId775" Type="http://schemas.openxmlformats.org/officeDocument/2006/relationships/hyperlink" Target="cid:d76e47a02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744" Type="http://schemas.openxmlformats.org/officeDocument/2006/relationships/image" Target="cid:7baceff413" TargetMode="External"/><Relationship Id="rId786" Type="http://schemas.openxmlformats.org/officeDocument/2006/relationships/image" Target="cid:fb6c356d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811" Type="http://schemas.openxmlformats.org/officeDocument/2006/relationships/hyperlink" Target="cid:2f0174c2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688" Type="http://schemas.openxmlformats.org/officeDocument/2006/relationships/image" Target="cid:a7986da9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13" Type="http://schemas.openxmlformats.org/officeDocument/2006/relationships/hyperlink" Target="cid:f6972582" TargetMode="External"/><Relationship Id="rId755" Type="http://schemas.openxmlformats.org/officeDocument/2006/relationships/hyperlink" Target="cid:96ccbd6b2" TargetMode="External"/><Relationship Id="rId797" Type="http://schemas.openxmlformats.org/officeDocument/2006/relationships/hyperlink" Target="cid:ae8ec212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699" Type="http://schemas.openxmlformats.org/officeDocument/2006/relationships/hyperlink" Target="cid:e02c118e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724" Type="http://schemas.openxmlformats.org/officeDocument/2006/relationships/image" Target="cid:4721f69613" TargetMode="External"/><Relationship Id="rId766" Type="http://schemas.openxmlformats.org/officeDocument/2006/relationships/image" Target="cid:b86af5df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77" Type="http://schemas.openxmlformats.org/officeDocument/2006/relationships/hyperlink" Target="cid:d77172592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746" Type="http://schemas.openxmlformats.org/officeDocument/2006/relationships/image" Target="cid:7fce308213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48" Type="http://schemas.openxmlformats.org/officeDocument/2006/relationships/image" Target="cid:26b6ba8e13" TargetMode="External"/><Relationship Id="rId813" Type="http://schemas.openxmlformats.org/officeDocument/2006/relationships/hyperlink" Target="cid:34302f7c2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757" Type="http://schemas.openxmlformats.org/officeDocument/2006/relationships/hyperlink" Target="cid:999433e22" TargetMode="External"/><Relationship Id="rId799" Type="http://schemas.openxmlformats.org/officeDocument/2006/relationships/hyperlink" Target="cid:109a72352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617" Type="http://schemas.openxmlformats.org/officeDocument/2006/relationships/hyperlink" Target="cid:bfc298fa2" TargetMode="External"/><Relationship Id="rId659" Type="http://schemas.openxmlformats.org/officeDocument/2006/relationships/hyperlink" Target="cid:500228512" TargetMode="External"/><Relationship Id="rId214" Type="http://schemas.openxmlformats.org/officeDocument/2006/relationships/image" Target="cid:c8f5e14113" TargetMode="External"/><Relationship Id="rId256" Type="http://schemas.openxmlformats.org/officeDocument/2006/relationships/image" Target="cid:688eac92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463" Type="http://schemas.openxmlformats.org/officeDocument/2006/relationships/hyperlink" Target="cid:cd46ec842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116" Type="http://schemas.openxmlformats.org/officeDocument/2006/relationships/image" Target="cid:9917345813" TargetMode="External"/><Relationship Id="rId158" Type="http://schemas.openxmlformats.org/officeDocument/2006/relationships/image" Target="cid:142770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26" Type="http://schemas.openxmlformats.org/officeDocument/2006/relationships/image" Target="cid:4c59840513" TargetMode="External"/><Relationship Id="rId768" Type="http://schemas.openxmlformats.org/officeDocument/2006/relationships/image" Target="cid:bd9ba6a513" TargetMode="External"/><Relationship Id="rId20" Type="http://schemas.openxmlformats.org/officeDocument/2006/relationships/image" Target="cid:883d555513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628" Type="http://schemas.openxmlformats.org/officeDocument/2006/relationships/image" Target="cid:e8e5efd513" TargetMode="External"/><Relationship Id="rId225" Type="http://schemas.openxmlformats.org/officeDocument/2006/relationships/hyperlink" Target="cid:fd1fb7c42" TargetMode="External"/><Relationship Id="rId267" Type="http://schemas.openxmlformats.org/officeDocument/2006/relationships/hyperlink" Target="cid:96e6ab7e2" TargetMode="External"/><Relationship Id="rId432" Type="http://schemas.openxmlformats.org/officeDocument/2006/relationships/image" Target="cid:b011a0c113" TargetMode="External"/><Relationship Id="rId474" Type="http://schemas.openxmlformats.org/officeDocument/2006/relationships/image" Target="cid:cac018c913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37" Type="http://schemas.openxmlformats.org/officeDocument/2006/relationships/hyperlink" Target="cid:6b354abe2" TargetMode="External"/><Relationship Id="rId779" Type="http://schemas.openxmlformats.org/officeDocument/2006/relationships/hyperlink" Target="cid:dc8b34262" TargetMode="External"/><Relationship Id="rId31" Type="http://schemas.openxmlformats.org/officeDocument/2006/relationships/hyperlink" Target="cid:a711f70c2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76" Type="http://schemas.openxmlformats.org/officeDocument/2006/relationships/image" Target="cid:4cbb716013" TargetMode="External"/><Relationship Id="rId541" Type="http://schemas.openxmlformats.org/officeDocument/2006/relationships/hyperlink" Target="cid:c1f4b6ac2" TargetMode="External"/><Relationship Id="rId583" Type="http://schemas.openxmlformats.org/officeDocument/2006/relationships/hyperlink" Target="cid:5d65a7c02" TargetMode="External"/><Relationship Id="rId639" Type="http://schemas.openxmlformats.org/officeDocument/2006/relationships/hyperlink" Target="cid:8ce5866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36" Type="http://schemas.openxmlformats.org/officeDocument/2006/relationships/image" Target="cid:1128430c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748" Type="http://schemas.openxmlformats.org/officeDocument/2006/relationships/image" Target="cid:8f452d1413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717" Type="http://schemas.openxmlformats.org/officeDocument/2006/relationships/hyperlink" Target="cid:420775d92" TargetMode="External"/><Relationship Id="rId759" Type="http://schemas.openxmlformats.org/officeDocument/2006/relationships/hyperlink" Target="cid:9ec8b4b2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770" Type="http://schemas.openxmlformats.org/officeDocument/2006/relationships/image" Target="cid:c2d90b4b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728" Type="http://schemas.openxmlformats.org/officeDocument/2006/relationships/image" Target="cid:517be94b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739" Type="http://schemas.openxmlformats.org/officeDocument/2006/relationships/hyperlink" Target="cid:7052b137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750" Type="http://schemas.openxmlformats.org/officeDocument/2006/relationships/image" Target="cid:8f467b5c13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761" Type="http://schemas.openxmlformats.org/officeDocument/2006/relationships/hyperlink" Target="cid:b35bc5672" TargetMode="External"/><Relationship Id="rId817" Type="http://schemas.openxmlformats.org/officeDocument/2006/relationships/hyperlink" Target="cid:43b7409c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30" Type="http://schemas.openxmlformats.org/officeDocument/2006/relationships/image" Target="cid:568c44cc13" TargetMode="External"/><Relationship Id="rId772" Type="http://schemas.openxmlformats.org/officeDocument/2006/relationships/image" Target="cid:c7e61363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741" Type="http://schemas.openxmlformats.org/officeDocument/2006/relationships/hyperlink" Target="cid:759002632" TargetMode="External"/><Relationship Id="rId783" Type="http://schemas.openxmlformats.org/officeDocument/2006/relationships/hyperlink" Target="cid:fb6aa9ef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752" Type="http://schemas.openxmlformats.org/officeDocument/2006/relationships/image" Target="cid:946c3eea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794" Type="http://schemas.openxmlformats.org/officeDocument/2006/relationships/image" Target="cid:9bc98d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763" Type="http://schemas.openxmlformats.org/officeDocument/2006/relationships/hyperlink" Target="cid:b3654071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732" Type="http://schemas.openxmlformats.org/officeDocument/2006/relationships/image" Target="cid:5bbb6129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774" Type="http://schemas.openxmlformats.org/officeDocument/2006/relationships/image" Target="cid:d76c2ded13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43" Type="http://schemas.openxmlformats.org/officeDocument/2006/relationships/hyperlink" Target="cid:7bacefcd2" TargetMode="External"/><Relationship Id="rId785" Type="http://schemas.openxmlformats.org/officeDocument/2006/relationships/hyperlink" Target="cid:fb6c35502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754" Type="http://schemas.openxmlformats.org/officeDocument/2006/relationships/image" Target="cid:95e4b27913" TargetMode="External"/><Relationship Id="rId796" Type="http://schemas.openxmlformats.org/officeDocument/2006/relationships/image" Target="cid:6aca84c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23" Type="http://schemas.openxmlformats.org/officeDocument/2006/relationships/hyperlink" Target="cid:4721f66f2" TargetMode="External"/><Relationship Id="rId765" Type="http://schemas.openxmlformats.org/officeDocument/2006/relationships/hyperlink" Target="cid:b86af5b42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34" Type="http://schemas.openxmlformats.org/officeDocument/2006/relationships/image" Target="cid:6b31fc9213" TargetMode="External"/><Relationship Id="rId776" Type="http://schemas.openxmlformats.org/officeDocument/2006/relationships/image" Target="cid:d76e47c9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801" Type="http://schemas.openxmlformats.org/officeDocument/2006/relationships/hyperlink" Target="cid:1f7f75f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745" Type="http://schemas.openxmlformats.org/officeDocument/2006/relationships/hyperlink" Target="cid:7fce305b2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787" Type="http://schemas.openxmlformats.org/officeDocument/2006/relationships/hyperlink" Target="cid:fb6e27a72" TargetMode="External"/><Relationship Id="rId812" Type="http://schemas.openxmlformats.org/officeDocument/2006/relationships/image" Target="cid:2f0174e6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756" Type="http://schemas.openxmlformats.org/officeDocument/2006/relationships/image" Target="cid:96ccbd95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767" Type="http://schemas.openxmlformats.org/officeDocument/2006/relationships/hyperlink" Target="cid:bd9ba67f2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736" Type="http://schemas.openxmlformats.org/officeDocument/2006/relationships/image" Target="cid:6b33b79413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Relationship Id="rId803" Type="http://schemas.openxmlformats.org/officeDocument/2006/relationships/hyperlink" Target="cid:1f81bd2c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137" Type="http://schemas.openxmlformats.org/officeDocument/2006/relationships/hyperlink" Target="cid:dc21ce9c2" TargetMode="External"/><Relationship Id="rId302" Type="http://schemas.openxmlformats.org/officeDocument/2006/relationships/image" Target="cid:41f092313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47" Type="http://schemas.openxmlformats.org/officeDocument/2006/relationships/hyperlink" Target="cid:8f452ced2" TargetMode="External"/><Relationship Id="rId789" Type="http://schemas.openxmlformats.org/officeDocument/2006/relationships/hyperlink" Target="cid:fb7148952" TargetMode="External"/><Relationship Id="rId41" Type="http://schemas.openxmlformats.org/officeDocument/2006/relationships/hyperlink" Target="cid:c0d5d5872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49" Type="http://schemas.openxmlformats.org/officeDocument/2006/relationships/hyperlink" Target="cid:2be861642" TargetMode="External"/><Relationship Id="rId814" Type="http://schemas.openxmlformats.org/officeDocument/2006/relationships/image" Target="cid:34302f9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46" Type="http://schemas.openxmlformats.org/officeDocument/2006/relationships/image" Target="cid:451c38e5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53" Type="http://schemas.openxmlformats.org/officeDocument/2006/relationships/hyperlink" Target="cid:7e78fe482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758" Type="http://schemas.openxmlformats.org/officeDocument/2006/relationships/image" Target="cid:9994340713" TargetMode="External"/><Relationship Id="rId10" Type="http://schemas.openxmlformats.org/officeDocument/2006/relationships/image" Target="cid:7395293113" TargetMode="External"/><Relationship Id="rId52" Type="http://schemas.openxmlformats.org/officeDocument/2006/relationships/image" Target="cid:dfd5ecc813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62" Type="http://schemas.openxmlformats.org/officeDocument/2006/relationships/image" Target="cid:ac5447513" TargetMode="External"/><Relationship Id="rId618" Type="http://schemas.openxmlformats.org/officeDocument/2006/relationships/image" Target="cid:bfc2992113" TargetMode="External"/><Relationship Id="rId215" Type="http://schemas.openxmlformats.org/officeDocument/2006/relationships/hyperlink" Target="cid:d85c69912" TargetMode="External"/><Relationship Id="rId257" Type="http://schemas.openxmlformats.org/officeDocument/2006/relationships/hyperlink" Target="cid:72d9e8a72" TargetMode="External"/><Relationship Id="rId422" Type="http://schemas.openxmlformats.org/officeDocument/2006/relationships/image" Target="cid:8c0050da13" TargetMode="External"/><Relationship Id="rId464" Type="http://schemas.openxmlformats.org/officeDocument/2006/relationships/image" Target="cid:cd46eca713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56" sqref="D56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8" t="s">
        <v>4</v>
      </c>
      <c r="D2" s="68"/>
      <c r="E2" s="13"/>
      <c r="F2" s="24"/>
      <c r="G2" s="14"/>
      <c r="H2" s="24"/>
      <c r="I2" s="20"/>
      <c r="J2" s="21"/>
      <c r="K2" s="22"/>
      <c r="L2" s="22"/>
    </row>
    <row r="3" spans="1:13">
      <c r="A3" s="69" t="s">
        <v>5</v>
      </c>
      <c r="B3" s="69"/>
      <c r="C3" s="69"/>
      <c r="D3" s="69"/>
      <c r="E3" s="15">
        <f>SUM(E4:E42)</f>
        <v>30174944.378599994</v>
      </c>
      <c r="F3" s="25">
        <f>RA!I7</f>
        <v>934782.45660000003</v>
      </c>
      <c r="G3" s="16">
        <f>SUM(G4:G42)</f>
        <v>29240161.922000002</v>
      </c>
      <c r="H3" s="27">
        <f>RA!J7</f>
        <v>3.0978763204048998</v>
      </c>
      <c r="I3" s="20">
        <f>SUM(I4:I42)</f>
        <v>30174949.482637532</v>
      </c>
      <c r="J3" s="21">
        <f>SUM(J4:J42)</f>
        <v>29240161.28034417</v>
      </c>
      <c r="K3" s="22">
        <f>E3-I3</f>
        <v>-5.1040375381708145</v>
      </c>
      <c r="L3" s="22">
        <f>G3-J3</f>
        <v>0.64165583252906799</v>
      </c>
    </row>
    <row r="4" spans="1:13">
      <c r="A4" s="70">
        <f>RA!A8</f>
        <v>42581</v>
      </c>
      <c r="B4" s="12">
        <v>12</v>
      </c>
      <c r="C4" s="65" t="s">
        <v>6</v>
      </c>
      <c r="D4" s="65"/>
      <c r="E4" s="15">
        <f>VLOOKUP(C4,RA!B8:D35,3,0)</f>
        <v>881147.84369999997</v>
      </c>
      <c r="F4" s="25">
        <f>VLOOKUP(C4,RA!B8:I38,8,0)</f>
        <v>169792.74479999999</v>
      </c>
      <c r="G4" s="16">
        <f t="shared" ref="G4:G42" si="0">E4-F4</f>
        <v>711355.09889999998</v>
      </c>
      <c r="H4" s="27">
        <f>RA!J8</f>
        <v>19.269495580563301</v>
      </c>
      <c r="I4" s="20">
        <f>VLOOKUP(B4,RMS!B:D,3,FALSE)</f>
        <v>881148.55445812002</v>
      </c>
      <c r="J4" s="21">
        <f>VLOOKUP(B4,RMS!B:E,4,FALSE)</f>
        <v>711355.11270598299</v>
      </c>
      <c r="K4" s="22">
        <f t="shared" ref="K4:K42" si="1">E4-I4</f>
        <v>-0.71075812005437911</v>
      </c>
      <c r="L4" s="22">
        <f t="shared" ref="L4:L42" si="2">G4-J4</f>
        <v>-1.3805983006022871E-2</v>
      </c>
    </row>
    <row r="5" spans="1:13">
      <c r="A5" s="70"/>
      <c r="B5" s="12">
        <v>13</v>
      </c>
      <c r="C5" s="65" t="s">
        <v>7</v>
      </c>
      <c r="D5" s="65"/>
      <c r="E5" s="15">
        <f>VLOOKUP(C5,RA!B8:D36,3,0)</f>
        <v>103142.44289999999</v>
      </c>
      <c r="F5" s="25">
        <f>VLOOKUP(C5,RA!B9:I39,8,0)</f>
        <v>21848.0844</v>
      </c>
      <c r="G5" s="16">
        <f t="shared" si="0"/>
        <v>81294.358500000002</v>
      </c>
      <c r="H5" s="27">
        <f>RA!J9</f>
        <v>21.1824383694135</v>
      </c>
      <c r="I5" s="20">
        <f>VLOOKUP(B5,RMS!B:D,3,FALSE)</f>
        <v>103142.477437607</v>
      </c>
      <c r="J5" s="21">
        <f>VLOOKUP(B5,RMS!B:E,4,FALSE)</f>
        <v>81294.350161538503</v>
      </c>
      <c r="K5" s="22">
        <f t="shared" si="1"/>
        <v>-3.4537607003585435E-2</v>
      </c>
      <c r="L5" s="22">
        <f t="shared" si="2"/>
        <v>8.3384614990791306E-3</v>
      </c>
      <c r="M5" s="32"/>
    </row>
    <row r="6" spans="1:13">
      <c r="A6" s="70"/>
      <c r="B6" s="12">
        <v>14</v>
      </c>
      <c r="C6" s="65" t="s">
        <v>8</v>
      </c>
      <c r="D6" s="65"/>
      <c r="E6" s="15">
        <f>VLOOKUP(C6,RA!B10:D37,3,0)</f>
        <v>173604.14360000001</v>
      </c>
      <c r="F6" s="25">
        <f>VLOOKUP(C6,RA!B10:I40,8,0)</f>
        <v>43775.455399999999</v>
      </c>
      <c r="G6" s="16">
        <f t="shared" si="0"/>
        <v>129828.6882</v>
      </c>
      <c r="H6" s="27">
        <f>RA!J10</f>
        <v>25.2156742876269</v>
      </c>
      <c r="I6" s="20">
        <f>VLOOKUP(B6,RMS!B:D,3,FALSE)</f>
        <v>173606.668261538</v>
      </c>
      <c r="J6" s="21">
        <f>VLOOKUP(B6,RMS!B:E,4,FALSE)</f>
        <v>129828.68556458601</v>
      </c>
      <c r="K6" s="22">
        <f>E6-I6</f>
        <v>-2.5246615379874129</v>
      </c>
      <c r="L6" s="22">
        <f t="shared" si="2"/>
        <v>2.6354139990871772E-3</v>
      </c>
      <c r="M6" s="32"/>
    </row>
    <row r="7" spans="1:13">
      <c r="A7" s="70"/>
      <c r="B7" s="12">
        <v>15</v>
      </c>
      <c r="C7" s="65" t="s">
        <v>9</v>
      </c>
      <c r="D7" s="65"/>
      <c r="E7" s="15">
        <f>VLOOKUP(C7,RA!B10:D38,3,0)</f>
        <v>63430.251799999998</v>
      </c>
      <c r="F7" s="25">
        <f>VLOOKUP(C7,RA!B11:I41,8,0)</f>
        <v>8217.2942000000003</v>
      </c>
      <c r="G7" s="16">
        <f t="shared" si="0"/>
        <v>55212.957599999994</v>
      </c>
      <c r="H7" s="27">
        <f>RA!J11</f>
        <v>12.954850354228</v>
      </c>
      <c r="I7" s="20">
        <f>VLOOKUP(B7,RMS!B:D,3,FALSE)</f>
        <v>63430.329762847003</v>
      </c>
      <c r="J7" s="21">
        <f>VLOOKUP(B7,RMS!B:E,4,FALSE)</f>
        <v>55212.957714892997</v>
      </c>
      <c r="K7" s="22">
        <f t="shared" si="1"/>
        <v>-7.7962847004528157E-2</v>
      </c>
      <c r="L7" s="22">
        <f t="shared" si="2"/>
        <v>-1.1489300231914967E-4</v>
      </c>
      <c r="M7" s="32"/>
    </row>
    <row r="8" spans="1:13">
      <c r="A8" s="70"/>
      <c r="B8" s="12">
        <v>16</v>
      </c>
      <c r="C8" s="65" t="s">
        <v>10</v>
      </c>
      <c r="D8" s="65"/>
      <c r="E8" s="15">
        <f>VLOOKUP(C8,RA!B12:D38,3,0)</f>
        <v>273013.48749999999</v>
      </c>
      <c r="F8" s="25">
        <f>VLOOKUP(C8,RA!B12:I42,8,0)</f>
        <v>49117.733699999997</v>
      </c>
      <c r="G8" s="16">
        <f t="shared" si="0"/>
        <v>223895.75380000001</v>
      </c>
      <c r="H8" s="27">
        <f>RA!J12</f>
        <v>17.990955007305299</v>
      </c>
      <c r="I8" s="20">
        <f>VLOOKUP(B8,RMS!B:D,3,FALSE)</f>
        <v>273013.484457265</v>
      </c>
      <c r="J8" s="21">
        <f>VLOOKUP(B8,RMS!B:E,4,FALSE)</f>
        <v>223895.75580000001</v>
      </c>
      <c r="K8" s="22">
        <f t="shared" si="1"/>
        <v>3.0427349847741425E-3</v>
      </c>
      <c r="L8" s="22">
        <f t="shared" si="2"/>
        <v>-2.0000000076834112E-3</v>
      </c>
      <c r="M8" s="32"/>
    </row>
    <row r="9" spans="1:13">
      <c r="A9" s="70"/>
      <c r="B9" s="12">
        <v>17</v>
      </c>
      <c r="C9" s="65" t="s">
        <v>11</v>
      </c>
      <c r="D9" s="65"/>
      <c r="E9" s="15">
        <f>VLOOKUP(C9,RA!B12:D39,3,0)</f>
        <v>345059.32020000002</v>
      </c>
      <c r="F9" s="25">
        <f>VLOOKUP(C9,RA!B13:I43,8,0)</f>
        <v>81508.176699999996</v>
      </c>
      <c r="G9" s="16">
        <f t="shared" si="0"/>
        <v>263551.14350000001</v>
      </c>
      <c r="H9" s="27">
        <f>RA!J13</f>
        <v>23.621496921966099</v>
      </c>
      <c r="I9" s="20">
        <f>VLOOKUP(B9,RMS!B:D,3,FALSE)</f>
        <v>345059.48574871803</v>
      </c>
      <c r="J9" s="21">
        <f>VLOOKUP(B9,RMS!B:E,4,FALSE)</f>
        <v>263551.14403162402</v>
      </c>
      <c r="K9" s="22">
        <f t="shared" si="1"/>
        <v>-0.16554871801054105</v>
      </c>
      <c r="L9" s="22">
        <f t="shared" si="2"/>
        <v>-5.3162401309236884E-4</v>
      </c>
      <c r="M9" s="32"/>
    </row>
    <row r="10" spans="1:13">
      <c r="A10" s="70"/>
      <c r="B10" s="12">
        <v>18</v>
      </c>
      <c r="C10" s="65" t="s">
        <v>12</v>
      </c>
      <c r="D10" s="65"/>
      <c r="E10" s="15">
        <f>VLOOKUP(C10,RA!B14:D40,3,0)</f>
        <v>144114.40760000001</v>
      </c>
      <c r="F10" s="25">
        <f>VLOOKUP(C10,RA!B14:I43,8,0)</f>
        <v>30685.724099999999</v>
      </c>
      <c r="G10" s="16">
        <f t="shared" si="0"/>
        <v>113428.68350000001</v>
      </c>
      <c r="H10" s="27">
        <f>RA!J14</f>
        <v>21.2926137025595</v>
      </c>
      <c r="I10" s="20">
        <f>VLOOKUP(B10,RMS!B:D,3,FALSE)</f>
        <v>144114.44153675201</v>
      </c>
      <c r="J10" s="21">
        <f>VLOOKUP(B10,RMS!B:E,4,FALSE)</f>
        <v>113428.700144444</v>
      </c>
      <c r="K10" s="22">
        <f t="shared" si="1"/>
        <v>-3.3936752006411552E-2</v>
      </c>
      <c r="L10" s="22">
        <f t="shared" si="2"/>
        <v>-1.6644443981931545E-2</v>
      </c>
      <c r="M10" s="32"/>
    </row>
    <row r="11" spans="1:13">
      <c r="A11" s="70"/>
      <c r="B11" s="12">
        <v>19</v>
      </c>
      <c r="C11" s="65" t="s">
        <v>13</v>
      </c>
      <c r="D11" s="65"/>
      <c r="E11" s="15">
        <f>VLOOKUP(C11,RA!B14:D41,3,0)</f>
        <v>148221.60149999999</v>
      </c>
      <c r="F11" s="25">
        <f>VLOOKUP(C11,RA!B15:I44,8,0)</f>
        <v>5277.9513999999999</v>
      </c>
      <c r="G11" s="16">
        <f t="shared" si="0"/>
        <v>142943.6501</v>
      </c>
      <c r="H11" s="27">
        <f>RA!J15</f>
        <v>3.5608516886791302</v>
      </c>
      <c r="I11" s="20">
        <f>VLOOKUP(B11,RMS!B:D,3,FALSE)</f>
        <v>148221.74831025599</v>
      </c>
      <c r="J11" s="21">
        <f>VLOOKUP(B11,RMS!B:E,4,FALSE)</f>
        <v>142943.64735470101</v>
      </c>
      <c r="K11" s="22">
        <f t="shared" si="1"/>
        <v>-0.14681025600293651</v>
      </c>
      <c r="L11" s="22">
        <f t="shared" si="2"/>
        <v>2.7452989888843149E-3</v>
      </c>
      <c r="M11" s="32"/>
    </row>
    <row r="12" spans="1:13">
      <c r="A12" s="70"/>
      <c r="B12" s="12">
        <v>21</v>
      </c>
      <c r="C12" s="65" t="s">
        <v>14</v>
      </c>
      <c r="D12" s="65"/>
      <c r="E12" s="15">
        <f>VLOOKUP(C12,RA!B16:D42,3,0)</f>
        <v>1429691.4298</v>
      </c>
      <c r="F12" s="25">
        <f>VLOOKUP(C12,RA!B16:I45,8,0)</f>
        <v>5214.9381999999996</v>
      </c>
      <c r="G12" s="16">
        <f t="shared" si="0"/>
        <v>1424476.4916000001</v>
      </c>
      <c r="H12" s="27">
        <f>RA!J16</f>
        <v>0.36475970207987601</v>
      </c>
      <c r="I12" s="20">
        <f>VLOOKUP(B12,RMS!B:D,3,FALSE)</f>
        <v>1429690.1410090299</v>
      </c>
      <c r="J12" s="21">
        <f>VLOOKUP(B12,RMS!B:E,4,FALSE)</f>
        <v>1424476.49203333</v>
      </c>
      <c r="K12" s="22">
        <f t="shared" si="1"/>
        <v>1.2887909701094031</v>
      </c>
      <c r="L12" s="22">
        <f t="shared" si="2"/>
        <v>-4.3332995846867561E-4</v>
      </c>
      <c r="M12" s="32"/>
    </row>
    <row r="13" spans="1:13">
      <c r="A13" s="70"/>
      <c r="B13" s="12">
        <v>22</v>
      </c>
      <c r="C13" s="65" t="s">
        <v>15</v>
      </c>
      <c r="D13" s="65"/>
      <c r="E13" s="15">
        <f>VLOOKUP(C13,RA!B16:D43,3,0)</f>
        <v>1284538.9108</v>
      </c>
      <c r="F13" s="25">
        <f>VLOOKUP(C13,RA!B17:I46,8,0)</f>
        <v>22322.424599999998</v>
      </c>
      <c r="G13" s="16">
        <f t="shared" si="0"/>
        <v>1262216.4861999999</v>
      </c>
      <c r="H13" s="27">
        <f>RA!J17</f>
        <v>1.73777722203042</v>
      </c>
      <c r="I13" s="20">
        <f>VLOOKUP(B13,RMS!B:D,3,FALSE)</f>
        <v>1284538.91577692</v>
      </c>
      <c r="J13" s="21">
        <f>VLOOKUP(B13,RMS!B:E,4,FALSE)</f>
        <v>1262216.4865427399</v>
      </c>
      <c r="K13" s="22">
        <f t="shared" si="1"/>
        <v>-4.9769200850278139E-3</v>
      </c>
      <c r="L13" s="22">
        <f t="shared" si="2"/>
        <v>-3.4273997880518436E-4</v>
      </c>
      <c r="M13" s="32"/>
    </row>
    <row r="14" spans="1:13">
      <c r="A14" s="70"/>
      <c r="B14" s="12">
        <v>23</v>
      </c>
      <c r="C14" s="65" t="s">
        <v>16</v>
      </c>
      <c r="D14" s="65"/>
      <c r="E14" s="15">
        <f>VLOOKUP(C14,RA!B18:D43,3,0)</f>
        <v>2286801.0986000001</v>
      </c>
      <c r="F14" s="25">
        <f>VLOOKUP(C14,RA!B18:I47,8,0)</f>
        <v>63817.851600000002</v>
      </c>
      <c r="G14" s="16">
        <f t="shared" si="0"/>
        <v>2222983.247</v>
      </c>
      <c r="H14" s="27">
        <f>RA!J18</f>
        <v>2.7907040817441402</v>
      </c>
      <c r="I14" s="20">
        <f>VLOOKUP(B14,RMS!B:D,3,FALSE)</f>
        <v>2286800.45475556</v>
      </c>
      <c r="J14" s="21">
        <f>VLOOKUP(B14,RMS!B:E,4,FALSE)</f>
        <v>2222983.0695179501</v>
      </c>
      <c r="K14" s="22">
        <f t="shared" si="1"/>
        <v>0.64384444011375308</v>
      </c>
      <c r="L14" s="22">
        <f t="shared" si="2"/>
        <v>0.17748204991221428</v>
      </c>
      <c r="M14" s="32"/>
    </row>
    <row r="15" spans="1:13">
      <c r="A15" s="70"/>
      <c r="B15" s="12">
        <v>24</v>
      </c>
      <c r="C15" s="65" t="s">
        <v>17</v>
      </c>
      <c r="D15" s="65"/>
      <c r="E15" s="15">
        <f>VLOOKUP(C15,RA!B18:D44,3,0)</f>
        <v>789748.43810000003</v>
      </c>
      <c r="F15" s="25">
        <f>VLOOKUP(C15,RA!B19:I48,8,0)</f>
        <v>12775.390600000001</v>
      </c>
      <c r="G15" s="16">
        <f t="shared" si="0"/>
        <v>776973.04749999999</v>
      </c>
      <c r="H15" s="27">
        <f>RA!J19</f>
        <v>1.6176531644349199</v>
      </c>
      <c r="I15" s="20">
        <f>VLOOKUP(B15,RMS!B:D,3,FALSE)</f>
        <v>789748.45755812002</v>
      </c>
      <c r="J15" s="21">
        <f>VLOOKUP(B15,RMS!B:E,4,FALSE)</f>
        <v>776973.04984529899</v>
      </c>
      <c r="K15" s="22">
        <f t="shared" si="1"/>
        <v>-1.9458119990304112E-2</v>
      </c>
      <c r="L15" s="22">
        <f t="shared" si="2"/>
        <v>-2.3452989989891648E-3</v>
      </c>
      <c r="M15" s="32"/>
    </row>
    <row r="16" spans="1:13">
      <c r="A16" s="70"/>
      <c r="B16" s="12">
        <v>25</v>
      </c>
      <c r="C16" s="65" t="s">
        <v>18</v>
      </c>
      <c r="D16" s="65"/>
      <c r="E16" s="15">
        <f>VLOOKUP(C16,RA!B20:D45,3,0)</f>
        <v>2918203.0559</v>
      </c>
      <c r="F16" s="25">
        <f>VLOOKUP(C16,RA!B20:I49,8,0)</f>
        <v>-203539.4332</v>
      </c>
      <c r="G16" s="16">
        <f t="shared" si="0"/>
        <v>3121742.4890999999</v>
      </c>
      <c r="H16" s="27">
        <f>RA!J20</f>
        <v>-6.9748207818673098</v>
      </c>
      <c r="I16" s="20">
        <f>VLOOKUP(B16,RMS!B:D,3,FALSE)</f>
        <v>2918202.8996662898</v>
      </c>
      <c r="J16" s="21">
        <f>VLOOKUP(B16,RMS!B:E,4,FALSE)</f>
        <v>3121742.4890999999</v>
      </c>
      <c r="K16" s="22">
        <f t="shared" si="1"/>
        <v>0.1562337102368474</v>
      </c>
      <c r="L16" s="22">
        <f t="shared" si="2"/>
        <v>0</v>
      </c>
      <c r="M16" s="32"/>
    </row>
    <row r="17" spans="1:13">
      <c r="A17" s="70"/>
      <c r="B17" s="12">
        <v>26</v>
      </c>
      <c r="C17" s="65" t="s">
        <v>19</v>
      </c>
      <c r="D17" s="65"/>
      <c r="E17" s="15">
        <f>VLOOKUP(C17,RA!B20:D46,3,0)</f>
        <v>577183.42449999996</v>
      </c>
      <c r="F17" s="25">
        <f>VLOOKUP(C17,RA!B21:I50,8,0)</f>
        <v>139171.00949999999</v>
      </c>
      <c r="G17" s="16">
        <f t="shared" si="0"/>
        <v>438012.41499999998</v>
      </c>
      <c r="H17" s="27">
        <f>RA!J21</f>
        <v>24.112093936266501</v>
      </c>
      <c r="I17" s="20">
        <f>VLOOKUP(B17,RMS!B:D,3,FALSE)</f>
        <v>577183.50627032004</v>
      </c>
      <c r="J17" s="21">
        <f>VLOOKUP(B17,RMS!B:E,4,FALSE)</f>
        <v>438012.41506172001</v>
      </c>
      <c r="K17" s="22">
        <f t="shared" si="1"/>
        <v>-8.1770320073701441E-2</v>
      </c>
      <c r="L17" s="22">
        <f t="shared" si="2"/>
        <v>-6.1720027588307858E-5</v>
      </c>
      <c r="M17" s="32"/>
    </row>
    <row r="18" spans="1:13">
      <c r="A18" s="70"/>
      <c r="B18" s="12">
        <v>27</v>
      </c>
      <c r="C18" s="65" t="s">
        <v>20</v>
      </c>
      <c r="D18" s="65"/>
      <c r="E18" s="15">
        <f>VLOOKUP(C18,RA!B22:D47,3,0)</f>
        <v>1809638.1555000001</v>
      </c>
      <c r="F18" s="25">
        <f>VLOOKUP(C18,RA!B22:I51,8,0)</f>
        <v>81707.097800000003</v>
      </c>
      <c r="G18" s="16">
        <f t="shared" si="0"/>
        <v>1727931.0577</v>
      </c>
      <c r="H18" s="27">
        <f>RA!J22</f>
        <v>4.5151069318288402</v>
      </c>
      <c r="I18" s="20">
        <f>VLOOKUP(B18,RMS!B:D,3,FALSE)</f>
        <v>1809639.96911545</v>
      </c>
      <c r="J18" s="21">
        <f>VLOOKUP(B18,RMS!B:E,4,FALSE)</f>
        <v>1727931.05424118</v>
      </c>
      <c r="K18" s="22">
        <f t="shared" si="1"/>
        <v>-1.8136154499370605</v>
      </c>
      <c r="L18" s="22">
        <f t="shared" si="2"/>
        <v>3.4588200505822897E-3</v>
      </c>
      <c r="M18" s="32"/>
    </row>
    <row r="19" spans="1:13">
      <c r="A19" s="70"/>
      <c r="B19" s="12">
        <v>29</v>
      </c>
      <c r="C19" s="65" t="s">
        <v>21</v>
      </c>
      <c r="D19" s="65"/>
      <c r="E19" s="15">
        <f>VLOOKUP(C19,RA!B22:D48,3,0)</f>
        <v>4119020.0155000002</v>
      </c>
      <c r="F19" s="25">
        <f>VLOOKUP(C19,RA!B23:I52,8,0)</f>
        <v>238944.2188</v>
      </c>
      <c r="G19" s="16">
        <f t="shared" si="0"/>
        <v>3880075.7967000003</v>
      </c>
      <c r="H19" s="27">
        <f>RA!J23</f>
        <v>5.8009967880914797</v>
      </c>
      <c r="I19" s="20">
        <f>VLOOKUP(B19,RMS!B:D,3,FALSE)</f>
        <v>4119021.2260589702</v>
      </c>
      <c r="J19" s="21">
        <f>VLOOKUP(B19,RMS!B:E,4,FALSE)</f>
        <v>3880075.8243914498</v>
      </c>
      <c r="K19" s="22">
        <f t="shared" si="1"/>
        <v>-1.2105589699931443</v>
      </c>
      <c r="L19" s="22">
        <f t="shared" si="2"/>
        <v>-2.7691449504345655E-2</v>
      </c>
      <c r="M19" s="32"/>
    </row>
    <row r="20" spans="1:13">
      <c r="A20" s="70"/>
      <c r="B20" s="12">
        <v>31</v>
      </c>
      <c r="C20" s="65" t="s">
        <v>22</v>
      </c>
      <c r="D20" s="65"/>
      <c r="E20" s="15">
        <f>VLOOKUP(C20,RA!B24:D49,3,0)</f>
        <v>349906.90990000003</v>
      </c>
      <c r="F20" s="25">
        <f>VLOOKUP(C20,RA!B24:I53,8,0)</f>
        <v>46255.431900000003</v>
      </c>
      <c r="G20" s="16">
        <f t="shared" si="0"/>
        <v>303651.478</v>
      </c>
      <c r="H20" s="27">
        <f>RA!J24</f>
        <v>13.219353659869</v>
      </c>
      <c r="I20" s="20">
        <f>VLOOKUP(B20,RMS!B:D,3,FALSE)</f>
        <v>349906.937402957</v>
      </c>
      <c r="J20" s="21">
        <f>VLOOKUP(B20,RMS!B:E,4,FALSE)</f>
        <v>303651.46990669402</v>
      </c>
      <c r="K20" s="22">
        <f t="shared" si="1"/>
        <v>-2.7502956974785775E-2</v>
      </c>
      <c r="L20" s="22">
        <f t="shared" si="2"/>
        <v>8.0933059798553586E-3</v>
      </c>
      <c r="M20" s="32"/>
    </row>
    <row r="21" spans="1:13">
      <c r="A21" s="70"/>
      <c r="B21" s="12">
        <v>32</v>
      </c>
      <c r="C21" s="65" t="s">
        <v>23</v>
      </c>
      <c r="D21" s="65"/>
      <c r="E21" s="15">
        <f>VLOOKUP(C21,RA!B24:D50,3,0)</f>
        <v>409876.34740000003</v>
      </c>
      <c r="F21" s="25">
        <f>VLOOKUP(C21,RA!B25:I54,8,0)</f>
        <v>28311.3629</v>
      </c>
      <c r="G21" s="16">
        <f t="shared" si="0"/>
        <v>381564.98450000002</v>
      </c>
      <c r="H21" s="27">
        <f>RA!J25</f>
        <v>6.9072936458982399</v>
      </c>
      <c r="I21" s="20">
        <f>VLOOKUP(B21,RMS!B:D,3,FALSE)</f>
        <v>409876.32507150702</v>
      </c>
      <c r="J21" s="21">
        <f>VLOOKUP(B21,RMS!B:E,4,FALSE)</f>
        <v>381564.98303838499</v>
      </c>
      <c r="K21" s="22">
        <f t="shared" si="1"/>
        <v>2.2328493010718375E-2</v>
      </c>
      <c r="L21" s="22">
        <f t="shared" si="2"/>
        <v>1.4616150292567909E-3</v>
      </c>
      <c r="M21" s="32"/>
    </row>
    <row r="22" spans="1:13">
      <c r="A22" s="70"/>
      <c r="B22" s="12">
        <v>33</v>
      </c>
      <c r="C22" s="65" t="s">
        <v>24</v>
      </c>
      <c r="D22" s="65"/>
      <c r="E22" s="15">
        <f>VLOOKUP(C22,RA!B26:D51,3,0)</f>
        <v>881881.94979999994</v>
      </c>
      <c r="F22" s="25">
        <f>VLOOKUP(C22,RA!B26:I55,8,0)</f>
        <v>164758.52859999999</v>
      </c>
      <c r="G22" s="16">
        <f t="shared" si="0"/>
        <v>717123.42119999998</v>
      </c>
      <c r="H22" s="27">
        <f>RA!J26</f>
        <v>18.682605833736002</v>
      </c>
      <c r="I22" s="20">
        <f>VLOOKUP(B22,RMS!B:D,3,FALSE)</f>
        <v>881881.72990051401</v>
      </c>
      <c r="J22" s="21">
        <f>VLOOKUP(B22,RMS!B:E,4,FALSE)</f>
        <v>717123.41989424999</v>
      </c>
      <c r="K22" s="22">
        <f t="shared" si="1"/>
        <v>0.21989948593545705</v>
      </c>
      <c r="L22" s="22">
        <f t="shared" si="2"/>
        <v>1.3057499891147017E-3</v>
      </c>
      <c r="M22" s="32"/>
    </row>
    <row r="23" spans="1:13">
      <c r="A23" s="70"/>
      <c r="B23" s="12">
        <v>34</v>
      </c>
      <c r="C23" s="65" t="s">
        <v>25</v>
      </c>
      <c r="D23" s="65"/>
      <c r="E23" s="15">
        <f>VLOOKUP(C23,RA!B26:D52,3,0)</f>
        <v>253957.4137</v>
      </c>
      <c r="F23" s="25">
        <f>VLOOKUP(C23,RA!B27:I56,8,0)</f>
        <v>62428.432800000002</v>
      </c>
      <c r="G23" s="16">
        <f t="shared" si="0"/>
        <v>191528.9809</v>
      </c>
      <c r="H23" s="27">
        <f>RA!J27</f>
        <v>24.582244672623201</v>
      </c>
      <c r="I23" s="20">
        <f>VLOOKUP(B23,RMS!B:D,3,FALSE)</f>
        <v>253957.23456026</v>
      </c>
      <c r="J23" s="21">
        <f>VLOOKUP(B23,RMS!B:E,4,FALSE)</f>
        <v>191528.98099868101</v>
      </c>
      <c r="K23" s="22">
        <f t="shared" si="1"/>
        <v>0.17913974000839517</v>
      </c>
      <c r="L23" s="22">
        <f t="shared" si="2"/>
        <v>-9.8681019153445959E-5</v>
      </c>
      <c r="M23" s="32"/>
    </row>
    <row r="24" spans="1:13">
      <c r="A24" s="70"/>
      <c r="B24" s="12">
        <v>35</v>
      </c>
      <c r="C24" s="65" t="s">
        <v>26</v>
      </c>
      <c r="D24" s="65"/>
      <c r="E24" s="15">
        <f>VLOOKUP(C24,RA!B28:D53,3,0)</f>
        <v>1284617.4757000001</v>
      </c>
      <c r="F24" s="25">
        <f>VLOOKUP(C24,RA!B28:I57,8,0)</f>
        <v>49264.060299999997</v>
      </c>
      <c r="G24" s="16">
        <f t="shared" si="0"/>
        <v>1235353.4154000001</v>
      </c>
      <c r="H24" s="27">
        <f>RA!J28</f>
        <v>3.8349206072535802</v>
      </c>
      <c r="I24" s="20">
        <f>VLOOKUP(B24,RMS!B:D,3,FALSE)</f>
        <v>1284617.5323177001</v>
      </c>
      <c r="J24" s="21">
        <f>VLOOKUP(B24,RMS!B:E,4,FALSE)</f>
        <v>1235353.41921681</v>
      </c>
      <c r="K24" s="22">
        <f t="shared" si="1"/>
        <v>-5.6617700029164553E-2</v>
      </c>
      <c r="L24" s="22">
        <f t="shared" si="2"/>
        <v>-3.8168099708855152E-3</v>
      </c>
      <c r="M24" s="32"/>
    </row>
    <row r="25" spans="1:13">
      <c r="A25" s="70"/>
      <c r="B25" s="12">
        <v>36</v>
      </c>
      <c r="C25" s="65" t="s">
        <v>27</v>
      </c>
      <c r="D25" s="65"/>
      <c r="E25" s="15">
        <f>VLOOKUP(C25,RA!B28:D54,3,0)</f>
        <v>853044.61309999996</v>
      </c>
      <c r="F25" s="25">
        <f>VLOOKUP(C25,RA!B29:I58,8,0)</f>
        <v>109121.5238</v>
      </c>
      <c r="G25" s="16">
        <f t="shared" si="0"/>
        <v>743923.08929999999</v>
      </c>
      <c r="H25" s="27">
        <f>RA!J29</f>
        <v>12.7920066693168</v>
      </c>
      <c r="I25" s="20">
        <f>VLOOKUP(B25,RMS!B:D,3,FALSE)</f>
        <v>853045.04959026503</v>
      </c>
      <c r="J25" s="21">
        <f>VLOOKUP(B25,RMS!B:E,4,FALSE)</f>
        <v>743923.112559197</v>
      </c>
      <c r="K25" s="22">
        <f t="shared" si="1"/>
        <v>-0.43649026507046074</v>
      </c>
      <c r="L25" s="22">
        <f t="shared" si="2"/>
        <v>-2.3259197012521327E-2</v>
      </c>
      <c r="M25" s="32"/>
    </row>
    <row r="26" spans="1:13">
      <c r="A26" s="70"/>
      <c r="B26" s="12">
        <v>37</v>
      </c>
      <c r="C26" s="65" t="s">
        <v>67</v>
      </c>
      <c r="D26" s="65"/>
      <c r="E26" s="15">
        <f>VLOOKUP(C26,RA!B30:D55,3,0)</f>
        <v>1408845.4378</v>
      </c>
      <c r="F26" s="25">
        <f>VLOOKUP(C26,RA!B30:I59,8,0)</f>
        <v>127247.26760000001</v>
      </c>
      <c r="G26" s="16">
        <f t="shared" si="0"/>
        <v>1281598.1702000001</v>
      </c>
      <c r="H26" s="27">
        <f>RA!J30</f>
        <v>9.0320246767952508</v>
      </c>
      <c r="I26" s="20">
        <f>VLOOKUP(B26,RMS!B:D,3,FALSE)</f>
        <v>1408845.3911822999</v>
      </c>
      <c r="J26" s="21">
        <f>VLOOKUP(B26,RMS!B:E,4,FALSE)</f>
        <v>1281598.1363671799</v>
      </c>
      <c r="K26" s="22">
        <f t="shared" si="1"/>
        <v>4.6617700019851327E-2</v>
      </c>
      <c r="L26" s="22">
        <f t="shared" si="2"/>
        <v>3.3832820132374763E-2</v>
      </c>
      <c r="M26" s="32"/>
    </row>
    <row r="27" spans="1:13">
      <c r="A27" s="70"/>
      <c r="B27" s="12">
        <v>38</v>
      </c>
      <c r="C27" s="65" t="s">
        <v>29</v>
      </c>
      <c r="D27" s="65"/>
      <c r="E27" s="15">
        <f>VLOOKUP(C27,RA!B30:D56,3,0)</f>
        <v>3110726.2119</v>
      </c>
      <c r="F27" s="25">
        <f>VLOOKUP(C27,RA!B31:I60,8,0)</f>
        <v>-149484.80650000001</v>
      </c>
      <c r="G27" s="16">
        <f t="shared" si="0"/>
        <v>3260211.0183999999</v>
      </c>
      <c r="H27" s="27">
        <f>RA!J31</f>
        <v>-4.8054633007607599</v>
      </c>
      <c r="I27" s="20">
        <f>VLOOKUP(B27,RMS!B:D,3,FALSE)</f>
        <v>3110726.60109558</v>
      </c>
      <c r="J27" s="21">
        <f>VLOOKUP(B27,RMS!B:E,4,FALSE)</f>
        <v>3260210.54470796</v>
      </c>
      <c r="K27" s="22">
        <f t="shared" si="1"/>
        <v>-0.38919558003544807</v>
      </c>
      <c r="L27" s="22">
        <f t="shared" si="2"/>
        <v>0.47369203995913267</v>
      </c>
      <c r="M27" s="32"/>
    </row>
    <row r="28" spans="1:13">
      <c r="A28" s="70"/>
      <c r="B28" s="12">
        <v>39</v>
      </c>
      <c r="C28" s="65" t="s">
        <v>30</v>
      </c>
      <c r="D28" s="65"/>
      <c r="E28" s="15">
        <f>VLOOKUP(C28,RA!B32:D57,3,0)</f>
        <v>131511.929</v>
      </c>
      <c r="F28" s="25">
        <f>VLOOKUP(C28,RA!B32:I61,8,0)</f>
        <v>-86982.213799999998</v>
      </c>
      <c r="G28" s="16">
        <f t="shared" si="0"/>
        <v>218494.1428</v>
      </c>
      <c r="H28" s="27">
        <f>RA!J32</f>
        <v>-66.140170295882399</v>
      </c>
      <c r="I28" s="20">
        <f>VLOOKUP(B28,RMS!B:D,3,FALSE)</f>
        <v>131511.85996357299</v>
      </c>
      <c r="J28" s="21">
        <f>VLOOKUP(B28,RMS!B:E,4,FALSE)</f>
        <v>218494.133581189</v>
      </c>
      <c r="K28" s="22">
        <f t="shared" si="1"/>
        <v>6.9036427012179047E-2</v>
      </c>
      <c r="L28" s="22">
        <f t="shared" si="2"/>
        <v>9.2188109993003309E-3</v>
      </c>
      <c r="M28" s="32"/>
    </row>
    <row r="29" spans="1:13">
      <c r="A29" s="70"/>
      <c r="B29" s="12">
        <v>40</v>
      </c>
      <c r="C29" s="65" t="s">
        <v>69</v>
      </c>
      <c r="D29" s="65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>
      <c r="A30" s="70"/>
      <c r="B30" s="12">
        <v>42</v>
      </c>
      <c r="C30" s="65" t="s">
        <v>31</v>
      </c>
      <c r="D30" s="65"/>
      <c r="E30" s="15">
        <f>VLOOKUP(C30,RA!B34:D60,3,0)</f>
        <v>224144.36790000001</v>
      </c>
      <c r="F30" s="25">
        <f>VLOOKUP(C30,RA!B34:I64,8,0)</f>
        <v>28720.9169</v>
      </c>
      <c r="G30" s="16">
        <f t="shared" si="0"/>
        <v>195423.451</v>
      </c>
      <c r="H30" s="27">
        <f>RA!J34</f>
        <v>12.813579555482599</v>
      </c>
      <c r="I30" s="20">
        <f>VLOOKUP(B30,RMS!B:D,3,FALSE)</f>
        <v>224144.37880000001</v>
      </c>
      <c r="J30" s="21">
        <f>VLOOKUP(B30,RMS!B:E,4,FALSE)</f>
        <v>195423.44010000001</v>
      </c>
      <c r="K30" s="22">
        <f t="shared" si="1"/>
        <v>-1.0899999993853271E-2</v>
      </c>
      <c r="L30" s="22">
        <f t="shared" si="2"/>
        <v>1.0899999993853271E-2</v>
      </c>
      <c r="M30" s="32"/>
    </row>
    <row r="31" spans="1:13" s="36" customFormat="1" ht="12" thickBot="1">
      <c r="A31" s="70"/>
      <c r="B31" s="12">
        <v>43</v>
      </c>
      <c r="C31" s="43" t="s">
        <v>77</v>
      </c>
      <c r="D31" s="42"/>
      <c r="E31" s="15">
        <f>VLOOKUP(C31,RA!B35:D61,3,0)</f>
        <v>0</v>
      </c>
      <c r="F31" s="25">
        <f>VLOOKUP(C31,RA!B35:I65,8,0)</f>
        <v>0</v>
      </c>
      <c r="G31" s="16">
        <f t="shared" si="0"/>
        <v>0</v>
      </c>
      <c r="H31" s="27">
        <f>RA!J35</f>
        <v>0</v>
      </c>
      <c r="I31" s="20">
        <f>VLOOKUP(B31,RMS!B:D,3,FALSE)</f>
        <v>0</v>
      </c>
      <c r="J31" s="21">
        <f>VLOOKUP(B31,RMS!B:E,4,FALSE)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>
      <c r="A32" s="70"/>
      <c r="B32" s="12">
        <v>70</v>
      </c>
      <c r="C32" s="71" t="s">
        <v>64</v>
      </c>
      <c r="D32" s="72"/>
      <c r="E32" s="15">
        <f>VLOOKUP(C32,RA!B34:D61,3,0)</f>
        <v>317609.56</v>
      </c>
      <c r="F32" s="25">
        <f>VLOOKUP(C32,RA!B34:I65,8,0)</f>
        <v>7765.55</v>
      </c>
      <c r="G32" s="16">
        <f t="shared" si="0"/>
        <v>309844.01</v>
      </c>
      <c r="H32" s="27">
        <f>RA!J34</f>
        <v>12.813579555482599</v>
      </c>
      <c r="I32" s="20">
        <f>VLOOKUP(B32,RMS!B:D,3,FALSE)</f>
        <v>317609.56</v>
      </c>
      <c r="J32" s="21">
        <f>VLOOKUP(B32,RMS!B:E,4,FALSE)</f>
        <v>309844.01</v>
      </c>
      <c r="K32" s="22">
        <f t="shared" si="1"/>
        <v>0</v>
      </c>
      <c r="L32" s="22">
        <f t="shared" si="2"/>
        <v>0</v>
      </c>
    </row>
    <row r="33" spans="1:13">
      <c r="A33" s="70"/>
      <c r="B33" s="12">
        <v>71</v>
      </c>
      <c r="C33" s="65" t="s">
        <v>35</v>
      </c>
      <c r="D33" s="65"/>
      <c r="E33" s="15">
        <f>VLOOKUP(C33,RA!B34:D61,3,0)</f>
        <v>569030.07999999996</v>
      </c>
      <c r="F33" s="25">
        <f>VLOOKUP(C33,RA!B34:I65,8,0)</f>
        <v>-59516.18</v>
      </c>
      <c r="G33" s="16">
        <f t="shared" si="0"/>
        <v>628546.26</v>
      </c>
      <c r="H33" s="27">
        <f>RA!J34</f>
        <v>12.813579555482599</v>
      </c>
      <c r="I33" s="20">
        <f>VLOOKUP(B33,RMS!B:D,3,FALSE)</f>
        <v>569030.07999999996</v>
      </c>
      <c r="J33" s="21">
        <f>VLOOKUP(B33,RMS!B:E,4,FALSE)</f>
        <v>628546.26</v>
      </c>
      <c r="K33" s="22">
        <f t="shared" si="1"/>
        <v>0</v>
      </c>
      <c r="L33" s="22">
        <f t="shared" si="2"/>
        <v>0</v>
      </c>
      <c r="M33" s="32"/>
    </row>
    <row r="34" spans="1:13">
      <c r="A34" s="70"/>
      <c r="B34" s="12">
        <v>72</v>
      </c>
      <c r="C34" s="65" t="s">
        <v>36</v>
      </c>
      <c r="D34" s="65"/>
      <c r="E34" s="15">
        <f>VLOOKUP(C34,RA!B34:D62,3,0)</f>
        <v>1127748.74</v>
      </c>
      <c r="F34" s="25">
        <f>VLOOKUP(C34,RA!B34:I66,8,0)</f>
        <v>-31032.58</v>
      </c>
      <c r="G34" s="16">
        <f t="shared" si="0"/>
        <v>1158781.32</v>
      </c>
      <c r="H34" s="27">
        <f>RA!J35</f>
        <v>0</v>
      </c>
      <c r="I34" s="20">
        <f>VLOOKUP(B34,RMS!B:D,3,FALSE)</f>
        <v>1127748.74</v>
      </c>
      <c r="J34" s="21">
        <f>VLOOKUP(B34,RMS!B:E,4,FALSE)</f>
        <v>1158781.32</v>
      </c>
      <c r="K34" s="22">
        <f t="shared" si="1"/>
        <v>0</v>
      </c>
      <c r="L34" s="22">
        <f t="shared" si="2"/>
        <v>0</v>
      </c>
      <c r="M34" s="32"/>
    </row>
    <row r="35" spans="1:13">
      <c r="A35" s="70"/>
      <c r="B35" s="12">
        <v>73</v>
      </c>
      <c r="C35" s="65" t="s">
        <v>37</v>
      </c>
      <c r="D35" s="65"/>
      <c r="E35" s="15">
        <f>VLOOKUP(C35,RA!B34:D63,3,0)</f>
        <v>618724.29</v>
      </c>
      <c r="F35" s="25">
        <f>VLOOKUP(C35,RA!B34:I67,8,0)</f>
        <v>-105370.63</v>
      </c>
      <c r="G35" s="16">
        <f t="shared" si="0"/>
        <v>724094.92</v>
      </c>
      <c r="H35" s="27">
        <f>RA!J34</f>
        <v>12.813579555482599</v>
      </c>
      <c r="I35" s="20">
        <f>VLOOKUP(B35,RMS!B:D,3,FALSE)</f>
        <v>618724.29</v>
      </c>
      <c r="J35" s="21">
        <f>VLOOKUP(B35,RMS!B:E,4,FALSE)</f>
        <v>724094.92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70"/>
      <c r="B36" s="12">
        <v>74</v>
      </c>
      <c r="C36" s="65" t="s">
        <v>65</v>
      </c>
      <c r="D36" s="65"/>
      <c r="E36" s="15">
        <f>VLOOKUP(C36,RA!B35:D64,3,0)</f>
        <v>0</v>
      </c>
      <c r="F36" s="25">
        <f>VLOOKUP(C36,RA!B35:I68,8,0)</f>
        <v>0</v>
      </c>
      <c r="G36" s="16">
        <f t="shared" si="0"/>
        <v>0</v>
      </c>
      <c r="H36" s="27">
        <f>RA!J35</f>
        <v>0</v>
      </c>
      <c r="I36" s="20">
        <f>VLOOKUP(B36,RMS!B:D,3,FALSE)</f>
        <v>0</v>
      </c>
      <c r="J36" s="21">
        <f>VLOOKUP(B36,RMS!B:E,4,FALSE)</f>
        <v>0</v>
      </c>
      <c r="K36" s="22">
        <f t="shared" si="1"/>
        <v>0</v>
      </c>
      <c r="L36" s="22">
        <f t="shared" si="2"/>
        <v>0</v>
      </c>
    </row>
    <row r="37" spans="1:13" ht="11.25" customHeight="1">
      <c r="A37" s="70"/>
      <c r="B37" s="12">
        <v>75</v>
      </c>
      <c r="C37" s="65" t="s">
        <v>32</v>
      </c>
      <c r="D37" s="65"/>
      <c r="E37" s="15">
        <f>VLOOKUP(C37,RA!B8:D64,3,0)</f>
        <v>42951.281900000002</v>
      </c>
      <c r="F37" s="25">
        <f>VLOOKUP(C37,RA!B8:I68,8,0)</f>
        <v>3266.7184000000002</v>
      </c>
      <c r="G37" s="16">
        <f t="shared" si="0"/>
        <v>39684.563500000004</v>
      </c>
      <c r="H37" s="27">
        <f>RA!J35</f>
        <v>0</v>
      </c>
      <c r="I37" s="20">
        <f>VLOOKUP(B37,RMS!B:D,3,FALSE)</f>
        <v>42951.282051282098</v>
      </c>
      <c r="J37" s="21">
        <f>VLOOKUP(B37,RMS!B:E,4,FALSE)</f>
        <v>39684.564102564102</v>
      </c>
      <c r="K37" s="22">
        <f t="shared" si="1"/>
        <v>-1.5128209633985534E-4</v>
      </c>
      <c r="L37" s="22">
        <f t="shared" si="2"/>
        <v>-6.0256409778958187E-4</v>
      </c>
      <c r="M37" s="32"/>
    </row>
    <row r="38" spans="1:13">
      <c r="A38" s="70"/>
      <c r="B38" s="12">
        <v>76</v>
      </c>
      <c r="C38" s="65" t="s">
        <v>33</v>
      </c>
      <c r="D38" s="65"/>
      <c r="E38" s="15">
        <f>VLOOKUP(C38,RA!B8:D65,3,0)</f>
        <v>767783.59950000001</v>
      </c>
      <c r="F38" s="25">
        <f>VLOOKUP(C38,RA!B8:I69,8,0)</f>
        <v>-11959.2003</v>
      </c>
      <c r="G38" s="16">
        <f t="shared" si="0"/>
        <v>779742.79980000004</v>
      </c>
      <c r="H38" s="27">
        <f>RA!J36</f>
        <v>2.4449988218238801</v>
      </c>
      <c r="I38" s="20">
        <f>VLOOKUP(B38,RMS!B:D,3,FALSE)</f>
        <v>767783.58705213701</v>
      </c>
      <c r="J38" s="21">
        <f>VLOOKUP(B38,RMS!B:E,4,FALSE)</f>
        <v>779742.79979914497</v>
      </c>
      <c r="K38" s="22">
        <f t="shared" si="1"/>
        <v>1.2447863002307713E-2</v>
      </c>
      <c r="L38" s="22">
        <f t="shared" si="2"/>
        <v>8.5507053881883621E-7</v>
      </c>
      <c r="M38" s="32"/>
    </row>
    <row r="39" spans="1:13">
      <c r="A39" s="70"/>
      <c r="B39" s="12">
        <v>77</v>
      </c>
      <c r="C39" s="65" t="s">
        <v>38</v>
      </c>
      <c r="D39" s="65"/>
      <c r="E39" s="15">
        <f>VLOOKUP(C39,RA!B9:D66,3,0)</f>
        <v>273528.26</v>
      </c>
      <c r="F39" s="25">
        <f>VLOOKUP(C39,RA!B9:I70,8,0)</f>
        <v>-45951.34</v>
      </c>
      <c r="G39" s="16">
        <f t="shared" si="0"/>
        <v>319479.59999999998</v>
      </c>
      <c r="H39" s="27">
        <f>RA!J37</f>
        <v>-10.459232664818</v>
      </c>
      <c r="I39" s="20">
        <f>VLOOKUP(B39,RMS!B:D,3,FALSE)</f>
        <v>273528.26</v>
      </c>
      <c r="J39" s="21">
        <f>VLOOKUP(B39,RMS!B:E,4,FALSE)</f>
        <v>319479.59999999998</v>
      </c>
      <c r="K39" s="22">
        <f t="shared" si="1"/>
        <v>0</v>
      </c>
      <c r="L39" s="22">
        <f t="shared" si="2"/>
        <v>0</v>
      </c>
      <c r="M39" s="32"/>
    </row>
    <row r="40" spans="1:13">
      <c r="A40" s="70"/>
      <c r="B40" s="12">
        <v>78</v>
      </c>
      <c r="C40" s="65" t="s">
        <v>39</v>
      </c>
      <c r="D40" s="65"/>
      <c r="E40" s="15">
        <f>VLOOKUP(C40,RA!B10:D67,3,0)</f>
        <v>156051.29999999999</v>
      </c>
      <c r="F40" s="25">
        <f>VLOOKUP(C40,RA!B10:I71,8,0)</f>
        <v>20069.169999999998</v>
      </c>
      <c r="G40" s="16">
        <f t="shared" si="0"/>
        <v>135982.13</v>
      </c>
      <c r="H40" s="27">
        <f>RA!J38</f>
        <v>-2.7517281908025</v>
      </c>
      <c r="I40" s="20">
        <f>VLOOKUP(B40,RMS!B:D,3,FALSE)</f>
        <v>156051.29999999999</v>
      </c>
      <c r="J40" s="21">
        <f>VLOOKUP(B40,RMS!B:E,4,FALSE)</f>
        <v>135982.13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70"/>
      <c r="B41" s="12">
        <v>9101</v>
      </c>
      <c r="C41" s="66" t="s">
        <v>71</v>
      </c>
      <c r="D41" s="67"/>
      <c r="E41" s="15">
        <f>VLOOKUP(C41,RA!B11:D68,3,0)</f>
        <v>0</v>
      </c>
      <c r="F41" s="25">
        <f>VLOOKUP(C41,RA!B11:I72,8,0)</f>
        <v>0</v>
      </c>
      <c r="G41" s="16">
        <f t="shared" si="0"/>
        <v>0</v>
      </c>
      <c r="H41" s="27">
        <f>RA!J39</f>
        <v>-17.0303044026282</v>
      </c>
      <c r="I41" s="20">
        <f>VLOOKUP(B41,RMS!B:D,3,FALSE)</f>
        <v>0</v>
      </c>
      <c r="J41" s="21">
        <f>VLOOKUP(B41,RMS!B:E,4,FALSE)</f>
        <v>0</v>
      </c>
      <c r="K41" s="22">
        <f t="shared" si="1"/>
        <v>0</v>
      </c>
      <c r="L41" s="22">
        <f t="shared" si="2"/>
        <v>0</v>
      </c>
    </row>
    <row r="42" spans="1:13">
      <c r="A42" s="70"/>
      <c r="B42" s="12">
        <v>99</v>
      </c>
      <c r="C42" s="65" t="s">
        <v>34</v>
      </c>
      <c r="D42" s="65"/>
      <c r="E42" s="15">
        <f>VLOOKUP(C42,RA!B8:D68,3,0)</f>
        <v>46446.583500000001</v>
      </c>
      <c r="F42" s="25">
        <f>VLOOKUP(C42,RA!B8:I72,8,0)</f>
        <v>7233.7813999999998</v>
      </c>
      <c r="G42" s="16">
        <f t="shared" si="0"/>
        <v>39212.802100000001</v>
      </c>
      <c r="H42" s="27">
        <f>RA!J39</f>
        <v>-17.0303044026282</v>
      </c>
      <c r="I42" s="20">
        <f>VLOOKUP(B42,RMS!B:D,3,FALSE)</f>
        <v>46446.583465698503</v>
      </c>
      <c r="J42" s="21">
        <f>VLOOKUP(B42,RMS!B:E,4,FALSE)</f>
        <v>39212.801860676198</v>
      </c>
      <c r="K42" s="22">
        <f t="shared" si="1"/>
        <v>3.4301498089917004E-5</v>
      </c>
      <c r="L42" s="22">
        <f t="shared" si="2"/>
        <v>2.393238028162159E-4</v>
      </c>
      <c r="M42" s="32"/>
    </row>
  </sheetData>
  <mergeCells count="41"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4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6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44" t="s">
        <v>45</v>
      </c>
      <c r="W1" s="75"/>
    </row>
    <row r="2" spans="1:23" ht="12.7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44"/>
      <c r="W2" s="75"/>
    </row>
    <row r="3" spans="1:23" ht="23.25" thickBo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45" t="s">
        <v>46</v>
      </c>
      <c r="W3" s="75"/>
    </row>
    <row r="4" spans="1:23" ht="12.75" thickTop="1" thickBot="1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W4" s="75"/>
    </row>
    <row r="5" spans="1:23" ht="22.5" thickTop="1" thickBot="1">
      <c r="A5" s="46"/>
      <c r="B5" s="47"/>
      <c r="C5" s="48"/>
      <c r="D5" s="49" t="s">
        <v>0</v>
      </c>
      <c r="E5" s="49" t="s">
        <v>73</v>
      </c>
      <c r="F5" s="49" t="s">
        <v>74</v>
      </c>
      <c r="G5" s="49" t="s">
        <v>47</v>
      </c>
      <c r="H5" s="49" t="s">
        <v>48</v>
      </c>
      <c r="I5" s="49" t="s">
        <v>1</v>
      </c>
      <c r="J5" s="49" t="s">
        <v>2</v>
      </c>
      <c r="K5" s="49" t="s">
        <v>49</v>
      </c>
      <c r="L5" s="49" t="s">
        <v>50</v>
      </c>
      <c r="M5" s="49" t="s">
        <v>51</v>
      </c>
      <c r="N5" s="49" t="s">
        <v>52</v>
      </c>
      <c r="O5" s="49" t="s">
        <v>53</v>
      </c>
      <c r="P5" s="49" t="s">
        <v>75</v>
      </c>
      <c r="Q5" s="49" t="s">
        <v>76</v>
      </c>
      <c r="R5" s="49" t="s">
        <v>54</v>
      </c>
      <c r="S5" s="49" t="s">
        <v>55</v>
      </c>
      <c r="T5" s="49" t="s">
        <v>56</v>
      </c>
      <c r="U5" s="50" t="s">
        <v>57</v>
      </c>
    </row>
    <row r="6" spans="1:23" ht="12" thickBot="1">
      <c r="A6" s="51" t="s">
        <v>3</v>
      </c>
      <c r="B6" s="76" t="s">
        <v>4</v>
      </c>
      <c r="C6" s="77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3" ht="12" thickBot="1">
      <c r="A7" s="78" t="s">
        <v>5</v>
      </c>
      <c r="B7" s="79"/>
      <c r="C7" s="80"/>
      <c r="D7" s="53">
        <v>30174944.378600001</v>
      </c>
      <c r="E7" s="53">
        <v>27452928.097800002</v>
      </c>
      <c r="F7" s="54">
        <v>109.915212945967</v>
      </c>
      <c r="G7" s="53">
        <v>39533732.913000003</v>
      </c>
      <c r="H7" s="54">
        <v>-23.672918909518199</v>
      </c>
      <c r="I7" s="53">
        <v>934782.45660000003</v>
      </c>
      <c r="J7" s="54">
        <v>3.0978763204048998</v>
      </c>
      <c r="K7" s="53">
        <v>-1459582.3160999999</v>
      </c>
      <c r="L7" s="54">
        <v>-3.6919921508855098</v>
      </c>
      <c r="M7" s="54">
        <v>-1.64044517824643</v>
      </c>
      <c r="N7" s="53">
        <v>581358973.29639995</v>
      </c>
      <c r="O7" s="53">
        <v>4639105900.8927002</v>
      </c>
      <c r="P7" s="53">
        <v>1248879</v>
      </c>
      <c r="Q7" s="53">
        <v>1121299</v>
      </c>
      <c r="R7" s="54">
        <v>11.3778751251896</v>
      </c>
      <c r="S7" s="53">
        <v>24.1616236469666</v>
      </c>
      <c r="T7" s="53">
        <v>22.3675402312853</v>
      </c>
      <c r="U7" s="55">
        <v>7.4253429400905304</v>
      </c>
    </row>
    <row r="8" spans="1:23" ht="12" thickBot="1">
      <c r="A8" s="81">
        <v>42581</v>
      </c>
      <c r="B8" s="71" t="s">
        <v>6</v>
      </c>
      <c r="C8" s="72"/>
      <c r="D8" s="56">
        <v>881147.84369999997</v>
      </c>
      <c r="E8" s="56">
        <v>966938.28350000002</v>
      </c>
      <c r="F8" s="57">
        <v>91.127619904605794</v>
      </c>
      <c r="G8" s="56">
        <v>1074272.2641</v>
      </c>
      <c r="H8" s="57">
        <v>-17.977232295185001</v>
      </c>
      <c r="I8" s="56">
        <v>169792.74479999999</v>
      </c>
      <c r="J8" s="57">
        <v>19.269495580563301</v>
      </c>
      <c r="K8" s="56">
        <v>35697.805</v>
      </c>
      <c r="L8" s="57">
        <v>3.3229755801157901</v>
      </c>
      <c r="M8" s="57">
        <v>3.7563917389318502</v>
      </c>
      <c r="N8" s="56">
        <v>21489505.538199998</v>
      </c>
      <c r="O8" s="56">
        <v>166598573.1092</v>
      </c>
      <c r="P8" s="56">
        <v>48772</v>
      </c>
      <c r="Q8" s="56">
        <v>42458</v>
      </c>
      <c r="R8" s="57">
        <v>14.871166800131901</v>
      </c>
      <c r="S8" s="56">
        <v>18.066674397195101</v>
      </c>
      <c r="T8" s="56">
        <v>17.015885486834001</v>
      </c>
      <c r="U8" s="58">
        <v>5.8161722919200196</v>
      </c>
    </row>
    <row r="9" spans="1:23" ht="12" thickBot="1">
      <c r="A9" s="82"/>
      <c r="B9" s="71" t="s">
        <v>7</v>
      </c>
      <c r="C9" s="72"/>
      <c r="D9" s="56">
        <v>103142.44289999999</v>
      </c>
      <c r="E9" s="56">
        <v>178890.51180000001</v>
      </c>
      <c r="F9" s="57">
        <v>57.656743145390202</v>
      </c>
      <c r="G9" s="56">
        <v>94732.383499999996</v>
      </c>
      <c r="H9" s="57">
        <v>8.8777027340392092</v>
      </c>
      <c r="I9" s="56">
        <v>21848.0844</v>
      </c>
      <c r="J9" s="57">
        <v>21.1824383694135</v>
      </c>
      <c r="K9" s="56">
        <v>19235.443200000002</v>
      </c>
      <c r="L9" s="57">
        <v>20.305034550302398</v>
      </c>
      <c r="M9" s="57">
        <v>0.13582433078537001</v>
      </c>
      <c r="N9" s="56">
        <v>3099705.3881000001</v>
      </c>
      <c r="O9" s="56">
        <v>23507116.463</v>
      </c>
      <c r="P9" s="56">
        <v>6010</v>
      </c>
      <c r="Q9" s="56">
        <v>5290</v>
      </c>
      <c r="R9" s="57">
        <v>13.6105860113422</v>
      </c>
      <c r="S9" s="56">
        <v>17.161804143094798</v>
      </c>
      <c r="T9" s="56">
        <v>16.743239924385598</v>
      </c>
      <c r="U9" s="58">
        <v>2.4389290031469</v>
      </c>
    </row>
    <row r="10" spans="1:23" ht="12" thickBot="1">
      <c r="A10" s="82"/>
      <c r="B10" s="71" t="s">
        <v>8</v>
      </c>
      <c r="C10" s="72"/>
      <c r="D10" s="56">
        <v>173604.14360000001</v>
      </c>
      <c r="E10" s="56">
        <v>259723.00829999999</v>
      </c>
      <c r="F10" s="57">
        <v>66.842034803275496</v>
      </c>
      <c r="G10" s="56">
        <v>168630.28109999999</v>
      </c>
      <c r="H10" s="57">
        <v>2.94956663035535</v>
      </c>
      <c r="I10" s="56">
        <v>43775.455399999999</v>
      </c>
      <c r="J10" s="57">
        <v>25.2156742876269</v>
      </c>
      <c r="K10" s="56">
        <v>48389.553800000002</v>
      </c>
      <c r="L10" s="57">
        <v>28.695649135106599</v>
      </c>
      <c r="M10" s="57">
        <v>-9.5353191704777004E-2</v>
      </c>
      <c r="N10" s="56">
        <v>4590697.3569999998</v>
      </c>
      <c r="O10" s="56">
        <v>40872623.746399999</v>
      </c>
      <c r="P10" s="56">
        <v>121575</v>
      </c>
      <c r="Q10" s="56">
        <v>110036</v>
      </c>
      <c r="R10" s="57">
        <v>10.486568032280299</v>
      </c>
      <c r="S10" s="56">
        <v>1.4279592317499501</v>
      </c>
      <c r="T10" s="56">
        <v>1.3944928296193999</v>
      </c>
      <c r="U10" s="58">
        <v>2.3436524927633098</v>
      </c>
    </row>
    <row r="11" spans="1:23" ht="12" thickBot="1">
      <c r="A11" s="82"/>
      <c r="B11" s="71" t="s">
        <v>9</v>
      </c>
      <c r="C11" s="72"/>
      <c r="D11" s="56">
        <v>63430.251799999998</v>
      </c>
      <c r="E11" s="56">
        <v>77352.686000000002</v>
      </c>
      <c r="F11" s="57">
        <v>82.001356488125097</v>
      </c>
      <c r="G11" s="56">
        <v>53724.341899999999</v>
      </c>
      <c r="H11" s="57">
        <v>18.066130838914901</v>
      </c>
      <c r="I11" s="56">
        <v>8217.2942000000003</v>
      </c>
      <c r="J11" s="57">
        <v>12.954850354228</v>
      </c>
      <c r="K11" s="56">
        <v>5504.5083000000004</v>
      </c>
      <c r="L11" s="57">
        <v>10.245836626990901</v>
      </c>
      <c r="M11" s="57">
        <v>0.49282983186709001</v>
      </c>
      <c r="N11" s="56">
        <v>1772102.9432999999</v>
      </c>
      <c r="O11" s="56">
        <v>14049383.5682</v>
      </c>
      <c r="P11" s="56">
        <v>3744</v>
      </c>
      <c r="Q11" s="56">
        <v>3251</v>
      </c>
      <c r="R11" s="57">
        <v>15.1645647493079</v>
      </c>
      <c r="S11" s="56">
        <v>16.941840758546999</v>
      </c>
      <c r="T11" s="56">
        <v>16.638480467548401</v>
      </c>
      <c r="U11" s="58">
        <v>1.7905981724301101</v>
      </c>
    </row>
    <row r="12" spans="1:23" ht="12" thickBot="1">
      <c r="A12" s="82"/>
      <c r="B12" s="71" t="s">
        <v>10</v>
      </c>
      <c r="C12" s="72"/>
      <c r="D12" s="56">
        <v>273013.48749999999</v>
      </c>
      <c r="E12" s="56">
        <v>235925.3</v>
      </c>
      <c r="F12" s="57">
        <v>115.720309564087</v>
      </c>
      <c r="G12" s="56">
        <v>282488.1017</v>
      </c>
      <c r="H12" s="57">
        <v>-3.3539869973220902</v>
      </c>
      <c r="I12" s="56">
        <v>49117.733699999997</v>
      </c>
      <c r="J12" s="57">
        <v>17.990955007305299</v>
      </c>
      <c r="K12" s="56">
        <v>-34673.831400000003</v>
      </c>
      <c r="L12" s="57">
        <v>-12.274439592795099</v>
      </c>
      <c r="M12" s="57">
        <v>-2.4165649343268099</v>
      </c>
      <c r="N12" s="56">
        <v>5717242.0662000002</v>
      </c>
      <c r="O12" s="56">
        <v>50367923.674999997</v>
      </c>
      <c r="P12" s="56">
        <v>3028</v>
      </c>
      <c r="Q12" s="56">
        <v>2483</v>
      </c>
      <c r="R12" s="57">
        <v>21.949254933548101</v>
      </c>
      <c r="S12" s="56">
        <v>90.162974735799196</v>
      </c>
      <c r="T12" s="56">
        <v>96.419344824808704</v>
      </c>
      <c r="U12" s="58">
        <v>-6.9389570467725203</v>
      </c>
    </row>
    <row r="13" spans="1:23" ht="12" thickBot="1">
      <c r="A13" s="82"/>
      <c r="B13" s="71" t="s">
        <v>11</v>
      </c>
      <c r="C13" s="72"/>
      <c r="D13" s="56">
        <v>345059.32020000002</v>
      </c>
      <c r="E13" s="56">
        <v>507043.44559999998</v>
      </c>
      <c r="F13" s="57">
        <v>68.053205932221601</v>
      </c>
      <c r="G13" s="56">
        <v>868191.63359999994</v>
      </c>
      <c r="H13" s="57">
        <v>-60.255396752766003</v>
      </c>
      <c r="I13" s="56">
        <v>81508.176699999996</v>
      </c>
      <c r="J13" s="57">
        <v>23.621496921966099</v>
      </c>
      <c r="K13" s="56">
        <v>-193253.81479999999</v>
      </c>
      <c r="L13" s="57">
        <v>-22.2593500467936</v>
      </c>
      <c r="M13" s="57">
        <v>-1.4217674915465599</v>
      </c>
      <c r="N13" s="56">
        <v>8286482.0773999998</v>
      </c>
      <c r="O13" s="56">
        <v>71055745.4692</v>
      </c>
      <c r="P13" s="56">
        <v>15935</v>
      </c>
      <c r="Q13" s="56">
        <v>13598</v>
      </c>
      <c r="R13" s="57">
        <v>17.186350933960899</v>
      </c>
      <c r="S13" s="56">
        <v>21.654177609036701</v>
      </c>
      <c r="T13" s="56">
        <v>21.085900816296501</v>
      </c>
      <c r="U13" s="58">
        <v>2.6243286768971901</v>
      </c>
    </row>
    <row r="14" spans="1:23" ht="12" thickBot="1">
      <c r="A14" s="82"/>
      <c r="B14" s="71" t="s">
        <v>12</v>
      </c>
      <c r="C14" s="72"/>
      <c r="D14" s="56">
        <v>144114.40760000001</v>
      </c>
      <c r="E14" s="56">
        <v>210877.52489999999</v>
      </c>
      <c r="F14" s="57">
        <v>68.340335305215802</v>
      </c>
      <c r="G14" s="56">
        <v>220592.4957</v>
      </c>
      <c r="H14" s="57">
        <v>-34.669397006146703</v>
      </c>
      <c r="I14" s="56">
        <v>30685.724099999999</v>
      </c>
      <c r="J14" s="57">
        <v>21.2926137025595</v>
      </c>
      <c r="K14" s="56">
        <v>31140.278300000002</v>
      </c>
      <c r="L14" s="57">
        <v>14.1166535158793</v>
      </c>
      <c r="M14" s="57">
        <v>-1.4596985795082E-2</v>
      </c>
      <c r="N14" s="56">
        <v>3745567.193</v>
      </c>
      <c r="O14" s="56">
        <v>32318451.256999999</v>
      </c>
      <c r="P14" s="56">
        <v>3312</v>
      </c>
      <c r="Q14" s="56">
        <v>2718</v>
      </c>
      <c r="R14" s="57">
        <v>21.854304635761601</v>
      </c>
      <c r="S14" s="56">
        <v>43.512804227053103</v>
      </c>
      <c r="T14" s="56">
        <v>45.538954672553402</v>
      </c>
      <c r="U14" s="58">
        <v>-4.6564464908480696</v>
      </c>
    </row>
    <row r="15" spans="1:23" ht="12" thickBot="1">
      <c r="A15" s="82"/>
      <c r="B15" s="71" t="s">
        <v>13</v>
      </c>
      <c r="C15" s="72"/>
      <c r="D15" s="56">
        <v>148221.60149999999</v>
      </c>
      <c r="E15" s="56">
        <v>188383.64840000001</v>
      </c>
      <c r="F15" s="57">
        <v>78.680714997767296</v>
      </c>
      <c r="G15" s="56">
        <v>185086.9252</v>
      </c>
      <c r="H15" s="57">
        <v>-19.917843283724299</v>
      </c>
      <c r="I15" s="56">
        <v>5277.9513999999999</v>
      </c>
      <c r="J15" s="57">
        <v>3.5608516886791302</v>
      </c>
      <c r="K15" s="56">
        <v>12023.937</v>
      </c>
      <c r="L15" s="57">
        <v>6.4963729809694799</v>
      </c>
      <c r="M15" s="57">
        <v>-0.56104631952080297</v>
      </c>
      <c r="N15" s="56">
        <v>3182159.4904999998</v>
      </c>
      <c r="O15" s="56">
        <v>27202927.613000002</v>
      </c>
      <c r="P15" s="56">
        <v>8053</v>
      </c>
      <c r="Q15" s="56">
        <v>6310</v>
      </c>
      <c r="R15" s="57">
        <v>27.622820919175901</v>
      </c>
      <c r="S15" s="56">
        <v>18.405762014156199</v>
      </c>
      <c r="T15" s="56">
        <v>19.419266418383501</v>
      </c>
      <c r="U15" s="58">
        <v>-5.5064517483590203</v>
      </c>
    </row>
    <row r="16" spans="1:23" ht="12" thickBot="1">
      <c r="A16" s="82"/>
      <c r="B16" s="71" t="s">
        <v>14</v>
      </c>
      <c r="C16" s="72"/>
      <c r="D16" s="56">
        <v>1429691.4298</v>
      </c>
      <c r="E16" s="56">
        <v>1413796.48</v>
      </c>
      <c r="F16" s="57">
        <v>101.124274251977</v>
      </c>
      <c r="G16" s="56">
        <v>1583842.3600999999</v>
      </c>
      <c r="H16" s="57">
        <v>-9.7327192518242303</v>
      </c>
      <c r="I16" s="56">
        <v>5214.9381999999996</v>
      </c>
      <c r="J16" s="57">
        <v>0.36475970207987601</v>
      </c>
      <c r="K16" s="56">
        <v>-85256.238899999997</v>
      </c>
      <c r="L16" s="57">
        <v>-5.3828740187639097</v>
      </c>
      <c r="M16" s="57">
        <v>-1.0611678191213301</v>
      </c>
      <c r="N16" s="56">
        <v>32395132.590999998</v>
      </c>
      <c r="O16" s="56">
        <v>238782407.93560001</v>
      </c>
      <c r="P16" s="56">
        <v>85137</v>
      </c>
      <c r="Q16" s="56">
        <v>74701</v>
      </c>
      <c r="R16" s="57">
        <v>13.9703618425456</v>
      </c>
      <c r="S16" s="56">
        <v>16.792833078449998</v>
      </c>
      <c r="T16" s="56">
        <v>15.707848913669199</v>
      </c>
      <c r="U16" s="58">
        <v>6.4609953526734296</v>
      </c>
    </row>
    <row r="17" spans="1:21" ht="12" thickBot="1">
      <c r="A17" s="82"/>
      <c r="B17" s="71" t="s">
        <v>15</v>
      </c>
      <c r="C17" s="72"/>
      <c r="D17" s="56">
        <v>1284538.9108</v>
      </c>
      <c r="E17" s="56">
        <v>1258028.2023</v>
      </c>
      <c r="F17" s="57">
        <v>102.107322272389</v>
      </c>
      <c r="G17" s="56">
        <v>2026339.0976</v>
      </c>
      <c r="H17" s="57">
        <v>-36.607899816895902</v>
      </c>
      <c r="I17" s="56">
        <v>22322.424599999998</v>
      </c>
      <c r="J17" s="57">
        <v>1.73777722203042</v>
      </c>
      <c r="K17" s="56">
        <v>7140.4921999999997</v>
      </c>
      <c r="L17" s="57">
        <v>0.35238387338314803</v>
      </c>
      <c r="M17" s="57">
        <v>2.12617449536602</v>
      </c>
      <c r="N17" s="56">
        <v>21739325.395500001</v>
      </c>
      <c r="O17" s="56">
        <v>244916733.42039999</v>
      </c>
      <c r="P17" s="56">
        <v>17459</v>
      </c>
      <c r="Q17" s="56">
        <v>15389</v>
      </c>
      <c r="R17" s="57">
        <v>13.451166417571001</v>
      </c>
      <c r="S17" s="56">
        <v>73.574598247322299</v>
      </c>
      <c r="T17" s="56">
        <v>37.1546204366756</v>
      </c>
      <c r="U17" s="58">
        <v>49.5007498215897</v>
      </c>
    </row>
    <row r="18" spans="1:21" ht="12" thickBot="1">
      <c r="A18" s="82"/>
      <c r="B18" s="71" t="s">
        <v>16</v>
      </c>
      <c r="C18" s="72"/>
      <c r="D18" s="56">
        <v>2286801.0986000001</v>
      </c>
      <c r="E18" s="56">
        <v>2724692.3341999999</v>
      </c>
      <c r="F18" s="57">
        <v>83.928782339802396</v>
      </c>
      <c r="G18" s="56">
        <v>2031006.9040999999</v>
      </c>
      <c r="H18" s="57">
        <v>12.5944522386225</v>
      </c>
      <c r="I18" s="56">
        <v>63817.851600000002</v>
      </c>
      <c r="J18" s="57">
        <v>2.7907040817441402</v>
      </c>
      <c r="K18" s="56">
        <v>49558.635499999997</v>
      </c>
      <c r="L18" s="57">
        <v>2.44010177414739</v>
      </c>
      <c r="M18" s="57">
        <v>0.28772414648098998</v>
      </c>
      <c r="N18" s="56">
        <v>57046721.464900002</v>
      </c>
      <c r="O18" s="56">
        <v>484269833.82270002</v>
      </c>
      <c r="P18" s="56">
        <v>104095</v>
      </c>
      <c r="Q18" s="56">
        <v>88495</v>
      </c>
      <c r="R18" s="57">
        <v>17.6281145827448</v>
      </c>
      <c r="S18" s="56">
        <v>21.968404809068598</v>
      </c>
      <c r="T18" s="56">
        <v>24.877108407254699</v>
      </c>
      <c r="U18" s="58">
        <v>-13.2403951195641</v>
      </c>
    </row>
    <row r="19" spans="1:21" ht="12" thickBot="1">
      <c r="A19" s="82"/>
      <c r="B19" s="71" t="s">
        <v>17</v>
      </c>
      <c r="C19" s="72"/>
      <c r="D19" s="56">
        <v>789748.43810000003</v>
      </c>
      <c r="E19" s="56">
        <v>841178.17949999997</v>
      </c>
      <c r="F19" s="57">
        <v>93.8859872196673</v>
      </c>
      <c r="G19" s="56">
        <v>2215180.7623999999</v>
      </c>
      <c r="H19" s="57">
        <v>-64.348352445767901</v>
      </c>
      <c r="I19" s="56">
        <v>12775.390600000001</v>
      </c>
      <c r="J19" s="57">
        <v>1.6176531644349199</v>
      </c>
      <c r="K19" s="56">
        <v>-490540.07049999997</v>
      </c>
      <c r="L19" s="57">
        <v>-22.144471405057399</v>
      </c>
      <c r="M19" s="57">
        <v>-1.0260435209441301</v>
      </c>
      <c r="N19" s="56">
        <v>14192886.3413</v>
      </c>
      <c r="O19" s="56">
        <v>141203028.16049999</v>
      </c>
      <c r="P19" s="56">
        <v>11989</v>
      </c>
      <c r="Q19" s="56">
        <v>10101</v>
      </c>
      <c r="R19" s="57">
        <v>18.691218691218701</v>
      </c>
      <c r="S19" s="56">
        <v>65.872753198765494</v>
      </c>
      <c r="T19" s="56">
        <v>64.722946252846299</v>
      </c>
      <c r="U19" s="58">
        <v>1.7454970227976301</v>
      </c>
    </row>
    <row r="20" spans="1:21" ht="12" thickBot="1">
      <c r="A20" s="82"/>
      <c r="B20" s="71" t="s">
        <v>18</v>
      </c>
      <c r="C20" s="72"/>
      <c r="D20" s="56">
        <v>2918203.0559</v>
      </c>
      <c r="E20" s="56">
        <v>2234352.3390000002</v>
      </c>
      <c r="F20" s="57">
        <v>130.60621661873</v>
      </c>
      <c r="G20" s="56">
        <v>2356623.7055000002</v>
      </c>
      <c r="H20" s="57">
        <v>23.8298269294907</v>
      </c>
      <c r="I20" s="56">
        <v>-203539.4332</v>
      </c>
      <c r="J20" s="57">
        <v>-6.9748207818673098</v>
      </c>
      <c r="K20" s="56">
        <v>-62941.349600000001</v>
      </c>
      <c r="L20" s="57">
        <v>-2.6708273133765301</v>
      </c>
      <c r="M20" s="57">
        <v>2.2337951838261798</v>
      </c>
      <c r="N20" s="56">
        <v>34421745.803099997</v>
      </c>
      <c r="O20" s="56">
        <v>265043948.63589999</v>
      </c>
      <c r="P20" s="56">
        <v>61034</v>
      </c>
      <c r="Q20" s="56">
        <v>46479</v>
      </c>
      <c r="R20" s="57">
        <v>31.315217625164099</v>
      </c>
      <c r="S20" s="56">
        <v>47.8127446324999</v>
      </c>
      <c r="T20" s="56">
        <v>28.1559003162719</v>
      </c>
      <c r="U20" s="58">
        <v>41.112143775295102</v>
      </c>
    </row>
    <row r="21" spans="1:21" ht="12" thickBot="1">
      <c r="A21" s="82"/>
      <c r="B21" s="71" t="s">
        <v>19</v>
      </c>
      <c r="C21" s="72"/>
      <c r="D21" s="56">
        <v>577183.42449999996</v>
      </c>
      <c r="E21" s="56">
        <v>527038.38219999999</v>
      </c>
      <c r="F21" s="57">
        <v>109.51449533726201</v>
      </c>
      <c r="G21" s="56">
        <v>472482.07400000002</v>
      </c>
      <c r="H21" s="57">
        <v>22.159856693314499</v>
      </c>
      <c r="I21" s="56">
        <v>139171.00949999999</v>
      </c>
      <c r="J21" s="57">
        <v>24.112093936266501</v>
      </c>
      <c r="K21" s="56">
        <v>28566.505099999998</v>
      </c>
      <c r="L21" s="57">
        <v>6.0460505640262703</v>
      </c>
      <c r="M21" s="57">
        <v>3.8718248526663501</v>
      </c>
      <c r="N21" s="56">
        <v>11367638.977299999</v>
      </c>
      <c r="O21" s="56">
        <v>88191444.156200007</v>
      </c>
      <c r="P21" s="56">
        <v>37263</v>
      </c>
      <c r="Q21" s="56">
        <v>32140</v>
      </c>
      <c r="R21" s="57">
        <v>15.939639079029201</v>
      </c>
      <c r="S21" s="56">
        <v>15.4894513190028</v>
      </c>
      <c r="T21" s="56">
        <v>13.9924667237088</v>
      </c>
      <c r="U21" s="58">
        <v>9.6645424325486697</v>
      </c>
    </row>
    <row r="22" spans="1:21" ht="12" thickBot="1">
      <c r="A22" s="82"/>
      <c r="B22" s="71" t="s">
        <v>20</v>
      </c>
      <c r="C22" s="72"/>
      <c r="D22" s="56">
        <v>1809638.1555000001</v>
      </c>
      <c r="E22" s="56">
        <v>1713866.8544999999</v>
      </c>
      <c r="F22" s="57">
        <v>105.588024574286</v>
      </c>
      <c r="G22" s="56">
        <v>1490980.6647999999</v>
      </c>
      <c r="H22" s="57">
        <v>21.372342259230098</v>
      </c>
      <c r="I22" s="56">
        <v>81707.097800000003</v>
      </c>
      <c r="J22" s="57">
        <v>4.5151069318288402</v>
      </c>
      <c r="K22" s="56">
        <v>161811.6931</v>
      </c>
      <c r="L22" s="57">
        <v>10.8527023133265</v>
      </c>
      <c r="M22" s="57">
        <v>-0.49504824877207798</v>
      </c>
      <c r="N22" s="56">
        <v>44901586.204800002</v>
      </c>
      <c r="O22" s="56">
        <v>310157676.94459999</v>
      </c>
      <c r="P22" s="56">
        <v>101762</v>
      </c>
      <c r="Q22" s="56">
        <v>90021</v>
      </c>
      <c r="R22" s="57">
        <v>13.0425123026849</v>
      </c>
      <c r="S22" s="56">
        <v>17.783044314184099</v>
      </c>
      <c r="T22" s="56">
        <v>16.9099724953067</v>
      </c>
      <c r="U22" s="58">
        <v>4.9095745556965698</v>
      </c>
    </row>
    <row r="23" spans="1:21" ht="12" thickBot="1">
      <c r="A23" s="82"/>
      <c r="B23" s="71" t="s">
        <v>21</v>
      </c>
      <c r="C23" s="72"/>
      <c r="D23" s="56">
        <v>4119020.0155000002</v>
      </c>
      <c r="E23" s="56">
        <v>4433555.2562999995</v>
      </c>
      <c r="F23" s="57">
        <v>92.905575263710702</v>
      </c>
      <c r="G23" s="56">
        <v>3855789.7248</v>
      </c>
      <c r="H23" s="57">
        <v>6.82688397157483</v>
      </c>
      <c r="I23" s="56">
        <v>238944.2188</v>
      </c>
      <c r="J23" s="57">
        <v>5.8009967880914797</v>
      </c>
      <c r="K23" s="56">
        <v>160795.52609999999</v>
      </c>
      <c r="L23" s="57">
        <v>4.1702358680449203</v>
      </c>
      <c r="M23" s="57">
        <v>0.48601285493104301</v>
      </c>
      <c r="N23" s="56">
        <v>80780600.321700007</v>
      </c>
      <c r="O23" s="56">
        <v>676436041.99240005</v>
      </c>
      <c r="P23" s="56">
        <v>104493</v>
      </c>
      <c r="Q23" s="56">
        <v>90140</v>
      </c>
      <c r="R23" s="57">
        <v>15.9230086532061</v>
      </c>
      <c r="S23" s="56">
        <v>39.419099992344002</v>
      </c>
      <c r="T23" s="56">
        <v>35.863759073663203</v>
      </c>
      <c r="U23" s="58">
        <v>9.0193355996745606</v>
      </c>
    </row>
    <row r="24" spans="1:21" ht="12" thickBot="1">
      <c r="A24" s="82"/>
      <c r="B24" s="71" t="s">
        <v>22</v>
      </c>
      <c r="C24" s="72"/>
      <c r="D24" s="56">
        <v>349906.90990000003</v>
      </c>
      <c r="E24" s="56">
        <v>362822.72830000002</v>
      </c>
      <c r="F24" s="57">
        <v>96.440184863688998</v>
      </c>
      <c r="G24" s="56">
        <v>325771.76659999997</v>
      </c>
      <c r="H24" s="57">
        <v>7.4086049727060601</v>
      </c>
      <c r="I24" s="56">
        <v>46255.431900000003</v>
      </c>
      <c r="J24" s="57">
        <v>13.219353659869</v>
      </c>
      <c r="K24" s="56">
        <v>43062.549400000004</v>
      </c>
      <c r="L24" s="57">
        <v>13.218625373657501</v>
      </c>
      <c r="M24" s="57">
        <v>7.4145226989278001E-2</v>
      </c>
      <c r="N24" s="56">
        <v>9224826.1973999999</v>
      </c>
      <c r="O24" s="56">
        <v>64465952.212399997</v>
      </c>
      <c r="P24" s="56">
        <v>32877</v>
      </c>
      <c r="Q24" s="56">
        <v>30332</v>
      </c>
      <c r="R24" s="57">
        <v>8.3904787023605394</v>
      </c>
      <c r="S24" s="56">
        <v>10.642908717340401</v>
      </c>
      <c r="T24" s="56">
        <v>10.4287455393644</v>
      </c>
      <c r="U24" s="58">
        <v>2.0122617196470798</v>
      </c>
    </row>
    <row r="25" spans="1:21" ht="12" thickBot="1">
      <c r="A25" s="82"/>
      <c r="B25" s="71" t="s">
        <v>23</v>
      </c>
      <c r="C25" s="72"/>
      <c r="D25" s="56">
        <v>409876.34740000003</v>
      </c>
      <c r="E25" s="56">
        <v>426212.038</v>
      </c>
      <c r="F25" s="57">
        <v>96.1672385705821</v>
      </c>
      <c r="G25" s="56">
        <v>310903.09840000002</v>
      </c>
      <c r="H25" s="57">
        <v>31.834114715918201</v>
      </c>
      <c r="I25" s="56">
        <v>28311.3629</v>
      </c>
      <c r="J25" s="57">
        <v>6.9072936458982399</v>
      </c>
      <c r="K25" s="56">
        <v>21560.866300000002</v>
      </c>
      <c r="L25" s="57">
        <v>6.9349152230899698</v>
      </c>
      <c r="M25" s="57">
        <v>0.31309023051638701</v>
      </c>
      <c r="N25" s="56">
        <v>9198901.3906999994</v>
      </c>
      <c r="O25" s="56">
        <v>77493252.782600001</v>
      </c>
      <c r="P25" s="56">
        <v>24309</v>
      </c>
      <c r="Q25" s="56">
        <v>21099</v>
      </c>
      <c r="R25" s="57">
        <v>15.213991184416299</v>
      </c>
      <c r="S25" s="56">
        <v>16.8610945493439</v>
      </c>
      <c r="T25" s="56">
        <v>14.7087790369212</v>
      </c>
      <c r="U25" s="58">
        <v>12.764980981062299</v>
      </c>
    </row>
    <row r="26" spans="1:21" ht="12" thickBot="1">
      <c r="A26" s="82"/>
      <c r="B26" s="71" t="s">
        <v>24</v>
      </c>
      <c r="C26" s="72"/>
      <c r="D26" s="56">
        <v>881881.94979999994</v>
      </c>
      <c r="E26" s="56">
        <v>974358.0368</v>
      </c>
      <c r="F26" s="57">
        <v>90.509024043799002</v>
      </c>
      <c r="G26" s="56">
        <v>974121.83620000002</v>
      </c>
      <c r="H26" s="57">
        <v>-9.4690297427088908</v>
      </c>
      <c r="I26" s="56">
        <v>164758.52859999999</v>
      </c>
      <c r="J26" s="57">
        <v>18.682605833736002</v>
      </c>
      <c r="K26" s="56">
        <v>108730.7957</v>
      </c>
      <c r="L26" s="57">
        <v>11.1619298181584</v>
      </c>
      <c r="M26" s="57">
        <v>0.51528853936272601</v>
      </c>
      <c r="N26" s="56">
        <v>21696052.217799999</v>
      </c>
      <c r="O26" s="56">
        <v>152709290.20519999</v>
      </c>
      <c r="P26" s="56">
        <v>61469</v>
      </c>
      <c r="Q26" s="56">
        <v>56744</v>
      </c>
      <c r="R26" s="57">
        <v>8.3268715635133308</v>
      </c>
      <c r="S26" s="56">
        <v>14.3467756072166</v>
      </c>
      <c r="T26" s="56">
        <v>15.4289571302693</v>
      </c>
      <c r="U26" s="58">
        <v>-7.54302954671068</v>
      </c>
    </row>
    <row r="27" spans="1:21" ht="12" thickBot="1">
      <c r="A27" s="82"/>
      <c r="B27" s="71" t="s">
        <v>25</v>
      </c>
      <c r="C27" s="72"/>
      <c r="D27" s="56">
        <v>253957.4137</v>
      </c>
      <c r="E27" s="56">
        <v>394878.64360000001</v>
      </c>
      <c r="F27" s="57">
        <v>64.312775030004204</v>
      </c>
      <c r="G27" s="56">
        <v>247014.4528</v>
      </c>
      <c r="H27" s="57">
        <v>2.8107508776506802</v>
      </c>
      <c r="I27" s="56">
        <v>62428.432800000002</v>
      </c>
      <c r="J27" s="57">
        <v>24.582244672623201</v>
      </c>
      <c r="K27" s="56">
        <v>67189.218699999998</v>
      </c>
      <c r="L27" s="57">
        <v>27.2005212401078</v>
      </c>
      <c r="M27" s="57">
        <v>-7.0856396191431997E-2</v>
      </c>
      <c r="N27" s="56">
        <v>7178084.5162000004</v>
      </c>
      <c r="O27" s="56">
        <v>51316580.393700004</v>
      </c>
      <c r="P27" s="56">
        <v>30813</v>
      </c>
      <c r="Q27" s="56">
        <v>29441</v>
      </c>
      <c r="R27" s="57">
        <v>4.6601677932135397</v>
      </c>
      <c r="S27" s="56">
        <v>8.2418918540875605</v>
      </c>
      <c r="T27" s="56">
        <v>7.4857563839543504</v>
      </c>
      <c r="U27" s="58">
        <v>9.1742949740138595</v>
      </c>
    </row>
    <row r="28" spans="1:21" ht="12" thickBot="1">
      <c r="A28" s="82"/>
      <c r="B28" s="71" t="s">
        <v>26</v>
      </c>
      <c r="C28" s="72"/>
      <c r="D28" s="56">
        <v>1284617.4757000001</v>
      </c>
      <c r="E28" s="56">
        <v>1220248.2623000001</v>
      </c>
      <c r="F28" s="57">
        <v>105.275091584943</v>
      </c>
      <c r="G28" s="56">
        <v>1093758.4165000001</v>
      </c>
      <c r="H28" s="57">
        <v>17.449836848866902</v>
      </c>
      <c r="I28" s="56">
        <v>49264.060299999997</v>
      </c>
      <c r="J28" s="57">
        <v>3.8349206072535802</v>
      </c>
      <c r="K28" s="56">
        <v>-1813.7202</v>
      </c>
      <c r="L28" s="57">
        <v>-0.16582457082285701</v>
      </c>
      <c r="M28" s="57">
        <v>-28.1618854440724</v>
      </c>
      <c r="N28" s="56">
        <v>29601787.736499999</v>
      </c>
      <c r="O28" s="56">
        <v>218384450.3723</v>
      </c>
      <c r="P28" s="56">
        <v>51984</v>
      </c>
      <c r="Q28" s="56">
        <v>45645</v>
      </c>
      <c r="R28" s="57">
        <v>13.8876109102859</v>
      </c>
      <c r="S28" s="56">
        <v>24.711785851415801</v>
      </c>
      <c r="T28" s="56">
        <v>22.749169854310399</v>
      </c>
      <c r="U28" s="58">
        <v>7.9420241374135196</v>
      </c>
    </row>
    <row r="29" spans="1:21" ht="12" thickBot="1">
      <c r="A29" s="82"/>
      <c r="B29" s="71" t="s">
        <v>27</v>
      </c>
      <c r="C29" s="72"/>
      <c r="D29" s="56">
        <v>853044.61309999996</v>
      </c>
      <c r="E29" s="56">
        <v>820566.04390000005</v>
      </c>
      <c r="F29" s="57">
        <v>103.958068877142</v>
      </c>
      <c r="G29" s="56">
        <v>755289.41299999994</v>
      </c>
      <c r="H29" s="57">
        <v>12.9427472989086</v>
      </c>
      <c r="I29" s="56">
        <v>109121.5238</v>
      </c>
      <c r="J29" s="57">
        <v>12.7920066693168</v>
      </c>
      <c r="K29" s="56">
        <v>102274.72259999999</v>
      </c>
      <c r="L29" s="57">
        <v>13.5411301733684</v>
      </c>
      <c r="M29" s="57">
        <v>6.6945194530402999E-2</v>
      </c>
      <c r="N29" s="56">
        <v>19467727.612799998</v>
      </c>
      <c r="O29" s="56">
        <v>159304614.31099999</v>
      </c>
      <c r="P29" s="56">
        <v>120340</v>
      </c>
      <c r="Q29" s="56">
        <v>116590</v>
      </c>
      <c r="R29" s="57">
        <v>3.2163993481430602</v>
      </c>
      <c r="S29" s="56">
        <v>7.0886206838956296</v>
      </c>
      <c r="T29" s="56">
        <v>7.0616811939274404</v>
      </c>
      <c r="U29" s="58">
        <v>0.38003853174699798</v>
      </c>
    </row>
    <row r="30" spans="1:21" ht="12" thickBot="1">
      <c r="A30" s="82"/>
      <c r="B30" s="71" t="s">
        <v>28</v>
      </c>
      <c r="C30" s="72"/>
      <c r="D30" s="56">
        <v>1408845.4378</v>
      </c>
      <c r="E30" s="56">
        <v>1964835.0403</v>
      </c>
      <c r="F30" s="57">
        <v>71.702988235841502</v>
      </c>
      <c r="G30" s="56">
        <v>1730252.3787</v>
      </c>
      <c r="H30" s="57">
        <v>-18.5757259956195</v>
      </c>
      <c r="I30" s="56">
        <v>127247.26760000001</v>
      </c>
      <c r="J30" s="57">
        <v>9.0320246767952508</v>
      </c>
      <c r="K30" s="56">
        <v>126115.32640000001</v>
      </c>
      <c r="L30" s="57">
        <v>7.2888399376023401</v>
      </c>
      <c r="M30" s="57">
        <v>8.9754451922030003E-3</v>
      </c>
      <c r="N30" s="56">
        <v>33482124.308400001</v>
      </c>
      <c r="O30" s="56">
        <v>251774655.77959999</v>
      </c>
      <c r="P30" s="56">
        <v>92260</v>
      </c>
      <c r="Q30" s="56">
        <v>89681</v>
      </c>
      <c r="R30" s="57">
        <v>2.8757484863014602</v>
      </c>
      <c r="S30" s="56">
        <v>15.2703819401691</v>
      </c>
      <c r="T30" s="56">
        <v>14.0779351222667</v>
      </c>
      <c r="U30" s="58">
        <v>7.8088866576783298</v>
      </c>
    </row>
    <row r="31" spans="1:21" ht="12" thickBot="1">
      <c r="A31" s="82"/>
      <c r="B31" s="71" t="s">
        <v>29</v>
      </c>
      <c r="C31" s="72"/>
      <c r="D31" s="56">
        <v>3110726.2119</v>
      </c>
      <c r="E31" s="56">
        <v>1679545.6708</v>
      </c>
      <c r="F31" s="57">
        <v>185.21236224664901</v>
      </c>
      <c r="G31" s="56">
        <v>3783266.4940999998</v>
      </c>
      <c r="H31" s="57">
        <v>-17.776709181043099</v>
      </c>
      <c r="I31" s="56">
        <v>-149484.80650000001</v>
      </c>
      <c r="J31" s="57">
        <v>-4.8054633007607599</v>
      </c>
      <c r="K31" s="56">
        <v>-147845.234</v>
      </c>
      <c r="L31" s="57">
        <v>-3.9078725812882702</v>
      </c>
      <c r="M31" s="57">
        <v>1.1089789340115E-2</v>
      </c>
      <c r="N31" s="56">
        <v>33207006.680500001</v>
      </c>
      <c r="O31" s="56">
        <v>268849820.6534</v>
      </c>
      <c r="P31" s="56">
        <v>55924</v>
      </c>
      <c r="Q31" s="56">
        <v>56936</v>
      </c>
      <c r="R31" s="57">
        <v>-1.7774343122102001</v>
      </c>
      <c r="S31" s="56">
        <v>55.624172303483299</v>
      </c>
      <c r="T31" s="56">
        <v>55.490679116903202</v>
      </c>
      <c r="U31" s="58">
        <v>0.239991322211102</v>
      </c>
    </row>
    <row r="32" spans="1:21" ht="12" thickBot="1">
      <c r="A32" s="82"/>
      <c r="B32" s="71" t="s">
        <v>30</v>
      </c>
      <c r="C32" s="72"/>
      <c r="D32" s="56">
        <v>131511.929</v>
      </c>
      <c r="E32" s="56">
        <v>152578.03899999999</v>
      </c>
      <c r="F32" s="57">
        <v>86.1932227350228</v>
      </c>
      <c r="G32" s="56">
        <v>120975.08990000001</v>
      </c>
      <c r="H32" s="57">
        <v>8.7099245875410691</v>
      </c>
      <c r="I32" s="56">
        <v>-86982.213799999998</v>
      </c>
      <c r="J32" s="57">
        <v>-66.140170295882399</v>
      </c>
      <c r="K32" s="56">
        <v>31229.410400000001</v>
      </c>
      <c r="L32" s="57">
        <v>25.814744527831898</v>
      </c>
      <c r="M32" s="57">
        <v>-3.7852659619856301</v>
      </c>
      <c r="N32" s="56">
        <v>3561388.5274</v>
      </c>
      <c r="O32" s="56">
        <v>26329984.994800001</v>
      </c>
      <c r="P32" s="56">
        <v>25152</v>
      </c>
      <c r="Q32" s="56">
        <v>23179</v>
      </c>
      <c r="R32" s="57">
        <v>8.5120151861598892</v>
      </c>
      <c r="S32" s="56">
        <v>5.2286867445928804</v>
      </c>
      <c r="T32" s="56">
        <v>5.0910193666681103</v>
      </c>
      <c r="U32" s="58">
        <v>2.6329245688152101</v>
      </c>
    </row>
    <row r="33" spans="1:21" ht="12" thickBot="1">
      <c r="A33" s="82"/>
      <c r="B33" s="71" t="s">
        <v>70</v>
      </c>
      <c r="C33" s="72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6">
        <v>132.20259999999999</v>
      </c>
      <c r="O33" s="56">
        <v>457.50119999999998</v>
      </c>
      <c r="P33" s="59"/>
      <c r="Q33" s="56">
        <v>1</v>
      </c>
      <c r="R33" s="59"/>
      <c r="S33" s="59"/>
      <c r="T33" s="56">
        <v>0.4274</v>
      </c>
      <c r="U33" s="60"/>
    </row>
    <row r="34" spans="1:21" ht="12" thickBot="1">
      <c r="A34" s="82"/>
      <c r="B34" s="71" t="s">
        <v>31</v>
      </c>
      <c r="C34" s="72"/>
      <c r="D34" s="56">
        <v>224144.36790000001</v>
      </c>
      <c r="E34" s="56">
        <v>292396.4411</v>
      </c>
      <c r="F34" s="57">
        <v>76.657693594616106</v>
      </c>
      <c r="G34" s="56">
        <v>201443.96040000001</v>
      </c>
      <c r="H34" s="57">
        <v>11.268844920902399</v>
      </c>
      <c r="I34" s="56">
        <v>28720.9169</v>
      </c>
      <c r="J34" s="57">
        <v>12.813579555482599</v>
      </c>
      <c r="K34" s="56">
        <v>16532.9499</v>
      </c>
      <c r="L34" s="57">
        <v>8.2072204434281009</v>
      </c>
      <c r="M34" s="57">
        <v>0.73719252001120505</v>
      </c>
      <c r="N34" s="56">
        <v>5758327.3503999999</v>
      </c>
      <c r="O34" s="56">
        <v>42174118.300999999</v>
      </c>
      <c r="P34" s="56">
        <v>15608</v>
      </c>
      <c r="Q34" s="56">
        <v>14371</v>
      </c>
      <c r="R34" s="57">
        <v>8.6076125530582406</v>
      </c>
      <c r="S34" s="56">
        <v>14.3608641658124</v>
      </c>
      <c r="T34" s="56">
        <v>14.2915496068471</v>
      </c>
      <c r="U34" s="58">
        <v>0.48266286878675801</v>
      </c>
    </row>
    <row r="35" spans="1:21" ht="12" thickBot="1">
      <c r="A35" s="82"/>
      <c r="B35" s="71" t="s">
        <v>78</v>
      </c>
      <c r="C35" s="7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6">
        <v>60.768700000000003</v>
      </c>
      <c r="O35" s="56">
        <v>434482.78769999999</v>
      </c>
      <c r="P35" s="59"/>
      <c r="Q35" s="59"/>
      <c r="R35" s="59"/>
      <c r="S35" s="59"/>
      <c r="T35" s="59"/>
      <c r="U35" s="60"/>
    </row>
    <row r="36" spans="1:21" ht="12" thickBot="1">
      <c r="A36" s="82"/>
      <c r="B36" s="71" t="s">
        <v>64</v>
      </c>
      <c r="C36" s="72"/>
      <c r="D36" s="56">
        <v>317609.56</v>
      </c>
      <c r="E36" s="59"/>
      <c r="F36" s="59"/>
      <c r="G36" s="56">
        <v>139285.57999999999</v>
      </c>
      <c r="H36" s="57">
        <v>128.02759625224701</v>
      </c>
      <c r="I36" s="56">
        <v>7765.55</v>
      </c>
      <c r="J36" s="57">
        <v>2.4449988218238801</v>
      </c>
      <c r="K36" s="56">
        <v>-294.08999999999997</v>
      </c>
      <c r="L36" s="57">
        <v>-0.21114174202383301</v>
      </c>
      <c r="M36" s="57">
        <v>-27.405352103097702</v>
      </c>
      <c r="N36" s="56">
        <v>4428942.7</v>
      </c>
      <c r="O36" s="56">
        <v>33899190.950000003</v>
      </c>
      <c r="P36" s="56">
        <v>222</v>
      </c>
      <c r="Q36" s="56">
        <v>139</v>
      </c>
      <c r="R36" s="57">
        <v>59.712230215827397</v>
      </c>
      <c r="S36" s="56">
        <v>1430.67369369369</v>
      </c>
      <c r="T36" s="56">
        <v>1480.0962589928099</v>
      </c>
      <c r="U36" s="58">
        <v>-3.45449598444169</v>
      </c>
    </row>
    <row r="37" spans="1:21" ht="12" thickBot="1">
      <c r="A37" s="82"/>
      <c r="B37" s="71" t="s">
        <v>35</v>
      </c>
      <c r="C37" s="72"/>
      <c r="D37" s="56">
        <v>569030.07999999996</v>
      </c>
      <c r="E37" s="59"/>
      <c r="F37" s="59"/>
      <c r="G37" s="56">
        <v>2631635.4</v>
      </c>
      <c r="H37" s="57">
        <v>-78.377320809714007</v>
      </c>
      <c r="I37" s="56">
        <v>-59516.18</v>
      </c>
      <c r="J37" s="57">
        <v>-10.459232664818</v>
      </c>
      <c r="K37" s="56">
        <v>-464556.61</v>
      </c>
      <c r="L37" s="57">
        <v>-17.652772492724502</v>
      </c>
      <c r="M37" s="57">
        <v>-0.871886054963248</v>
      </c>
      <c r="N37" s="56">
        <v>7944960.3899999997</v>
      </c>
      <c r="O37" s="56">
        <v>87885176.810000002</v>
      </c>
      <c r="P37" s="56">
        <v>233</v>
      </c>
      <c r="Q37" s="56">
        <v>251</v>
      </c>
      <c r="R37" s="57">
        <v>-7.17131474103586</v>
      </c>
      <c r="S37" s="56">
        <v>2442.1891845493601</v>
      </c>
      <c r="T37" s="56">
        <v>2479.4638645418299</v>
      </c>
      <c r="U37" s="58">
        <v>-1.52628142931336</v>
      </c>
    </row>
    <row r="38" spans="1:21" ht="12" thickBot="1">
      <c r="A38" s="82"/>
      <c r="B38" s="71" t="s">
        <v>36</v>
      </c>
      <c r="C38" s="72"/>
      <c r="D38" s="56">
        <v>1127748.74</v>
      </c>
      <c r="E38" s="59"/>
      <c r="F38" s="59"/>
      <c r="G38" s="56">
        <v>3244101.14</v>
      </c>
      <c r="H38" s="57">
        <v>-65.236942643532998</v>
      </c>
      <c r="I38" s="56">
        <v>-31032.58</v>
      </c>
      <c r="J38" s="57">
        <v>-2.7517281908025</v>
      </c>
      <c r="K38" s="56">
        <v>-370063.21</v>
      </c>
      <c r="L38" s="57">
        <v>-11.407264879540699</v>
      </c>
      <c r="M38" s="57">
        <v>-0.91614248819816502</v>
      </c>
      <c r="N38" s="56">
        <v>18764946.539999999</v>
      </c>
      <c r="O38" s="56">
        <v>83264464.659999996</v>
      </c>
      <c r="P38" s="56">
        <v>400</v>
      </c>
      <c r="Q38" s="56">
        <v>382</v>
      </c>
      <c r="R38" s="57">
        <v>4.7120418848167498</v>
      </c>
      <c r="S38" s="56">
        <v>2819.37185</v>
      </c>
      <c r="T38" s="56">
        <v>2785.3157068062801</v>
      </c>
      <c r="U38" s="58">
        <v>1.20793371735329</v>
      </c>
    </row>
    <row r="39" spans="1:21" ht="12" thickBot="1">
      <c r="A39" s="82"/>
      <c r="B39" s="71" t="s">
        <v>37</v>
      </c>
      <c r="C39" s="72"/>
      <c r="D39" s="56">
        <v>618724.29</v>
      </c>
      <c r="E39" s="59"/>
      <c r="F39" s="59"/>
      <c r="G39" s="56">
        <v>2387846</v>
      </c>
      <c r="H39" s="57">
        <v>-74.088601609986597</v>
      </c>
      <c r="I39" s="56">
        <v>-105370.63</v>
      </c>
      <c r="J39" s="57">
        <v>-17.0303044026282</v>
      </c>
      <c r="K39" s="56">
        <v>-549297.32999999996</v>
      </c>
      <c r="L39" s="57">
        <v>-23.003884253842202</v>
      </c>
      <c r="M39" s="57">
        <v>-0.80817196034796002</v>
      </c>
      <c r="N39" s="56">
        <v>8734848.0800000001</v>
      </c>
      <c r="O39" s="56">
        <v>60919795.060000002</v>
      </c>
      <c r="P39" s="56">
        <v>330</v>
      </c>
      <c r="Q39" s="56">
        <v>358</v>
      </c>
      <c r="R39" s="57">
        <v>-7.8212290502793298</v>
      </c>
      <c r="S39" s="56">
        <v>1874.92209090909</v>
      </c>
      <c r="T39" s="56">
        <v>2031.5339664804501</v>
      </c>
      <c r="U39" s="58">
        <v>-8.3529804427990797</v>
      </c>
    </row>
    <row r="40" spans="1:21" ht="12" thickBot="1">
      <c r="A40" s="82"/>
      <c r="B40" s="71" t="s">
        <v>66</v>
      </c>
      <c r="C40" s="72"/>
      <c r="D40" s="59"/>
      <c r="E40" s="59"/>
      <c r="F40" s="59"/>
      <c r="G40" s="56">
        <v>6.6</v>
      </c>
      <c r="H40" s="59"/>
      <c r="I40" s="59"/>
      <c r="J40" s="59"/>
      <c r="K40" s="56">
        <v>6.08</v>
      </c>
      <c r="L40" s="57">
        <v>92.121212121212096</v>
      </c>
      <c r="M40" s="59"/>
      <c r="N40" s="56">
        <v>78.02</v>
      </c>
      <c r="O40" s="56">
        <v>1380.85</v>
      </c>
      <c r="P40" s="59"/>
      <c r="Q40" s="59"/>
      <c r="R40" s="59"/>
      <c r="S40" s="59"/>
      <c r="T40" s="59"/>
      <c r="U40" s="60"/>
    </row>
    <row r="41" spans="1:21" ht="12" thickBot="1">
      <c r="A41" s="82"/>
      <c r="B41" s="71" t="s">
        <v>32</v>
      </c>
      <c r="C41" s="72"/>
      <c r="D41" s="56">
        <v>42951.281900000002</v>
      </c>
      <c r="E41" s="59"/>
      <c r="F41" s="59"/>
      <c r="G41" s="56">
        <v>323854.70209999999</v>
      </c>
      <c r="H41" s="57">
        <v>-86.737483932922004</v>
      </c>
      <c r="I41" s="56">
        <v>3266.7184000000002</v>
      </c>
      <c r="J41" s="57">
        <v>7.6056365619206403</v>
      </c>
      <c r="K41" s="56">
        <v>16705.883099999999</v>
      </c>
      <c r="L41" s="57">
        <v>5.15845006778427</v>
      </c>
      <c r="M41" s="57">
        <v>-0.80445700592745095</v>
      </c>
      <c r="N41" s="56">
        <v>1539855.9820999999</v>
      </c>
      <c r="O41" s="56">
        <v>16213119.2192</v>
      </c>
      <c r="P41" s="56">
        <v>86</v>
      </c>
      <c r="Q41" s="56">
        <v>99</v>
      </c>
      <c r="R41" s="57">
        <v>-13.1313131313131</v>
      </c>
      <c r="S41" s="56">
        <v>499.433510465116</v>
      </c>
      <c r="T41" s="56">
        <v>687.47301818181802</v>
      </c>
      <c r="U41" s="58">
        <v>-37.650558838469401</v>
      </c>
    </row>
    <row r="42" spans="1:21" ht="12" thickBot="1">
      <c r="A42" s="82"/>
      <c r="B42" s="71" t="s">
        <v>33</v>
      </c>
      <c r="C42" s="72"/>
      <c r="D42" s="56">
        <v>767783.59950000001</v>
      </c>
      <c r="E42" s="56">
        <v>1392844.7172000001</v>
      </c>
      <c r="F42" s="57">
        <v>55.1234168474613</v>
      </c>
      <c r="G42" s="56">
        <v>652109.08640000003</v>
      </c>
      <c r="H42" s="57">
        <v>17.738521899546999</v>
      </c>
      <c r="I42" s="56">
        <v>-11959.2003</v>
      </c>
      <c r="J42" s="57">
        <v>-1.55762643377485</v>
      </c>
      <c r="K42" s="56">
        <v>10522.084000000001</v>
      </c>
      <c r="L42" s="57">
        <v>1.61354660124239</v>
      </c>
      <c r="M42" s="57">
        <v>-2.1365809567762399</v>
      </c>
      <c r="N42" s="56">
        <v>12779377.3244</v>
      </c>
      <c r="O42" s="56">
        <v>103906322.1453</v>
      </c>
      <c r="P42" s="56">
        <v>2941</v>
      </c>
      <c r="Q42" s="56">
        <v>2189</v>
      </c>
      <c r="R42" s="57">
        <v>34.3535861123801</v>
      </c>
      <c r="S42" s="56">
        <v>261.06208755525302</v>
      </c>
      <c r="T42" s="56">
        <v>306.97292553677499</v>
      </c>
      <c r="U42" s="58">
        <v>-17.586175921390598</v>
      </c>
    </row>
    <row r="43" spans="1:21" ht="12" thickBot="1">
      <c r="A43" s="82"/>
      <c r="B43" s="71" t="s">
        <v>38</v>
      </c>
      <c r="C43" s="72"/>
      <c r="D43" s="56">
        <v>273528.26</v>
      </c>
      <c r="E43" s="59"/>
      <c r="F43" s="59"/>
      <c r="G43" s="56">
        <v>1236682.46</v>
      </c>
      <c r="H43" s="57">
        <v>-77.882094325167301</v>
      </c>
      <c r="I43" s="56">
        <v>-45951.34</v>
      </c>
      <c r="J43" s="57">
        <v>-16.799485362134099</v>
      </c>
      <c r="K43" s="56">
        <v>-213396.73</v>
      </c>
      <c r="L43" s="57">
        <v>-17.255579900437802</v>
      </c>
      <c r="M43" s="57">
        <v>-0.78466708463620805</v>
      </c>
      <c r="N43" s="56">
        <v>3553348.28</v>
      </c>
      <c r="O43" s="56">
        <v>41332276.020000003</v>
      </c>
      <c r="P43" s="56">
        <v>148</v>
      </c>
      <c r="Q43" s="56">
        <v>173</v>
      </c>
      <c r="R43" s="57">
        <v>-14.450867052023099</v>
      </c>
      <c r="S43" s="56">
        <v>1848.16391891892</v>
      </c>
      <c r="T43" s="56">
        <v>1766.4097687861299</v>
      </c>
      <c r="U43" s="58">
        <v>4.4235335024078299</v>
      </c>
    </row>
    <row r="44" spans="1:21" ht="12" thickBot="1">
      <c r="A44" s="82"/>
      <c r="B44" s="71" t="s">
        <v>39</v>
      </c>
      <c r="C44" s="72"/>
      <c r="D44" s="56">
        <v>156051.29999999999</v>
      </c>
      <c r="E44" s="59"/>
      <c r="F44" s="59"/>
      <c r="G44" s="56">
        <v>361474.44</v>
      </c>
      <c r="H44" s="57">
        <v>-56.8292297513484</v>
      </c>
      <c r="I44" s="56">
        <v>20069.169999999998</v>
      </c>
      <c r="J44" s="57">
        <v>12.8606233975622</v>
      </c>
      <c r="K44" s="56">
        <v>46976.43</v>
      </c>
      <c r="L44" s="57">
        <v>12.9957819424245</v>
      </c>
      <c r="M44" s="57">
        <v>-0.57278213776568399</v>
      </c>
      <c r="N44" s="56">
        <v>2096588.95</v>
      </c>
      <c r="O44" s="56">
        <v>17723898.440000001</v>
      </c>
      <c r="P44" s="56">
        <v>104</v>
      </c>
      <c r="Q44" s="56">
        <v>67</v>
      </c>
      <c r="R44" s="57">
        <v>55.223880597014897</v>
      </c>
      <c r="S44" s="56">
        <v>1500.49326923077</v>
      </c>
      <c r="T44" s="56">
        <v>2436.67492537313</v>
      </c>
      <c r="U44" s="58">
        <v>-62.3915931740434</v>
      </c>
    </row>
    <row r="45" spans="1:21" ht="12" thickBot="1">
      <c r="A45" s="82"/>
      <c r="B45" s="71" t="s">
        <v>72</v>
      </c>
      <c r="C45" s="72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6">
        <v>-2222.2222000000002</v>
      </c>
      <c r="O45" s="56">
        <v>-2123.3330999999998</v>
      </c>
      <c r="P45" s="59"/>
      <c r="Q45" s="59"/>
      <c r="R45" s="59"/>
      <c r="S45" s="59"/>
      <c r="T45" s="59"/>
      <c r="U45" s="60"/>
    </row>
    <row r="46" spans="1:21" ht="12" thickBot="1">
      <c r="A46" s="83"/>
      <c r="B46" s="71" t="s">
        <v>34</v>
      </c>
      <c r="C46" s="72"/>
      <c r="D46" s="61">
        <v>46446.583500000001</v>
      </c>
      <c r="E46" s="62"/>
      <c r="F46" s="62"/>
      <c r="G46" s="61">
        <v>33976.877800000002</v>
      </c>
      <c r="H46" s="63">
        <v>36.7005637580979</v>
      </c>
      <c r="I46" s="61">
        <v>7233.7813999999998</v>
      </c>
      <c r="J46" s="63">
        <v>15.5744101178077</v>
      </c>
      <c r="K46" s="61">
        <v>3579.2192</v>
      </c>
      <c r="L46" s="63">
        <v>10.5342792856617</v>
      </c>
      <c r="M46" s="63">
        <v>1.02105012176958</v>
      </c>
      <c r="N46" s="61">
        <v>412730.5894</v>
      </c>
      <c r="O46" s="61">
        <v>5750879.8070999999</v>
      </c>
      <c r="P46" s="61">
        <v>18</v>
      </c>
      <c r="Q46" s="61">
        <v>12</v>
      </c>
      <c r="R46" s="63">
        <v>50</v>
      </c>
      <c r="S46" s="61">
        <v>2580.3657499999999</v>
      </c>
      <c r="T46" s="61">
        <v>1504.05194166667</v>
      </c>
      <c r="U46" s="64">
        <v>41.711676274316297</v>
      </c>
    </row>
  </sheetData>
  <mergeCells count="44">
    <mergeCell ref="A1:U4"/>
    <mergeCell ref="W1:W4"/>
    <mergeCell ref="B6:C6"/>
    <mergeCell ref="A7:C7"/>
    <mergeCell ref="A8:A4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36:C36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8:C18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4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3"/>
  <sheetViews>
    <sheetView workbookViewId="0">
      <selection activeCell="K24" sqref="K24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68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153457</v>
      </c>
      <c r="D2" s="37">
        <v>881148.55445812002</v>
      </c>
      <c r="E2" s="37">
        <v>711355.11270598299</v>
      </c>
      <c r="F2" s="37">
        <v>116882.52722222199</v>
      </c>
      <c r="G2" s="37">
        <v>711355.11270598299</v>
      </c>
      <c r="H2" s="37">
        <v>0.141121969815757</v>
      </c>
    </row>
    <row r="3" spans="1:8">
      <c r="A3" s="37">
        <v>2</v>
      </c>
      <c r="B3" s="37">
        <v>13</v>
      </c>
      <c r="C3" s="37">
        <v>10862</v>
      </c>
      <c r="D3" s="37">
        <v>103142.477437607</v>
      </c>
      <c r="E3" s="37">
        <v>81294.350161538503</v>
      </c>
      <c r="F3" s="37">
        <v>20462.8283017094</v>
      </c>
      <c r="G3" s="37">
        <v>81294.350161538503</v>
      </c>
      <c r="H3" s="37">
        <v>0.20109469042618999</v>
      </c>
    </row>
    <row r="4" spans="1:8">
      <c r="A4" s="37">
        <v>3</v>
      </c>
      <c r="B4" s="37">
        <v>14</v>
      </c>
      <c r="C4" s="37">
        <v>139499</v>
      </c>
      <c r="D4" s="37">
        <v>173606.668261538</v>
      </c>
      <c r="E4" s="37">
        <v>129828.68556458601</v>
      </c>
      <c r="F4" s="37">
        <v>41360.572440541902</v>
      </c>
      <c r="G4" s="37">
        <v>129828.68556458601</v>
      </c>
      <c r="H4" s="37">
        <v>0.24160728846259</v>
      </c>
    </row>
    <row r="5" spans="1:8">
      <c r="A5" s="37">
        <v>4</v>
      </c>
      <c r="B5" s="37">
        <v>15</v>
      </c>
      <c r="C5" s="37">
        <v>4869</v>
      </c>
      <c r="D5" s="37">
        <v>63430.329762847003</v>
      </c>
      <c r="E5" s="37">
        <v>55212.957714892997</v>
      </c>
      <c r="F5" s="37">
        <v>5691.6199112018703</v>
      </c>
      <c r="G5" s="37">
        <v>55212.957714892997</v>
      </c>
      <c r="H5" s="37">
        <v>9.34514306320922E-2</v>
      </c>
    </row>
    <row r="6" spans="1:8">
      <c r="A6" s="37">
        <v>5</v>
      </c>
      <c r="B6" s="37">
        <v>16</v>
      </c>
      <c r="C6" s="37">
        <v>4669</v>
      </c>
      <c r="D6" s="37">
        <v>273013.484457265</v>
      </c>
      <c r="E6" s="37">
        <v>223895.75580000001</v>
      </c>
      <c r="F6" s="37">
        <v>10980.8995974359</v>
      </c>
      <c r="G6" s="37">
        <v>223895.75580000001</v>
      </c>
      <c r="H6" s="37">
        <v>4.6751770961890898E-2</v>
      </c>
    </row>
    <row r="7" spans="1:8">
      <c r="A7" s="37">
        <v>6</v>
      </c>
      <c r="B7" s="37">
        <v>17</v>
      </c>
      <c r="C7" s="37">
        <v>29177</v>
      </c>
      <c r="D7" s="37">
        <v>345059.48574871803</v>
      </c>
      <c r="E7" s="37">
        <v>263551.14403162402</v>
      </c>
      <c r="F7" s="37">
        <v>48476.495563247903</v>
      </c>
      <c r="G7" s="37">
        <v>263551.14403162402</v>
      </c>
      <c r="H7" s="37">
        <v>0.155359620148357</v>
      </c>
    </row>
    <row r="8" spans="1:8">
      <c r="A8" s="37">
        <v>7</v>
      </c>
      <c r="B8" s="37">
        <v>18</v>
      </c>
      <c r="C8" s="37">
        <v>66464</v>
      </c>
      <c r="D8" s="37">
        <v>144114.44153675201</v>
      </c>
      <c r="E8" s="37">
        <v>113428.700144444</v>
      </c>
      <c r="F8" s="37">
        <v>24672.288400854701</v>
      </c>
      <c r="G8" s="37">
        <v>113428.700144444</v>
      </c>
      <c r="H8" s="37">
        <v>0.178653959401325</v>
      </c>
    </row>
    <row r="9" spans="1:8">
      <c r="A9" s="37">
        <v>8</v>
      </c>
      <c r="B9" s="37">
        <v>19</v>
      </c>
      <c r="C9" s="37">
        <v>27907</v>
      </c>
      <c r="D9" s="37">
        <v>148221.74831025599</v>
      </c>
      <c r="E9" s="37">
        <v>142943.64735470101</v>
      </c>
      <c r="F9" s="37">
        <v>-8816.91613846154</v>
      </c>
      <c r="G9" s="37">
        <v>142943.64735470101</v>
      </c>
      <c r="H9" s="37">
        <v>-6.5735711729579802E-2</v>
      </c>
    </row>
    <row r="10" spans="1:8">
      <c r="A10" s="37">
        <v>9</v>
      </c>
      <c r="B10" s="37">
        <v>21</v>
      </c>
      <c r="C10" s="37">
        <v>408031</v>
      </c>
      <c r="D10" s="37">
        <v>1429690.1410090299</v>
      </c>
      <c r="E10" s="37">
        <v>1424476.49203333</v>
      </c>
      <c r="F10" s="37">
        <v>-31756.255872649599</v>
      </c>
      <c r="G10" s="37">
        <v>1424476.49203333</v>
      </c>
      <c r="H10" s="37">
        <v>-2.28016044056286E-2</v>
      </c>
    </row>
    <row r="11" spans="1:8">
      <c r="A11" s="37">
        <v>10</v>
      </c>
      <c r="B11" s="37">
        <v>22</v>
      </c>
      <c r="C11" s="37">
        <v>143634.554</v>
      </c>
      <c r="D11" s="37">
        <v>1284538.91577692</v>
      </c>
      <c r="E11" s="37">
        <v>1262216.4865427399</v>
      </c>
      <c r="F11" s="37">
        <v>18930.207011965798</v>
      </c>
      <c r="G11" s="37">
        <v>1262216.4865427399</v>
      </c>
      <c r="H11" s="37">
        <v>1.47759870959364E-2</v>
      </c>
    </row>
    <row r="12" spans="1:8">
      <c r="A12" s="37">
        <v>11</v>
      </c>
      <c r="B12" s="37">
        <v>23</v>
      </c>
      <c r="C12" s="37">
        <v>310637.495</v>
      </c>
      <c r="D12" s="37">
        <v>2286800.45475556</v>
      </c>
      <c r="E12" s="37">
        <v>2222983.0695179501</v>
      </c>
      <c r="F12" s="37">
        <v>-76734.753907692299</v>
      </c>
      <c r="G12" s="37">
        <v>2222983.0695179501</v>
      </c>
      <c r="H12" s="37">
        <v>-3.5752971056321498E-2</v>
      </c>
    </row>
    <row r="13" spans="1:8">
      <c r="A13" s="37">
        <v>12</v>
      </c>
      <c r="B13" s="37">
        <v>24</v>
      </c>
      <c r="C13" s="37">
        <v>19905</v>
      </c>
      <c r="D13" s="37">
        <v>789748.45755812002</v>
      </c>
      <c r="E13" s="37">
        <v>776973.04984529899</v>
      </c>
      <c r="F13" s="37">
        <v>-18223.062372649601</v>
      </c>
      <c r="G13" s="37">
        <v>776973.04984529899</v>
      </c>
      <c r="H13" s="37">
        <v>-2.4017216044180102E-2</v>
      </c>
    </row>
    <row r="14" spans="1:8">
      <c r="A14" s="37">
        <v>13</v>
      </c>
      <c r="B14" s="37">
        <v>25</v>
      </c>
      <c r="C14" s="37">
        <v>143133</v>
      </c>
      <c r="D14" s="37">
        <v>2918202.8996662898</v>
      </c>
      <c r="E14" s="37">
        <v>3121742.4890999999</v>
      </c>
      <c r="F14" s="37">
        <v>-306439.16110000003</v>
      </c>
      <c r="G14" s="37">
        <v>3121742.4890999999</v>
      </c>
      <c r="H14" s="37">
        <v>-0.108847653484534</v>
      </c>
    </row>
    <row r="15" spans="1:8">
      <c r="A15" s="37">
        <v>14</v>
      </c>
      <c r="B15" s="37">
        <v>26</v>
      </c>
      <c r="C15" s="37">
        <v>95215</v>
      </c>
      <c r="D15" s="37">
        <v>577183.50627032004</v>
      </c>
      <c r="E15" s="37">
        <v>438012.41506172001</v>
      </c>
      <c r="F15" s="37">
        <v>56206.672253906698</v>
      </c>
      <c r="G15" s="37">
        <v>438012.41506172001</v>
      </c>
      <c r="H15" s="37">
        <v>0.113728250681688</v>
      </c>
    </row>
    <row r="16" spans="1:8">
      <c r="A16" s="37">
        <v>15</v>
      </c>
      <c r="B16" s="37">
        <v>27</v>
      </c>
      <c r="C16" s="37">
        <v>242301.53200000001</v>
      </c>
      <c r="D16" s="37">
        <v>1809639.96911545</v>
      </c>
      <c r="E16" s="37">
        <v>1727931.05424118</v>
      </c>
      <c r="F16" s="37">
        <v>64806.4960708418</v>
      </c>
      <c r="G16" s="37">
        <v>1727931.05424118</v>
      </c>
      <c r="H16" s="37">
        <v>3.6149460951248699E-2</v>
      </c>
    </row>
    <row r="17" spans="1:8">
      <c r="A17" s="37">
        <v>16</v>
      </c>
      <c r="B17" s="37">
        <v>29</v>
      </c>
      <c r="C17" s="37">
        <v>321304</v>
      </c>
      <c r="D17" s="37">
        <v>4119021.2260589702</v>
      </c>
      <c r="E17" s="37">
        <v>3880075.8243914498</v>
      </c>
      <c r="F17" s="37">
        <v>-171576.38465726501</v>
      </c>
      <c r="G17" s="37">
        <v>3880075.8243914498</v>
      </c>
      <c r="H17" s="37">
        <v>-4.6265716752963301E-2</v>
      </c>
    </row>
    <row r="18" spans="1:8">
      <c r="A18" s="37">
        <v>17</v>
      </c>
      <c r="B18" s="37">
        <v>31</v>
      </c>
      <c r="C18" s="37">
        <v>35521.334000000003</v>
      </c>
      <c r="D18" s="37">
        <v>349906.937402957</v>
      </c>
      <c r="E18" s="37">
        <v>303651.46990669402</v>
      </c>
      <c r="F18" s="37">
        <v>46252.889803955099</v>
      </c>
      <c r="G18" s="37">
        <v>303651.46990669402</v>
      </c>
      <c r="H18" s="37">
        <v>0.13218723494100901</v>
      </c>
    </row>
    <row r="19" spans="1:8">
      <c r="A19" s="37">
        <v>18</v>
      </c>
      <c r="B19" s="37">
        <v>32</v>
      </c>
      <c r="C19" s="37">
        <v>22373.094000000001</v>
      </c>
      <c r="D19" s="37">
        <v>409876.32507150702</v>
      </c>
      <c r="E19" s="37">
        <v>381564.98303838499</v>
      </c>
      <c r="F19" s="37">
        <v>28303.373360555801</v>
      </c>
      <c r="G19" s="37">
        <v>381564.98303838499</v>
      </c>
      <c r="H19" s="37">
        <v>6.9054790199531702E-2</v>
      </c>
    </row>
    <row r="20" spans="1:8">
      <c r="A20" s="37">
        <v>19</v>
      </c>
      <c r="B20" s="37">
        <v>33</v>
      </c>
      <c r="C20" s="37">
        <v>80599.808999999994</v>
      </c>
      <c r="D20" s="37">
        <v>881881.72990051401</v>
      </c>
      <c r="E20" s="37">
        <v>717123.41989424999</v>
      </c>
      <c r="F20" s="37">
        <v>164436.297923971</v>
      </c>
      <c r="G20" s="37">
        <v>717123.41989424999</v>
      </c>
      <c r="H20" s="37">
        <v>0.186528824537192</v>
      </c>
    </row>
    <row r="21" spans="1:8">
      <c r="A21" s="37">
        <v>20</v>
      </c>
      <c r="B21" s="37">
        <v>34</v>
      </c>
      <c r="C21" s="37">
        <v>50184.93</v>
      </c>
      <c r="D21" s="37">
        <v>253957.23456026</v>
      </c>
      <c r="E21" s="37">
        <v>191528.98099868101</v>
      </c>
      <c r="F21" s="37">
        <v>62427.398347904404</v>
      </c>
      <c r="G21" s="37">
        <v>191528.98099868101</v>
      </c>
      <c r="H21" s="37">
        <v>0.24581937460490799</v>
      </c>
    </row>
    <row r="22" spans="1:8">
      <c r="A22" s="37">
        <v>21</v>
      </c>
      <c r="B22" s="37">
        <v>35</v>
      </c>
      <c r="C22" s="37">
        <v>43171.819000000003</v>
      </c>
      <c r="D22" s="37">
        <v>1284617.5323177001</v>
      </c>
      <c r="E22" s="37">
        <v>1235353.41921681</v>
      </c>
      <c r="F22" s="37">
        <v>49240.365800885003</v>
      </c>
      <c r="G22" s="37">
        <v>1235353.41921681</v>
      </c>
      <c r="H22" s="37">
        <v>3.8331468184867899E-2</v>
      </c>
    </row>
    <row r="23" spans="1:8">
      <c r="A23" s="37">
        <v>22</v>
      </c>
      <c r="B23" s="37">
        <v>36</v>
      </c>
      <c r="C23" s="37">
        <v>187958.891</v>
      </c>
      <c r="D23" s="37">
        <v>853045.04959026503</v>
      </c>
      <c r="E23" s="37">
        <v>743923.112559197</v>
      </c>
      <c r="F23" s="37">
        <v>109116.82933106901</v>
      </c>
      <c r="G23" s="37">
        <v>743923.112559197</v>
      </c>
      <c r="H23" s="37">
        <v>0.12791526395502001</v>
      </c>
    </row>
    <row r="24" spans="1:8">
      <c r="A24" s="37">
        <v>23</v>
      </c>
      <c r="B24" s="37">
        <v>37</v>
      </c>
      <c r="C24" s="37">
        <v>218160.495</v>
      </c>
      <c r="D24" s="37">
        <v>1408845.3911822999</v>
      </c>
      <c r="E24" s="37">
        <v>1281598.1363671799</v>
      </c>
      <c r="F24" s="37">
        <v>127234.908089456</v>
      </c>
      <c r="G24" s="37">
        <v>1281598.1363671799</v>
      </c>
      <c r="H24" s="37">
        <v>9.0312268433856896E-2</v>
      </c>
    </row>
    <row r="25" spans="1:8">
      <c r="A25" s="37">
        <v>24</v>
      </c>
      <c r="B25" s="37">
        <v>38</v>
      </c>
      <c r="C25" s="37">
        <v>800964.71400000004</v>
      </c>
      <c r="D25" s="37">
        <v>3110726.60109558</v>
      </c>
      <c r="E25" s="37">
        <v>3260210.54470796</v>
      </c>
      <c r="F25" s="37">
        <v>-151418.17847964601</v>
      </c>
      <c r="G25" s="37">
        <v>3260210.54470796</v>
      </c>
      <c r="H25" s="37">
        <v>-4.8706430228195402E-2</v>
      </c>
    </row>
    <row r="26" spans="1:8">
      <c r="A26" s="37">
        <v>25</v>
      </c>
      <c r="B26" s="37">
        <v>39</v>
      </c>
      <c r="C26" s="37">
        <v>79737.706000000006</v>
      </c>
      <c r="D26" s="37">
        <v>131511.85996357299</v>
      </c>
      <c r="E26" s="37">
        <v>218494.133581189</v>
      </c>
      <c r="F26" s="37">
        <v>-86982.937865403102</v>
      </c>
      <c r="G26" s="37">
        <v>218494.133581189</v>
      </c>
      <c r="H26" s="37">
        <v>-0.66141089655504104</v>
      </c>
    </row>
    <row r="27" spans="1:8">
      <c r="A27" s="37">
        <v>26</v>
      </c>
      <c r="B27" s="37">
        <v>42</v>
      </c>
      <c r="C27" s="37">
        <v>12524.878000000001</v>
      </c>
      <c r="D27" s="37">
        <v>224144.37880000001</v>
      </c>
      <c r="E27" s="37">
        <v>195423.44010000001</v>
      </c>
      <c r="F27" s="37">
        <v>28720.537799999998</v>
      </c>
      <c r="G27" s="37">
        <v>195423.44010000001</v>
      </c>
      <c r="H27" s="37">
        <v>0.12813432718149301</v>
      </c>
    </row>
    <row r="28" spans="1:8">
      <c r="A28" s="37">
        <v>27</v>
      </c>
      <c r="B28" s="37">
        <v>75</v>
      </c>
      <c r="C28" s="37">
        <v>95</v>
      </c>
      <c r="D28" s="37">
        <v>42951.282051282098</v>
      </c>
      <c r="E28" s="37">
        <v>39684.564102564102</v>
      </c>
      <c r="F28" s="37">
        <v>3266.7179487179501</v>
      </c>
      <c r="G28" s="37">
        <v>39684.564102564102</v>
      </c>
      <c r="H28" s="37">
        <v>7.6056354844486904E-2</v>
      </c>
    </row>
    <row r="29" spans="1:8">
      <c r="A29" s="37">
        <v>28</v>
      </c>
      <c r="B29" s="37">
        <v>76</v>
      </c>
      <c r="C29" s="37">
        <v>3158</v>
      </c>
      <c r="D29" s="37">
        <v>767783.58705213701</v>
      </c>
      <c r="E29" s="37">
        <v>779742.79979914497</v>
      </c>
      <c r="F29" s="37">
        <v>-13910.067447863201</v>
      </c>
      <c r="G29" s="37">
        <v>779742.79979914497</v>
      </c>
      <c r="H29" s="37">
        <v>-1.81633232170113E-2</v>
      </c>
    </row>
    <row r="30" spans="1:8">
      <c r="A30" s="37">
        <v>29</v>
      </c>
      <c r="B30" s="37">
        <v>99</v>
      </c>
      <c r="C30" s="37">
        <v>18</v>
      </c>
      <c r="D30" s="37">
        <v>46446.583465698503</v>
      </c>
      <c r="E30" s="37">
        <v>39212.801860676198</v>
      </c>
      <c r="F30" s="37">
        <v>7233.78160502231</v>
      </c>
      <c r="G30" s="37">
        <v>39212.801860676198</v>
      </c>
      <c r="H30" s="37">
        <v>0.155744105707249</v>
      </c>
    </row>
    <row r="31" spans="1:8">
      <c r="A31" s="30">
        <v>30</v>
      </c>
      <c r="B31" s="39">
        <v>40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</row>
    <row r="32" spans="1:8">
      <c r="A32" s="30">
        <v>31</v>
      </c>
      <c r="B32" s="39">
        <v>43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</row>
    <row r="33" spans="1:8">
      <c r="A33" s="30"/>
      <c r="B33" s="39">
        <v>9101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215</v>
      </c>
      <c r="D34" s="34">
        <v>317609.56</v>
      </c>
      <c r="E34" s="34">
        <v>309844.01</v>
      </c>
      <c r="F34" s="30"/>
      <c r="G34" s="30"/>
      <c r="H34" s="30"/>
    </row>
    <row r="35" spans="1:8">
      <c r="A35" s="30"/>
      <c r="B35" s="33">
        <v>71</v>
      </c>
      <c r="C35" s="34">
        <v>217</v>
      </c>
      <c r="D35" s="34">
        <v>569030.07999999996</v>
      </c>
      <c r="E35" s="34">
        <v>628546.26</v>
      </c>
      <c r="F35" s="30"/>
      <c r="G35" s="30"/>
      <c r="H35" s="30"/>
    </row>
    <row r="36" spans="1:8">
      <c r="A36" s="30"/>
      <c r="B36" s="33">
        <v>72</v>
      </c>
      <c r="C36" s="34">
        <v>384</v>
      </c>
      <c r="D36" s="34">
        <v>1127748.74</v>
      </c>
      <c r="E36" s="34">
        <v>1158781.32</v>
      </c>
      <c r="F36" s="30"/>
      <c r="G36" s="30"/>
      <c r="H36" s="30"/>
    </row>
    <row r="37" spans="1:8">
      <c r="A37" s="30"/>
      <c r="B37" s="33">
        <v>73</v>
      </c>
      <c r="C37" s="34">
        <v>316</v>
      </c>
      <c r="D37" s="34">
        <v>618724.29</v>
      </c>
      <c r="E37" s="34">
        <v>724094.92</v>
      </c>
      <c r="F37" s="30"/>
      <c r="G37" s="30"/>
      <c r="H37" s="30"/>
    </row>
    <row r="38" spans="1:8">
      <c r="A38" s="30"/>
      <c r="B38" s="33">
        <v>77</v>
      </c>
      <c r="C38" s="34">
        <v>146</v>
      </c>
      <c r="D38" s="34">
        <v>273528.26</v>
      </c>
      <c r="E38" s="34">
        <v>319479.59999999998</v>
      </c>
      <c r="F38" s="30"/>
      <c r="G38" s="30"/>
      <c r="H38" s="30"/>
    </row>
    <row r="39" spans="1:8">
      <c r="A39" s="30"/>
      <c r="B39" s="33">
        <v>78</v>
      </c>
      <c r="C39" s="34">
        <v>104</v>
      </c>
      <c r="D39" s="34">
        <v>156051.29999999999</v>
      </c>
      <c r="E39" s="34">
        <v>135982.13</v>
      </c>
      <c r="F39" s="34"/>
      <c r="G39" s="30"/>
      <c r="H39" s="30"/>
    </row>
    <row r="40" spans="1:8">
      <c r="A40" s="30"/>
      <c r="B40" s="33">
        <v>74</v>
      </c>
      <c r="C40" s="34">
        <v>0</v>
      </c>
      <c r="D40" s="34">
        <v>0</v>
      </c>
      <c r="E40" s="34">
        <v>0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2016-08-01T01:29:31Z</dcterms:modified>
</cp:coreProperties>
</file>