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  <fileRecoveryPr repairLoad="1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<sst xmlns="http://schemas.openxmlformats.org/spreadsheetml/2006/main" count="121" uniqueCount="80">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</sst>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51" Type="http://schemas.openxmlformats.org/officeDocument/2006/relationships/hyperlink" Target="cid:946c3ec42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849" Type="http://schemas.openxmlformats.org/officeDocument/2006/relationships/hyperlink" Target="cid:95ec070b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860" Type="http://schemas.openxmlformats.org/officeDocument/2006/relationships/image" Target="cid:b0d869c5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762" Type="http://schemas.openxmlformats.org/officeDocument/2006/relationships/image" Target="cid:b35bc591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773" Type="http://schemas.openxmlformats.org/officeDocument/2006/relationships/hyperlink" Target="cid:d76c2dbf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40" Type="http://schemas.openxmlformats.org/officeDocument/2006/relationships/image" Target="cid:770b9904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784" Type="http://schemas.openxmlformats.org/officeDocument/2006/relationships/image" Target="cid:fb6aaa12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851" Type="http://schemas.openxmlformats.org/officeDocument/2006/relationships/hyperlink" Target="cid:95fab324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53" Type="http://schemas.openxmlformats.org/officeDocument/2006/relationships/hyperlink" Target="cid:95e4b25b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764" Type="http://schemas.openxmlformats.org/officeDocument/2006/relationships/image" Target="cid:b365409313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831" Type="http://schemas.openxmlformats.org/officeDocument/2006/relationships/hyperlink" Target="cid:678eaf0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775" Type="http://schemas.openxmlformats.org/officeDocument/2006/relationships/hyperlink" Target="cid:d76e47a0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842" Type="http://schemas.openxmlformats.org/officeDocument/2006/relationships/image" Target="cid:7c1b6055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786" Type="http://schemas.openxmlformats.org/officeDocument/2006/relationships/image" Target="cid:fb6c356d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4" sqref="E4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>
      <c r="A3" s="69" t="s">
        <v>5</v>
      </c>
      <c r="B3" s="69"/>
      <c r="C3" s="69"/>
      <c r="D3" s="69"/>
      <c r="E3" s="15">
        <f>SUM(E4:E42)</f>
        <v>24953940.0308</v>
      </c>
      <c r="F3" s="25">
        <f>RA!I7</f>
        <v>1029941.6503</v>
      </c>
      <c r="G3" s="16">
        <f>SUM(G4:G42)</f>
        <v>23923998.3805</v>
      </c>
      <c r="H3" s="27">
        <f>RA!J7</f>
        <v>4.12737086419527</v>
      </c>
      <c r="I3" s="20">
        <f>SUM(I4:I42)</f>
        <v>24953946.261680055</v>
      </c>
      <c r="J3" s="21">
        <f>SUM(J4:J42)</f>
        <v>23923998.449227169</v>
      </c>
      <c r="K3" s="22">
        <f>E3-I3</f>
        <v>-6.2308800555765629</v>
      </c>
      <c r="L3" s="22">
        <f>G3-J3</f>
        <v>-6.8727169185876846E-2</v>
      </c>
    </row>
    <row r="4" spans="1:13">
      <c r="A4" s="70">
        <f>RA!A8</f>
        <v>42602</v>
      </c>
      <c r="B4" s="12">
        <v>12</v>
      </c>
      <c r="C4" s="65" t="s">
        <v>6</v>
      </c>
      <c r="D4" s="65"/>
      <c r="E4" s="15">
        <f>VLOOKUP(C4,RA!B8:D35,3,0)</f>
        <v>792453.91669999994</v>
      </c>
      <c r="F4" s="25">
        <f>VLOOKUP(C4,RA!B8:I38,8,0)</f>
        <v>181756.05179999999</v>
      </c>
      <c r="G4" s="16">
        <f t="shared" ref="G4:G42" si="0">E4-F4</f>
        <v>610697.86489999993</v>
      </c>
      <c r="H4" s="27">
        <f>RA!J8</f>
        <v>22.935851280397902</v>
      </c>
      <c r="I4" s="20">
        <f>VLOOKUP(B4,RMS!B:D,3,FALSE)</f>
        <v>792454.83702136797</v>
      </c>
      <c r="J4" s="21">
        <f>VLOOKUP(B4,RMS!B:E,4,FALSE)</f>
        <v>610697.87771196605</v>
      </c>
      <c r="K4" s="22">
        <f t="shared" ref="K4:K42" si="1">E4-I4</f>
        <v>-0.92032136803027242</v>
      </c>
      <c r="L4" s="22">
        <f t="shared" ref="L4:L42" si="2">G4-J4</f>
        <v>-1.2811966123990715E-2</v>
      </c>
    </row>
    <row r="5" spans="1:13">
      <c r="A5" s="70"/>
      <c r="B5" s="12">
        <v>13</v>
      </c>
      <c r="C5" s="65" t="s">
        <v>7</v>
      </c>
      <c r="D5" s="65"/>
      <c r="E5" s="15">
        <f>VLOOKUP(C5,RA!B8:D36,3,0)</f>
        <v>155407.4523</v>
      </c>
      <c r="F5" s="25">
        <f>VLOOKUP(C5,RA!B9:I39,8,0)</f>
        <v>31614.786100000001</v>
      </c>
      <c r="G5" s="16">
        <f t="shared" si="0"/>
        <v>123792.66620000001</v>
      </c>
      <c r="H5" s="27">
        <f>RA!J9</f>
        <v>20.3431596310906</v>
      </c>
      <c r="I5" s="20">
        <f>VLOOKUP(B5,RMS!B:D,3,FALSE)</f>
        <v>155407.652387179</v>
      </c>
      <c r="J5" s="21">
        <f>VLOOKUP(B5,RMS!B:E,4,FALSE)</f>
        <v>123792.665190598</v>
      </c>
      <c r="K5" s="22">
        <f t="shared" si="1"/>
        <v>-0.20008717899327166</v>
      </c>
      <c r="L5" s="22">
        <f t="shared" si="2"/>
        <v>1.0094020108226687E-3</v>
      </c>
      <c r="M5" s="32"/>
    </row>
    <row r="6" spans="1:13">
      <c r="A6" s="70"/>
      <c r="B6" s="12">
        <v>14</v>
      </c>
      <c r="C6" s="65" t="s">
        <v>8</v>
      </c>
      <c r="D6" s="65"/>
      <c r="E6" s="15">
        <f>VLOOKUP(C6,RA!B10:D37,3,0)</f>
        <v>180886.20319999999</v>
      </c>
      <c r="F6" s="25">
        <f>VLOOKUP(C6,RA!B10:I40,8,0)</f>
        <v>45470.159200000002</v>
      </c>
      <c r="G6" s="16">
        <f t="shared" si="0"/>
        <v>135416.04399999999</v>
      </c>
      <c r="H6" s="27">
        <f>RA!J10</f>
        <v>25.137439116749601</v>
      </c>
      <c r="I6" s="20">
        <f>VLOOKUP(B6,RMS!B:D,3,FALSE)</f>
        <v>180888.73908298899</v>
      </c>
      <c r="J6" s="21">
        <f>VLOOKUP(B6,RMS!B:E,4,FALSE)</f>
        <v>135416.04272211299</v>
      </c>
      <c r="K6" s="22">
        <f>E6-I6</f>
        <v>-2.5358829890028574</v>
      </c>
      <c r="L6" s="22">
        <f t="shared" si="2"/>
        <v>1.2778870004694909E-3</v>
      </c>
      <c r="M6" s="32"/>
    </row>
    <row r="7" spans="1:13">
      <c r="A7" s="70"/>
      <c r="B7" s="12">
        <v>15</v>
      </c>
      <c r="C7" s="65" t="s">
        <v>9</v>
      </c>
      <c r="D7" s="65"/>
      <c r="E7" s="15">
        <f>VLOOKUP(C7,RA!B10:D38,3,0)</f>
        <v>53776.834499999997</v>
      </c>
      <c r="F7" s="25">
        <f>VLOOKUP(C7,RA!B11:I41,8,0)</f>
        <v>10083.072399999999</v>
      </c>
      <c r="G7" s="16">
        <f t="shared" si="0"/>
        <v>43693.7621</v>
      </c>
      <c r="H7" s="27">
        <f>RA!J11</f>
        <v>18.7498436710699</v>
      </c>
      <c r="I7" s="20">
        <f>VLOOKUP(B7,RMS!B:D,3,FALSE)</f>
        <v>53776.890907427602</v>
      </c>
      <c r="J7" s="21">
        <f>VLOOKUP(B7,RMS!B:E,4,FALSE)</f>
        <v>43693.761501497604</v>
      </c>
      <c r="K7" s="22">
        <f t="shared" si="1"/>
        <v>-5.640742760442663E-2</v>
      </c>
      <c r="L7" s="22">
        <f t="shared" si="2"/>
        <v>5.9850239631487057E-4</v>
      </c>
      <c r="M7" s="32"/>
    </row>
    <row r="8" spans="1:13">
      <c r="A8" s="70"/>
      <c r="B8" s="12">
        <v>16</v>
      </c>
      <c r="C8" s="65" t="s">
        <v>10</v>
      </c>
      <c r="D8" s="65"/>
      <c r="E8" s="15">
        <f>VLOOKUP(C8,RA!B12:D38,3,0)</f>
        <v>165562.3903</v>
      </c>
      <c r="F8" s="25">
        <f>VLOOKUP(C8,RA!B12:I42,8,0)</f>
        <v>18048.3776</v>
      </c>
      <c r="G8" s="16">
        <f t="shared" si="0"/>
        <v>147514.01269999999</v>
      </c>
      <c r="H8" s="27">
        <f>RA!J12</f>
        <v>10.9012545465768</v>
      </c>
      <c r="I8" s="20">
        <f>VLOOKUP(B8,RMS!B:D,3,FALSE)</f>
        <v>165562.395247009</v>
      </c>
      <c r="J8" s="21">
        <f>VLOOKUP(B8,RMS!B:E,4,FALSE)</f>
        <v>147514.010464102</v>
      </c>
      <c r="K8" s="22">
        <f t="shared" si="1"/>
        <v>-4.9470090016257018E-3</v>
      </c>
      <c r="L8" s="22">
        <f t="shared" si="2"/>
        <v>2.2358979913406074E-3</v>
      </c>
      <c r="M8" s="32"/>
    </row>
    <row r="9" spans="1:13">
      <c r="A9" s="70"/>
      <c r="B9" s="12">
        <v>17</v>
      </c>
      <c r="C9" s="65" t="s">
        <v>11</v>
      </c>
      <c r="D9" s="65"/>
      <c r="E9" s="15">
        <f>VLOOKUP(C9,RA!B12:D39,3,0)</f>
        <v>361050.2856</v>
      </c>
      <c r="F9" s="25">
        <f>VLOOKUP(C9,RA!B13:I43,8,0)</f>
        <v>58436.090700000001</v>
      </c>
      <c r="G9" s="16">
        <f t="shared" si="0"/>
        <v>302614.1949</v>
      </c>
      <c r="H9" s="27">
        <f>RA!J13</f>
        <v>16.185028244165402</v>
      </c>
      <c r="I9" s="20">
        <f>VLOOKUP(B9,RMS!B:D,3,FALSE)</f>
        <v>361050.72008290602</v>
      </c>
      <c r="J9" s="21">
        <f>VLOOKUP(B9,RMS!B:E,4,FALSE)</f>
        <v>302614.192306838</v>
      </c>
      <c r="K9" s="22">
        <f t="shared" si="1"/>
        <v>-0.43448290601372719</v>
      </c>
      <c r="L9" s="22">
        <f t="shared" si="2"/>
        <v>2.5931620039045811E-3</v>
      </c>
      <c r="M9" s="32"/>
    </row>
    <row r="10" spans="1:13">
      <c r="A10" s="70"/>
      <c r="B10" s="12">
        <v>18</v>
      </c>
      <c r="C10" s="65" t="s">
        <v>12</v>
      </c>
      <c r="D10" s="65"/>
      <c r="E10" s="15">
        <f>VLOOKUP(C10,RA!B14:D40,3,0)</f>
        <v>114534.7061</v>
      </c>
      <c r="F10" s="25">
        <f>VLOOKUP(C10,RA!B14:I43,8,0)</f>
        <v>17997.9715</v>
      </c>
      <c r="G10" s="16">
        <f t="shared" si="0"/>
        <v>96536.734599999996</v>
      </c>
      <c r="H10" s="27">
        <f>RA!J14</f>
        <v>15.713989333753601</v>
      </c>
      <c r="I10" s="20">
        <f>VLOOKUP(B10,RMS!B:D,3,FALSE)</f>
        <v>114534.72002393199</v>
      </c>
      <c r="J10" s="21">
        <f>VLOOKUP(B10,RMS!B:E,4,FALSE)</f>
        <v>96536.732064957294</v>
      </c>
      <c r="K10" s="22">
        <f t="shared" si="1"/>
        <v>-1.3923931997851469E-2</v>
      </c>
      <c r="L10" s="22">
        <f t="shared" si="2"/>
        <v>2.5350427022203803E-3</v>
      </c>
      <c r="M10" s="32"/>
    </row>
    <row r="11" spans="1:13">
      <c r="A11" s="70"/>
      <c r="B11" s="12">
        <v>19</v>
      </c>
      <c r="C11" s="65" t="s">
        <v>13</v>
      </c>
      <c r="D11" s="65"/>
      <c r="E11" s="15">
        <f>VLOOKUP(C11,RA!B14:D41,3,0)</f>
        <v>118923.25260000001</v>
      </c>
      <c r="F11" s="25">
        <f>VLOOKUP(C11,RA!B15:I44,8,0)</f>
        <v>-4237.7529000000004</v>
      </c>
      <c r="G11" s="16">
        <f t="shared" si="0"/>
        <v>123161.00550000001</v>
      </c>
      <c r="H11" s="27">
        <f>RA!J15</f>
        <v>-3.5634350788014002</v>
      </c>
      <c r="I11" s="20">
        <f>VLOOKUP(B11,RMS!B:D,3,FALSE)</f>
        <v>118923.320389744</v>
      </c>
      <c r="J11" s="21">
        <f>VLOOKUP(B11,RMS!B:E,4,FALSE)</f>
        <v>123161.005089743</v>
      </c>
      <c r="K11" s="22">
        <f t="shared" si="1"/>
        <v>-6.7789743989123963E-2</v>
      </c>
      <c r="L11" s="22">
        <f t="shared" si="2"/>
        <v>4.1025700920727104E-4</v>
      </c>
      <c r="M11" s="32"/>
    </row>
    <row r="12" spans="1:13">
      <c r="A12" s="70"/>
      <c r="B12" s="12">
        <v>21</v>
      </c>
      <c r="C12" s="65" t="s">
        <v>14</v>
      </c>
      <c r="D12" s="65"/>
      <c r="E12" s="15">
        <f>VLOOKUP(C12,RA!B16:D42,3,0)</f>
        <v>1332511.03</v>
      </c>
      <c r="F12" s="25">
        <f>VLOOKUP(C12,RA!B16:I45,8,0)</f>
        <v>28799.8616</v>
      </c>
      <c r="G12" s="16">
        <f t="shared" si="0"/>
        <v>1303711.1684000001</v>
      </c>
      <c r="H12" s="27">
        <f>RA!J16</f>
        <v>2.1613225670634799</v>
      </c>
      <c r="I12" s="20">
        <f>VLOOKUP(B12,RMS!B:D,3,FALSE)</f>
        <v>1332509.8655818</v>
      </c>
      <c r="J12" s="21">
        <f>VLOOKUP(B12,RMS!B:E,4,FALSE)</f>
        <v>1303711.1677999999</v>
      </c>
      <c r="K12" s="22">
        <f t="shared" si="1"/>
        <v>1.1644182000309229</v>
      </c>
      <c r="L12" s="22">
        <f t="shared" si="2"/>
        <v>6.0000014491379261E-4</v>
      </c>
      <c r="M12" s="32"/>
    </row>
    <row r="13" spans="1:13">
      <c r="A13" s="70"/>
      <c r="B13" s="12">
        <v>22</v>
      </c>
      <c r="C13" s="65" t="s">
        <v>15</v>
      </c>
      <c r="D13" s="65"/>
      <c r="E13" s="15">
        <f>VLOOKUP(C13,RA!B16:D43,3,0)</f>
        <v>2682859.0973999999</v>
      </c>
      <c r="F13" s="25">
        <f>VLOOKUP(C13,RA!B17:I46,8,0)</f>
        <v>3720.6914999999999</v>
      </c>
      <c r="G13" s="16">
        <f t="shared" si="0"/>
        <v>2679138.4058999997</v>
      </c>
      <c r="H13" s="27">
        <f>RA!J17</f>
        <v>0.13868382068986701</v>
      </c>
      <c r="I13" s="20">
        <f>VLOOKUP(B13,RMS!B:D,3,FALSE)</f>
        <v>2682859.0816196599</v>
      </c>
      <c r="J13" s="21">
        <f>VLOOKUP(B13,RMS!B:E,4,FALSE)</f>
        <v>2679138.4116333299</v>
      </c>
      <c r="K13" s="22">
        <f t="shared" si="1"/>
        <v>1.5780339948832989E-2</v>
      </c>
      <c r="L13" s="22">
        <f t="shared" si="2"/>
        <v>-5.7333302684128284E-3</v>
      </c>
      <c r="M13" s="32"/>
    </row>
    <row r="14" spans="1:13">
      <c r="A14" s="70"/>
      <c r="B14" s="12">
        <v>23</v>
      </c>
      <c r="C14" s="65" t="s">
        <v>16</v>
      </c>
      <c r="D14" s="65"/>
      <c r="E14" s="15">
        <f>VLOOKUP(C14,RA!B18:D43,3,0)</f>
        <v>1983662.4158000001</v>
      </c>
      <c r="F14" s="25">
        <f>VLOOKUP(C14,RA!B18:I47,8,0)</f>
        <v>261244.95050000001</v>
      </c>
      <c r="G14" s="16">
        <f t="shared" si="0"/>
        <v>1722417.4653</v>
      </c>
      <c r="H14" s="27">
        <f>RA!J18</f>
        <v>13.169829121082699</v>
      </c>
      <c r="I14" s="20">
        <f>VLOOKUP(B14,RMS!B:D,3,FALSE)</f>
        <v>1983662.25049573</v>
      </c>
      <c r="J14" s="21">
        <f>VLOOKUP(B14,RMS!B:E,4,FALSE)</f>
        <v>1722417.45839829</v>
      </c>
      <c r="K14" s="22">
        <f t="shared" si="1"/>
        <v>0.16530427010729909</v>
      </c>
      <c r="L14" s="22">
        <f t="shared" si="2"/>
        <v>6.9017100613564253E-3</v>
      </c>
      <c r="M14" s="32"/>
    </row>
    <row r="15" spans="1:13">
      <c r="A15" s="70"/>
      <c r="B15" s="12">
        <v>24</v>
      </c>
      <c r="C15" s="65" t="s">
        <v>17</v>
      </c>
      <c r="D15" s="65"/>
      <c r="E15" s="15">
        <f>VLOOKUP(C15,RA!B18:D44,3,0)</f>
        <v>534665.67960000003</v>
      </c>
      <c r="F15" s="25">
        <f>VLOOKUP(C15,RA!B19:I48,8,0)</f>
        <v>36164.5409</v>
      </c>
      <c r="G15" s="16">
        <f t="shared" si="0"/>
        <v>498501.13870000001</v>
      </c>
      <c r="H15" s="27">
        <f>RA!J19</f>
        <v>6.7639540520079402</v>
      </c>
      <c r="I15" s="20">
        <f>VLOOKUP(B15,RMS!B:D,3,FALSE)</f>
        <v>534665.62379999994</v>
      </c>
      <c r="J15" s="21">
        <f>VLOOKUP(B15,RMS!B:E,4,FALSE)</f>
        <v>498501.14068632497</v>
      </c>
      <c r="K15" s="22">
        <f t="shared" si="1"/>
        <v>5.5800000089220703E-2</v>
      </c>
      <c r="L15" s="22">
        <f t="shared" si="2"/>
        <v>-1.9863249617628753E-3</v>
      </c>
      <c r="M15" s="32"/>
    </row>
    <row r="16" spans="1:13">
      <c r="A16" s="70"/>
      <c r="B16" s="12">
        <v>25</v>
      </c>
      <c r="C16" s="65" t="s">
        <v>18</v>
      </c>
      <c r="D16" s="65"/>
      <c r="E16" s="15">
        <f>VLOOKUP(C16,RA!B20:D45,3,0)</f>
        <v>1601384.8864</v>
      </c>
      <c r="F16" s="25">
        <f>VLOOKUP(C16,RA!B20:I49,8,0)</f>
        <v>-212648.64480000001</v>
      </c>
      <c r="G16" s="16">
        <f t="shared" si="0"/>
        <v>1814033.5312000001</v>
      </c>
      <c r="H16" s="27">
        <f>RA!J20</f>
        <v>-13.2790465681268</v>
      </c>
      <c r="I16" s="20">
        <f>VLOOKUP(B16,RMS!B:D,3,FALSE)</f>
        <v>1601385.03758201</v>
      </c>
      <c r="J16" s="21">
        <f>VLOOKUP(B16,RMS!B:E,4,FALSE)</f>
        <v>1814033.5312000001</v>
      </c>
      <c r="K16" s="22">
        <f t="shared" si="1"/>
        <v>-0.15118201007135212</v>
      </c>
      <c r="L16" s="22">
        <f t="shared" si="2"/>
        <v>0</v>
      </c>
      <c r="M16" s="32"/>
    </row>
    <row r="17" spans="1:13">
      <c r="A17" s="70"/>
      <c r="B17" s="12">
        <v>26</v>
      </c>
      <c r="C17" s="65" t="s">
        <v>19</v>
      </c>
      <c r="D17" s="65"/>
      <c r="E17" s="15">
        <f>VLOOKUP(C17,RA!B20:D46,3,0)</f>
        <v>426180.48879999999</v>
      </c>
      <c r="F17" s="25">
        <f>VLOOKUP(C17,RA!B21:I50,8,0)</f>
        <v>46703.038999999997</v>
      </c>
      <c r="G17" s="16">
        <f t="shared" si="0"/>
        <v>379477.4498</v>
      </c>
      <c r="H17" s="27">
        <f>RA!J21</f>
        <v>10.9585117637605</v>
      </c>
      <c r="I17" s="20">
        <f>VLOOKUP(B17,RMS!B:D,3,FALSE)</f>
        <v>426179.49785275699</v>
      </c>
      <c r="J17" s="21">
        <f>VLOOKUP(B17,RMS!B:E,4,FALSE)</f>
        <v>379477.44952548202</v>
      </c>
      <c r="K17" s="22">
        <f t="shared" si="1"/>
        <v>0.99094724300084636</v>
      </c>
      <c r="L17" s="22">
        <f t="shared" si="2"/>
        <v>2.7451798086985946E-4</v>
      </c>
      <c r="M17" s="32"/>
    </row>
    <row r="18" spans="1:13">
      <c r="A18" s="70"/>
      <c r="B18" s="12">
        <v>27</v>
      </c>
      <c r="C18" s="65" t="s">
        <v>20</v>
      </c>
      <c r="D18" s="65"/>
      <c r="E18" s="15">
        <f>VLOOKUP(C18,RA!B22:D47,3,0)</f>
        <v>1762778.4850999999</v>
      </c>
      <c r="F18" s="25">
        <f>VLOOKUP(C18,RA!B22:I51,8,0)</f>
        <v>52547.1783</v>
      </c>
      <c r="G18" s="16">
        <f t="shared" si="0"/>
        <v>1710231.3067999999</v>
      </c>
      <c r="H18" s="27">
        <f>RA!J22</f>
        <v>2.9809291833408702</v>
      </c>
      <c r="I18" s="20">
        <f>VLOOKUP(B18,RMS!B:D,3,FALSE)</f>
        <v>1762780.2571519599</v>
      </c>
      <c r="J18" s="21">
        <f>VLOOKUP(B18,RMS!B:E,4,FALSE)</f>
        <v>1710231.3109385699</v>
      </c>
      <c r="K18" s="22">
        <f t="shared" si="1"/>
        <v>-1.772051959997043</v>
      </c>
      <c r="L18" s="22">
        <f t="shared" si="2"/>
        <v>-4.1385700460523367E-3</v>
      </c>
      <c r="M18" s="32"/>
    </row>
    <row r="19" spans="1:13">
      <c r="A19" s="70"/>
      <c r="B19" s="12">
        <v>29</v>
      </c>
      <c r="C19" s="65" t="s">
        <v>21</v>
      </c>
      <c r="D19" s="65"/>
      <c r="E19" s="15">
        <f>VLOOKUP(C19,RA!B22:D48,3,0)</f>
        <v>3499676.4580999999</v>
      </c>
      <c r="F19" s="25">
        <f>VLOOKUP(C19,RA!B23:I52,8,0)</f>
        <v>-134118.99559999999</v>
      </c>
      <c r="G19" s="16">
        <f t="shared" si="0"/>
        <v>3633795.4537</v>
      </c>
      <c r="H19" s="27">
        <f>RA!J23</f>
        <v>-3.8323255651127899</v>
      </c>
      <c r="I19" s="20">
        <f>VLOOKUP(B19,RMS!B:D,3,FALSE)</f>
        <v>3499678.8693769202</v>
      </c>
      <c r="J19" s="21">
        <f>VLOOKUP(B19,RMS!B:E,4,FALSE)</f>
        <v>3633795.4896188001</v>
      </c>
      <c r="K19" s="22">
        <f t="shared" si="1"/>
        <v>-2.4112769202329218</v>
      </c>
      <c r="L19" s="22">
        <f t="shared" si="2"/>
        <v>-3.5918800160288811E-2</v>
      </c>
      <c r="M19" s="32"/>
    </row>
    <row r="20" spans="1:13">
      <c r="A20" s="70"/>
      <c r="B20" s="12">
        <v>31</v>
      </c>
      <c r="C20" s="65" t="s">
        <v>22</v>
      </c>
      <c r="D20" s="65"/>
      <c r="E20" s="15">
        <f>VLOOKUP(C20,RA!B24:D49,3,0)</f>
        <v>333672.66399999999</v>
      </c>
      <c r="F20" s="25">
        <f>VLOOKUP(C20,RA!B24:I53,8,0)</f>
        <v>53148.453099999999</v>
      </c>
      <c r="G20" s="16">
        <f t="shared" si="0"/>
        <v>280524.21090000001</v>
      </c>
      <c r="H20" s="27">
        <f>RA!J24</f>
        <v>15.9283210266215</v>
      </c>
      <c r="I20" s="20">
        <f>VLOOKUP(B20,RMS!B:D,3,FALSE)</f>
        <v>333672.75307381398</v>
      </c>
      <c r="J20" s="21">
        <f>VLOOKUP(B20,RMS!B:E,4,FALSE)</f>
        <v>280524.20489565399</v>
      </c>
      <c r="K20" s="22">
        <f t="shared" si="1"/>
        <v>-8.9073813986033201E-2</v>
      </c>
      <c r="L20" s="22">
        <f t="shared" si="2"/>
        <v>6.0043460107408464E-3</v>
      </c>
      <c r="M20" s="32"/>
    </row>
    <row r="21" spans="1:13">
      <c r="A21" s="70"/>
      <c r="B21" s="12">
        <v>32</v>
      </c>
      <c r="C21" s="65" t="s">
        <v>23</v>
      </c>
      <c r="D21" s="65"/>
      <c r="E21" s="15">
        <f>VLOOKUP(C21,RA!B24:D50,3,0)</f>
        <v>387866.9449</v>
      </c>
      <c r="F21" s="25">
        <f>VLOOKUP(C21,RA!B25:I54,8,0)</f>
        <v>17964.616699999999</v>
      </c>
      <c r="G21" s="16">
        <f t="shared" si="0"/>
        <v>369902.32819999999</v>
      </c>
      <c r="H21" s="27">
        <f>RA!J25</f>
        <v>4.6316441594763003</v>
      </c>
      <c r="I21" s="20">
        <f>VLOOKUP(B21,RMS!B:D,3,FALSE)</f>
        <v>387866.92780318402</v>
      </c>
      <c r="J21" s="21">
        <f>VLOOKUP(B21,RMS!B:E,4,FALSE)</f>
        <v>369902.326573611</v>
      </c>
      <c r="K21" s="22">
        <f t="shared" si="1"/>
        <v>1.7096815980039537E-2</v>
      </c>
      <c r="L21" s="22">
        <f t="shared" si="2"/>
        <v>1.6263889847323298E-3</v>
      </c>
      <c r="M21" s="32"/>
    </row>
    <row r="22" spans="1:13">
      <c r="A22" s="70"/>
      <c r="B22" s="12">
        <v>33</v>
      </c>
      <c r="C22" s="65" t="s">
        <v>24</v>
      </c>
      <c r="D22" s="65"/>
      <c r="E22" s="15">
        <f>VLOOKUP(C22,RA!B26:D51,3,0)</f>
        <v>697822.13560000004</v>
      </c>
      <c r="F22" s="25">
        <f>VLOOKUP(C22,RA!B26:I55,8,0)</f>
        <v>139734.7585</v>
      </c>
      <c r="G22" s="16">
        <f t="shared" si="0"/>
        <v>558087.37710000004</v>
      </c>
      <c r="H22" s="27">
        <f>RA!J26</f>
        <v>20.024408996406201</v>
      </c>
      <c r="I22" s="20">
        <f>VLOOKUP(B22,RMS!B:D,3,FALSE)</f>
        <v>697822.05506282405</v>
      </c>
      <c r="J22" s="21">
        <f>VLOOKUP(B22,RMS!B:E,4,FALSE)</f>
        <v>558087.379820253</v>
      </c>
      <c r="K22" s="22">
        <f t="shared" si="1"/>
        <v>8.0537175992503762E-2</v>
      </c>
      <c r="L22" s="22">
        <f t="shared" si="2"/>
        <v>-2.7202529599890113E-3</v>
      </c>
      <c r="M22" s="32"/>
    </row>
    <row r="23" spans="1:13">
      <c r="A23" s="70"/>
      <c r="B23" s="12">
        <v>34</v>
      </c>
      <c r="C23" s="65" t="s">
        <v>25</v>
      </c>
      <c r="D23" s="65"/>
      <c r="E23" s="15">
        <f>VLOOKUP(C23,RA!B26:D52,3,0)</f>
        <v>273667.37190000003</v>
      </c>
      <c r="F23" s="25">
        <f>VLOOKUP(C23,RA!B27:I56,8,0)</f>
        <v>72743.380999999994</v>
      </c>
      <c r="G23" s="16">
        <f t="shared" si="0"/>
        <v>200923.99090000003</v>
      </c>
      <c r="H23" s="27">
        <f>RA!J27</f>
        <v>26.5809477012046</v>
      </c>
      <c r="I23" s="20">
        <f>VLOOKUP(B23,RMS!B:D,3,FALSE)</f>
        <v>273667.13407301297</v>
      </c>
      <c r="J23" s="21">
        <f>VLOOKUP(B23,RMS!B:E,4,FALSE)</f>
        <v>200923.99119596</v>
      </c>
      <c r="K23" s="22">
        <f t="shared" si="1"/>
        <v>0.23782698705326766</v>
      </c>
      <c r="L23" s="22">
        <f t="shared" si="2"/>
        <v>-2.959599660243839E-4</v>
      </c>
      <c r="M23" s="32"/>
    </row>
    <row r="24" spans="1:13">
      <c r="A24" s="70"/>
      <c r="B24" s="12">
        <v>35</v>
      </c>
      <c r="C24" s="65" t="s">
        <v>26</v>
      </c>
      <c r="D24" s="65"/>
      <c r="E24" s="15">
        <f>VLOOKUP(C24,RA!B28:D53,3,0)</f>
        <v>1174361.1521999999</v>
      </c>
      <c r="F24" s="25">
        <f>VLOOKUP(C24,RA!B28:I57,8,0)</f>
        <v>57964.262499999997</v>
      </c>
      <c r="G24" s="16">
        <f t="shared" si="0"/>
        <v>1116396.8896999999</v>
      </c>
      <c r="H24" s="27">
        <f>RA!J28</f>
        <v>4.93581232582601</v>
      </c>
      <c r="I24" s="20">
        <f>VLOOKUP(B24,RMS!B:D,3,FALSE)</f>
        <v>1174361.3722433599</v>
      </c>
      <c r="J24" s="21">
        <f>VLOOKUP(B24,RMS!B:E,4,FALSE)</f>
        <v>1116396.8805106201</v>
      </c>
      <c r="K24" s="22">
        <f t="shared" si="1"/>
        <v>-0.22004336002282798</v>
      </c>
      <c r="L24" s="22">
        <f t="shared" si="2"/>
        <v>9.1893798671662807E-3</v>
      </c>
      <c r="M24" s="32"/>
    </row>
    <row r="25" spans="1:13">
      <c r="A25" s="70"/>
      <c r="B25" s="12">
        <v>36</v>
      </c>
      <c r="C25" s="65" t="s">
        <v>27</v>
      </c>
      <c r="D25" s="65"/>
      <c r="E25" s="15">
        <f>VLOOKUP(C25,RA!B28:D54,3,0)</f>
        <v>818497.65610000002</v>
      </c>
      <c r="F25" s="25">
        <f>VLOOKUP(C25,RA!B29:I58,8,0)</f>
        <v>134372.0864</v>
      </c>
      <c r="G25" s="16">
        <f t="shared" si="0"/>
        <v>684125.56969999999</v>
      </c>
      <c r="H25" s="27">
        <f>RA!J29</f>
        <v>16.416917678208101</v>
      </c>
      <c r="I25" s="20">
        <f>VLOOKUP(B25,RMS!B:D,3,FALSE)</f>
        <v>818497.89641150401</v>
      </c>
      <c r="J25" s="21">
        <f>VLOOKUP(B25,RMS!B:E,4,FALSE)</f>
        <v>684125.58382237295</v>
      </c>
      <c r="K25" s="22">
        <f t="shared" si="1"/>
        <v>-0.24031150399241596</v>
      </c>
      <c r="L25" s="22">
        <f t="shared" si="2"/>
        <v>-1.4122372958809137E-2</v>
      </c>
      <c r="M25" s="32"/>
    </row>
    <row r="26" spans="1:13">
      <c r="A26" s="70"/>
      <c r="B26" s="12">
        <v>37</v>
      </c>
      <c r="C26" s="65" t="s">
        <v>67</v>
      </c>
      <c r="D26" s="65"/>
      <c r="E26" s="15">
        <f>VLOOKUP(C26,RA!B30:D55,3,0)</f>
        <v>1864553.3762000001</v>
      </c>
      <c r="F26" s="25">
        <f>VLOOKUP(C26,RA!B30:I59,8,0)</f>
        <v>164437.2542</v>
      </c>
      <c r="G26" s="16">
        <f t="shared" si="0"/>
        <v>1700116.122</v>
      </c>
      <c r="H26" s="27">
        <f>RA!J30</f>
        <v>8.8191229223550902</v>
      </c>
      <c r="I26" s="20">
        <f>VLOOKUP(B26,RMS!B:D,3,FALSE)</f>
        <v>1864553.4268177</v>
      </c>
      <c r="J26" s="21">
        <f>VLOOKUP(B26,RMS!B:E,4,FALSE)</f>
        <v>1700116.13092741</v>
      </c>
      <c r="K26" s="22">
        <f t="shared" si="1"/>
        <v>-5.0617699977010489E-2</v>
      </c>
      <c r="L26" s="22">
        <f t="shared" si="2"/>
        <v>-8.927410002797842E-3</v>
      </c>
      <c r="M26" s="32"/>
    </row>
    <row r="27" spans="1:13">
      <c r="A27" s="70"/>
      <c r="B27" s="12">
        <v>38</v>
      </c>
      <c r="C27" s="65" t="s">
        <v>29</v>
      </c>
      <c r="D27" s="65"/>
      <c r="E27" s="15">
        <f>VLOOKUP(C27,RA!B30:D56,3,0)</f>
        <v>993635.74589999998</v>
      </c>
      <c r="F27" s="25">
        <f>VLOOKUP(C27,RA!B31:I60,8,0)</f>
        <v>45018.716800000002</v>
      </c>
      <c r="G27" s="16">
        <f t="shared" si="0"/>
        <v>948617.02909999993</v>
      </c>
      <c r="H27" s="27">
        <f>RA!J31</f>
        <v>4.5307062458007303</v>
      </c>
      <c r="I27" s="20">
        <f>VLOOKUP(B27,RMS!B:D,3,FALSE)</f>
        <v>993635.61825663701</v>
      </c>
      <c r="J27" s="21">
        <f>VLOOKUP(B27,RMS!B:E,4,FALSE)</f>
        <v>948617.02445132704</v>
      </c>
      <c r="K27" s="22">
        <f t="shared" si="1"/>
        <v>0.12764336296822876</v>
      </c>
      <c r="L27" s="22">
        <f t="shared" si="2"/>
        <v>4.6486728824675083E-3</v>
      </c>
      <c r="M27" s="32"/>
    </row>
    <row r="28" spans="1:13">
      <c r="A28" s="70"/>
      <c r="B28" s="12">
        <v>39</v>
      </c>
      <c r="C28" s="65" t="s">
        <v>30</v>
      </c>
      <c r="D28" s="65"/>
      <c r="E28" s="15">
        <f>VLOOKUP(C28,RA!B32:D57,3,0)</f>
        <v>138069.01689999999</v>
      </c>
      <c r="F28" s="25">
        <f>VLOOKUP(C28,RA!B32:I61,8,0)</f>
        <v>29068.528399999999</v>
      </c>
      <c r="G28" s="16">
        <f t="shared" si="0"/>
        <v>109000.48849999999</v>
      </c>
      <c r="H28" s="27">
        <f>RA!J32</f>
        <v>21.053621625374198</v>
      </c>
      <c r="I28" s="20">
        <f>VLOOKUP(B28,RMS!B:D,3,FALSE)</f>
        <v>138068.94199674</v>
      </c>
      <c r="J28" s="21">
        <f>VLOOKUP(B28,RMS!B:E,4,FALSE)</f>
        <v>109000.512806447</v>
      </c>
      <c r="K28" s="22">
        <f t="shared" si="1"/>
        <v>7.4903259985148907E-2</v>
      </c>
      <c r="L28" s="22">
        <f t="shared" si="2"/>
        <v>-2.4306447012349963E-2</v>
      </c>
      <c r="M28" s="32"/>
    </row>
    <row r="29" spans="1:13">
      <c r="A29" s="70"/>
      <c r="B29" s="12">
        <v>40</v>
      </c>
      <c r="C29" s="65" t="s">
        <v>68</v>
      </c>
      <c r="D29" s="65"/>
      <c r="E29" s="15">
        <f>VLOOKUP(C29,RA!B32:D58,3,0)</f>
        <v>2.1238999999999999</v>
      </c>
      <c r="F29" s="25">
        <f>VLOOKUP(C29,RA!B33:I62,8,0)</f>
        <v>0.38390000000000002</v>
      </c>
      <c r="G29" s="16">
        <f t="shared" si="0"/>
        <v>1.7399999999999998</v>
      </c>
      <c r="H29" s="27">
        <f>RA!J33</f>
        <v>18.075238947219699</v>
      </c>
      <c r="I29" s="20">
        <f>VLOOKUP(B29,RMS!B:D,3,FALSE)</f>
        <v>2.1238999999999999</v>
      </c>
      <c r="J29" s="21">
        <f>VLOOKUP(B29,RMS!B:E,4,FALSE)</f>
        <v>1.74</v>
      </c>
      <c r="K29" s="22">
        <f t="shared" si="1"/>
        <v>0</v>
      </c>
      <c r="L29" s="22">
        <f t="shared" si="2"/>
        <v>0</v>
      </c>
      <c r="M29" s="32"/>
    </row>
    <row r="30" spans="1:13">
      <c r="A30" s="70"/>
      <c r="B30" s="12">
        <v>42</v>
      </c>
      <c r="C30" s="65" t="s">
        <v>31</v>
      </c>
      <c r="D30" s="65"/>
      <c r="E30" s="15">
        <f>VLOOKUP(C30,RA!B34:D60,3,0)</f>
        <v>222908.3659</v>
      </c>
      <c r="F30" s="25">
        <f>VLOOKUP(C30,RA!B34:I64,8,0)</f>
        <v>30500.676100000001</v>
      </c>
      <c r="G30" s="16">
        <f t="shared" si="0"/>
        <v>192407.68979999999</v>
      </c>
      <c r="H30" s="27">
        <f>RA!J34</f>
        <v>0</v>
      </c>
      <c r="I30" s="20">
        <f>VLOOKUP(B30,RMS!B:D,3,FALSE)</f>
        <v>222908.36569999999</v>
      </c>
      <c r="J30" s="21">
        <f>VLOOKUP(B30,RMS!B:E,4,FALSE)</f>
        <v>192407.6875</v>
      </c>
      <c r="K30" s="22">
        <f t="shared" si="1"/>
        <v>2.0000000949949026E-4</v>
      </c>
      <c r="L30" s="22">
        <f t="shared" si="2"/>
        <v>2.2999999928288162E-3</v>
      </c>
      <c r="M30" s="32"/>
    </row>
    <row r="31" spans="1:13" s="36" customFormat="1" ht="12" thickBot="1">
      <c r="A31" s="70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13.683055804950399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70"/>
      <c r="B32" s="12">
        <v>70</v>
      </c>
      <c r="C32" s="71" t="s">
        <v>64</v>
      </c>
      <c r="D32" s="72"/>
      <c r="E32" s="15">
        <f>VLOOKUP(C32,RA!B34:D61,3,0)</f>
        <v>124364.18</v>
      </c>
      <c r="F32" s="25">
        <f>VLOOKUP(C32,RA!B34:I65,8,0)</f>
        <v>2220.6</v>
      </c>
      <c r="G32" s="16">
        <f t="shared" si="0"/>
        <v>122143.57999999999</v>
      </c>
      <c r="H32" s="27">
        <f>RA!J34</f>
        <v>0</v>
      </c>
      <c r="I32" s="20">
        <f>VLOOKUP(B32,RMS!B:D,3,FALSE)</f>
        <v>124364.18</v>
      </c>
      <c r="J32" s="21">
        <f>VLOOKUP(B32,RMS!B:E,4,FALSE)</f>
        <v>122143.58</v>
      </c>
      <c r="K32" s="22">
        <f t="shared" si="1"/>
        <v>0</v>
      </c>
      <c r="L32" s="22">
        <f t="shared" si="2"/>
        <v>0</v>
      </c>
    </row>
    <row r="33" spans="1:13">
      <c r="A33" s="70"/>
      <c r="B33" s="12">
        <v>71</v>
      </c>
      <c r="C33" s="65" t="s">
        <v>35</v>
      </c>
      <c r="D33" s="65"/>
      <c r="E33" s="15">
        <f>VLOOKUP(C33,RA!B34:D61,3,0)</f>
        <v>440320.67</v>
      </c>
      <c r="F33" s="25">
        <f>VLOOKUP(C33,RA!B34:I65,8,0)</f>
        <v>-61297.56</v>
      </c>
      <c r="G33" s="16">
        <f t="shared" si="0"/>
        <v>501618.23</v>
      </c>
      <c r="H33" s="27">
        <f>RA!J34</f>
        <v>0</v>
      </c>
      <c r="I33" s="20">
        <f>VLOOKUP(B33,RMS!B:D,3,FALSE)</f>
        <v>440320.67</v>
      </c>
      <c r="J33" s="21">
        <f>VLOOKUP(B33,RMS!B:E,4,FALSE)</f>
        <v>501618.23</v>
      </c>
      <c r="K33" s="22">
        <f t="shared" si="1"/>
        <v>0</v>
      </c>
      <c r="L33" s="22">
        <f t="shared" si="2"/>
        <v>0</v>
      </c>
      <c r="M33" s="32"/>
    </row>
    <row r="34" spans="1:13">
      <c r="A34" s="70"/>
      <c r="B34" s="12">
        <v>72</v>
      </c>
      <c r="C34" s="65" t="s">
        <v>36</v>
      </c>
      <c r="D34" s="65"/>
      <c r="E34" s="15">
        <f>VLOOKUP(C34,RA!B34:D62,3,0)</f>
        <v>502360.65</v>
      </c>
      <c r="F34" s="25">
        <f>VLOOKUP(C34,RA!B34:I66,8,0)</f>
        <v>-8149.06</v>
      </c>
      <c r="G34" s="16">
        <f t="shared" si="0"/>
        <v>510509.71</v>
      </c>
      <c r="H34" s="27">
        <f>RA!J35</f>
        <v>13.683055804950399</v>
      </c>
      <c r="I34" s="20">
        <f>VLOOKUP(B34,RMS!B:D,3,FALSE)</f>
        <v>502360.65</v>
      </c>
      <c r="J34" s="21">
        <f>VLOOKUP(B34,RMS!B:E,4,FALSE)</f>
        <v>510509.71</v>
      </c>
      <c r="K34" s="22">
        <f t="shared" si="1"/>
        <v>0</v>
      </c>
      <c r="L34" s="22">
        <f t="shared" si="2"/>
        <v>0</v>
      </c>
      <c r="M34" s="32"/>
    </row>
    <row r="35" spans="1:13">
      <c r="A35" s="70"/>
      <c r="B35" s="12">
        <v>73</v>
      </c>
      <c r="C35" s="65" t="s">
        <v>37</v>
      </c>
      <c r="D35" s="65"/>
      <c r="E35" s="15">
        <f>VLOOKUP(C35,RA!B34:D63,3,0)</f>
        <v>379153.24</v>
      </c>
      <c r="F35" s="25">
        <f>VLOOKUP(C35,RA!B34:I67,8,0)</f>
        <v>-84603.8</v>
      </c>
      <c r="G35" s="16">
        <f t="shared" si="0"/>
        <v>463757.04</v>
      </c>
      <c r="H35" s="27">
        <f>RA!J34</f>
        <v>0</v>
      </c>
      <c r="I35" s="20">
        <f>VLOOKUP(B35,RMS!B:D,3,FALSE)</f>
        <v>379153.24</v>
      </c>
      <c r="J35" s="21">
        <f>VLOOKUP(B35,RMS!B:E,4,FALSE)</f>
        <v>463757.04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70"/>
      <c r="B36" s="12">
        <v>74</v>
      </c>
      <c r="C36" s="65" t="s">
        <v>65</v>
      </c>
      <c r="D36" s="6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13.683055804950399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70"/>
      <c r="B37" s="12">
        <v>75</v>
      </c>
      <c r="C37" s="65" t="s">
        <v>32</v>
      </c>
      <c r="D37" s="65"/>
      <c r="E37" s="15">
        <f>VLOOKUP(C37,RA!B8:D64,3,0)</f>
        <v>32104.273700000002</v>
      </c>
      <c r="F37" s="25">
        <f>VLOOKUP(C37,RA!B8:I68,8,0)</f>
        <v>1987.8251</v>
      </c>
      <c r="G37" s="16">
        <f t="shared" si="0"/>
        <v>30116.448600000003</v>
      </c>
      <c r="H37" s="27">
        <f>RA!J35</f>
        <v>13.683055804950399</v>
      </c>
      <c r="I37" s="20">
        <f>VLOOKUP(B37,RMS!B:D,3,FALSE)</f>
        <v>32104.2735042735</v>
      </c>
      <c r="J37" s="21">
        <f>VLOOKUP(B37,RMS!B:E,4,FALSE)</f>
        <v>30116.448717948701</v>
      </c>
      <c r="K37" s="22">
        <f t="shared" si="1"/>
        <v>1.9572650126065128E-4</v>
      </c>
      <c r="L37" s="22">
        <f t="shared" si="2"/>
        <v>-1.1794869715231471E-4</v>
      </c>
      <c r="M37" s="32"/>
    </row>
    <row r="38" spans="1:13">
      <c r="A38" s="70"/>
      <c r="B38" s="12">
        <v>76</v>
      </c>
      <c r="C38" s="65" t="s">
        <v>33</v>
      </c>
      <c r="D38" s="65"/>
      <c r="E38" s="15">
        <f>VLOOKUP(C38,RA!B8:D65,3,0)</f>
        <v>375363.6361</v>
      </c>
      <c r="F38" s="25">
        <f>VLOOKUP(C38,RA!B8:I69,8,0)</f>
        <v>15419.2292</v>
      </c>
      <c r="G38" s="16">
        <f t="shared" si="0"/>
        <v>359944.4069</v>
      </c>
      <c r="H38" s="27">
        <f>RA!J36</f>
        <v>0</v>
      </c>
      <c r="I38" s="20">
        <f>VLOOKUP(B38,RMS!B:D,3,FALSE)</f>
        <v>375363.62912735</v>
      </c>
      <c r="J38" s="21">
        <f>VLOOKUP(B38,RMS!B:E,4,FALSE)</f>
        <v>359944.40706324799</v>
      </c>
      <c r="K38" s="22">
        <f t="shared" si="1"/>
        <v>6.9726500078104436E-3</v>
      </c>
      <c r="L38" s="22">
        <f t="shared" si="2"/>
        <v>-1.6324798343703151E-4</v>
      </c>
      <c r="M38" s="32"/>
    </row>
    <row r="39" spans="1:13">
      <c r="A39" s="70"/>
      <c r="B39" s="12">
        <v>77</v>
      </c>
      <c r="C39" s="65" t="s">
        <v>38</v>
      </c>
      <c r="D39" s="65"/>
      <c r="E39" s="15">
        <f>VLOOKUP(C39,RA!B9:D66,3,0)</f>
        <v>219085.6</v>
      </c>
      <c r="F39" s="25">
        <f>VLOOKUP(C39,RA!B9:I70,8,0)</f>
        <v>-49663.79</v>
      </c>
      <c r="G39" s="16">
        <f t="shared" si="0"/>
        <v>268749.39</v>
      </c>
      <c r="H39" s="27">
        <f>RA!J37</f>
        <v>1.7855623701294101</v>
      </c>
      <c r="I39" s="20">
        <f>VLOOKUP(B39,RMS!B:D,3,FALSE)</f>
        <v>219085.6</v>
      </c>
      <c r="J39" s="21">
        <f>VLOOKUP(B39,RMS!B:E,4,FALSE)</f>
        <v>268749.39</v>
      </c>
      <c r="K39" s="22">
        <f t="shared" si="1"/>
        <v>0</v>
      </c>
      <c r="L39" s="22">
        <f t="shared" si="2"/>
        <v>0</v>
      </c>
      <c r="M39" s="32"/>
    </row>
    <row r="40" spans="1:13">
      <c r="A40" s="70"/>
      <c r="B40" s="12">
        <v>78</v>
      </c>
      <c r="C40" s="65" t="s">
        <v>39</v>
      </c>
      <c r="D40" s="65"/>
      <c r="E40" s="15">
        <f>VLOOKUP(C40,RA!B10:D67,3,0)</f>
        <v>202506.95</v>
      </c>
      <c r="F40" s="25">
        <f>VLOOKUP(C40,RA!B10:I71,8,0)</f>
        <v>27065.15</v>
      </c>
      <c r="G40" s="16">
        <f t="shared" si="0"/>
        <v>175441.80000000002</v>
      </c>
      <c r="H40" s="27">
        <f>RA!J38</f>
        <v>-13.921117988851201</v>
      </c>
      <c r="I40" s="20">
        <f>VLOOKUP(B40,RMS!B:D,3,FALSE)</f>
        <v>202506.95</v>
      </c>
      <c r="J40" s="21">
        <f>VLOOKUP(B40,RMS!B:E,4,FALSE)</f>
        <v>175441.8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70"/>
      <c r="B41" s="12">
        <v>9101</v>
      </c>
      <c r="C41" s="66" t="s">
        <v>70</v>
      </c>
      <c r="D41" s="67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-1.6221533274949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70"/>
      <c r="B42" s="12">
        <v>99</v>
      </c>
      <c r="C42" s="65" t="s">
        <v>34</v>
      </c>
      <c r="D42" s="65"/>
      <c r="E42" s="15">
        <f>VLOOKUP(C42,RA!B8:D68,3,0)</f>
        <v>7310.6949999999997</v>
      </c>
      <c r="F42" s="25">
        <f>VLOOKUP(C42,RA!B8:I72,8,0)</f>
        <v>428.56060000000002</v>
      </c>
      <c r="G42" s="16">
        <f t="shared" si="0"/>
        <v>6882.1343999999999</v>
      </c>
      <c r="H42" s="27">
        <f>RA!J39</f>
        <v>-1.6221533274949</v>
      </c>
      <c r="I42" s="20">
        <f>VLOOKUP(B42,RMS!B:D,3,FALSE)</f>
        <v>7310.6951062703301</v>
      </c>
      <c r="J42" s="21">
        <f>VLOOKUP(B42,RMS!B:E,4,FALSE)</f>
        <v>6882.1340897057698</v>
      </c>
      <c r="K42" s="22">
        <f t="shared" si="1"/>
        <v>-1.0627033043419942E-4</v>
      </c>
      <c r="L42" s="22">
        <f t="shared" si="2"/>
        <v>3.1029423007566947E-4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44" t="s">
        <v>45</v>
      </c>
      <c r="W1" s="78"/>
    </row>
    <row r="2" spans="1:23" ht="12.75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44"/>
      <c r="W2" s="78"/>
    </row>
    <row r="3" spans="1:23" ht="23.25" thickBo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45" t="s">
        <v>46</v>
      </c>
      <c r="W3" s="78"/>
    </row>
    <row r="4" spans="1:23" ht="12.75" thickTop="1" thickBot="1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W4" s="78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79" t="s">
        <v>4</v>
      </c>
      <c r="C6" s="80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1" t="s">
        <v>5</v>
      </c>
      <c r="B7" s="82"/>
      <c r="C7" s="83"/>
      <c r="D7" s="53">
        <v>24953940.0308</v>
      </c>
      <c r="E7" s="53">
        <v>26653315.5317</v>
      </c>
      <c r="F7" s="54">
        <v>93.624149690199502</v>
      </c>
      <c r="G7" s="53">
        <v>20955959.4639</v>
      </c>
      <c r="H7" s="54">
        <v>19.078012504209902</v>
      </c>
      <c r="I7" s="53">
        <v>1029941.6503</v>
      </c>
      <c r="J7" s="54">
        <v>4.12737086419527</v>
      </c>
      <c r="K7" s="53">
        <v>2259606.9300000002</v>
      </c>
      <c r="L7" s="54">
        <v>10.7826460243566</v>
      </c>
      <c r="M7" s="54">
        <v>-0.54419433016166197</v>
      </c>
      <c r="N7" s="53">
        <v>395837653.88279998</v>
      </c>
      <c r="O7" s="53">
        <v>5063851737.5341997</v>
      </c>
      <c r="P7" s="53">
        <v>1178070</v>
      </c>
      <c r="Q7" s="53">
        <v>1079878</v>
      </c>
      <c r="R7" s="54">
        <v>9.0928790104067403</v>
      </c>
      <c r="S7" s="53">
        <v>21.182052026449998</v>
      </c>
      <c r="T7" s="53">
        <v>20.125404340027298</v>
      </c>
      <c r="U7" s="55">
        <v>4.9884104009531196</v>
      </c>
    </row>
    <row r="8" spans="1:23" ht="12" thickBot="1">
      <c r="A8" s="73">
        <v>42602</v>
      </c>
      <c r="B8" s="71" t="s">
        <v>6</v>
      </c>
      <c r="C8" s="72"/>
      <c r="D8" s="56">
        <v>792453.91669999994</v>
      </c>
      <c r="E8" s="56">
        <v>919066.45830000006</v>
      </c>
      <c r="F8" s="57">
        <v>86.223788230266194</v>
      </c>
      <c r="G8" s="56">
        <v>618865.56799999997</v>
      </c>
      <c r="H8" s="57">
        <v>28.049443639430301</v>
      </c>
      <c r="I8" s="56">
        <v>181756.05179999999</v>
      </c>
      <c r="J8" s="57">
        <v>22.935851280397902</v>
      </c>
      <c r="K8" s="56">
        <v>147734.26699999999</v>
      </c>
      <c r="L8" s="57">
        <v>23.871786481422099</v>
      </c>
      <c r="M8" s="57">
        <v>0.23029040919802299</v>
      </c>
      <c r="N8" s="56">
        <v>13287117.897700001</v>
      </c>
      <c r="O8" s="56">
        <v>180854198.9702</v>
      </c>
      <c r="P8" s="56">
        <v>33561</v>
      </c>
      <c r="Q8" s="56">
        <v>29502</v>
      </c>
      <c r="R8" s="57">
        <v>13.758389261745</v>
      </c>
      <c r="S8" s="56">
        <v>23.612345183397402</v>
      </c>
      <c r="T8" s="56">
        <v>22.7540725103383</v>
      </c>
      <c r="U8" s="58">
        <v>3.63484722247154</v>
      </c>
    </row>
    <row r="9" spans="1:23" ht="12" thickBot="1">
      <c r="A9" s="74"/>
      <c r="B9" s="71" t="s">
        <v>7</v>
      </c>
      <c r="C9" s="72"/>
      <c r="D9" s="56">
        <v>155407.4523</v>
      </c>
      <c r="E9" s="56">
        <v>192909.01360000001</v>
      </c>
      <c r="F9" s="57">
        <v>80.559974570312207</v>
      </c>
      <c r="G9" s="56">
        <v>153494.51689999999</v>
      </c>
      <c r="H9" s="57">
        <v>1.24625650390253</v>
      </c>
      <c r="I9" s="56">
        <v>31614.786100000001</v>
      </c>
      <c r="J9" s="57">
        <v>20.3431596310906</v>
      </c>
      <c r="K9" s="56">
        <v>30211.378000000001</v>
      </c>
      <c r="L9" s="57">
        <v>19.682382543789799</v>
      </c>
      <c r="M9" s="57">
        <v>4.6452965501937997E-2</v>
      </c>
      <c r="N9" s="56">
        <v>2338197.5627000001</v>
      </c>
      <c r="O9" s="56">
        <v>26161939.0244</v>
      </c>
      <c r="P9" s="56">
        <v>8835</v>
      </c>
      <c r="Q9" s="56">
        <v>7815</v>
      </c>
      <c r="R9" s="57">
        <v>13.0518234165067</v>
      </c>
      <c r="S9" s="56">
        <v>17.58997762309</v>
      </c>
      <c r="T9" s="56">
        <v>16.766171311580301</v>
      </c>
      <c r="U9" s="58">
        <v>4.6833846475637104</v>
      </c>
    </row>
    <row r="10" spans="1:23" ht="12" thickBot="1">
      <c r="A10" s="74"/>
      <c r="B10" s="71" t="s">
        <v>8</v>
      </c>
      <c r="C10" s="72"/>
      <c r="D10" s="56">
        <v>180886.20319999999</v>
      </c>
      <c r="E10" s="56">
        <v>263163.49290000001</v>
      </c>
      <c r="F10" s="57">
        <v>68.735295008694607</v>
      </c>
      <c r="G10" s="56">
        <v>204758.76420000001</v>
      </c>
      <c r="H10" s="57">
        <v>-11.658871400826699</v>
      </c>
      <c r="I10" s="56">
        <v>45470.159200000002</v>
      </c>
      <c r="J10" s="57">
        <v>25.137439116749601</v>
      </c>
      <c r="K10" s="56">
        <v>49982.710099999997</v>
      </c>
      <c r="L10" s="57">
        <v>24.410535146216699</v>
      </c>
      <c r="M10" s="57">
        <v>-9.0282237417133995E-2</v>
      </c>
      <c r="N10" s="56">
        <v>3067231.8339</v>
      </c>
      <c r="O10" s="56">
        <v>44124694.884400003</v>
      </c>
      <c r="P10" s="56">
        <v>121162</v>
      </c>
      <c r="Q10" s="56">
        <v>112459</v>
      </c>
      <c r="R10" s="57">
        <v>7.7388203700904397</v>
      </c>
      <c r="S10" s="56">
        <v>1.4929285023357199</v>
      </c>
      <c r="T10" s="56">
        <v>1.50459302679199</v>
      </c>
      <c r="U10" s="58">
        <v>-0.78131835771245295</v>
      </c>
    </row>
    <row r="11" spans="1:23" ht="12" thickBot="1">
      <c r="A11" s="74"/>
      <c r="B11" s="71" t="s">
        <v>9</v>
      </c>
      <c r="C11" s="72"/>
      <c r="D11" s="56">
        <v>53776.834499999997</v>
      </c>
      <c r="E11" s="56">
        <v>69693.213199999998</v>
      </c>
      <c r="F11" s="57">
        <v>77.162225747398907</v>
      </c>
      <c r="G11" s="56">
        <v>42611.055399999997</v>
      </c>
      <c r="H11" s="57">
        <v>26.2039487057624</v>
      </c>
      <c r="I11" s="56">
        <v>10083.072399999999</v>
      </c>
      <c r="J11" s="57">
        <v>18.7498436710699</v>
      </c>
      <c r="K11" s="56">
        <v>9339.5722999999998</v>
      </c>
      <c r="L11" s="57">
        <v>21.9181905079028</v>
      </c>
      <c r="M11" s="57">
        <v>7.9607510506663995E-2</v>
      </c>
      <c r="N11" s="56">
        <v>982483.3186</v>
      </c>
      <c r="O11" s="56">
        <v>15099339.0977</v>
      </c>
      <c r="P11" s="56">
        <v>2897</v>
      </c>
      <c r="Q11" s="56">
        <v>2373</v>
      </c>
      <c r="R11" s="57">
        <v>22.081753055204398</v>
      </c>
      <c r="S11" s="56">
        <v>18.562939074905099</v>
      </c>
      <c r="T11" s="56">
        <v>18.255613611462302</v>
      </c>
      <c r="U11" s="58">
        <v>1.6555862312679701</v>
      </c>
    </row>
    <row r="12" spans="1:23" ht="12" thickBot="1">
      <c r="A12" s="74"/>
      <c r="B12" s="71" t="s">
        <v>10</v>
      </c>
      <c r="C12" s="72"/>
      <c r="D12" s="56">
        <v>165562.3903</v>
      </c>
      <c r="E12" s="56">
        <v>229636.97339999999</v>
      </c>
      <c r="F12" s="57">
        <v>72.097444870783207</v>
      </c>
      <c r="G12" s="56">
        <v>110978.5966</v>
      </c>
      <c r="H12" s="57">
        <v>49.184072760206398</v>
      </c>
      <c r="I12" s="56">
        <v>18048.3776</v>
      </c>
      <c r="J12" s="57">
        <v>10.9012545465768</v>
      </c>
      <c r="K12" s="56">
        <v>19576.8858</v>
      </c>
      <c r="L12" s="57">
        <v>17.6402355046541</v>
      </c>
      <c r="M12" s="57">
        <v>-7.8077188354441995E-2</v>
      </c>
      <c r="N12" s="56">
        <v>3145890.6693000002</v>
      </c>
      <c r="O12" s="56">
        <v>53800706.163500004</v>
      </c>
      <c r="P12" s="56">
        <v>2099</v>
      </c>
      <c r="Q12" s="56">
        <v>1697</v>
      </c>
      <c r="R12" s="57">
        <v>23.688862698880399</v>
      </c>
      <c r="S12" s="56">
        <v>78.876793854216302</v>
      </c>
      <c r="T12" s="56">
        <v>81.452717206835601</v>
      </c>
      <c r="U12" s="58">
        <v>-3.2657556509969901</v>
      </c>
    </row>
    <row r="13" spans="1:23" ht="12" thickBot="1">
      <c r="A13" s="74"/>
      <c r="B13" s="71" t="s">
        <v>11</v>
      </c>
      <c r="C13" s="72"/>
      <c r="D13" s="56">
        <v>361050.2856</v>
      </c>
      <c r="E13" s="56">
        <v>441565.75160000002</v>
      </c>
      <c r="F13" s="57">
        <v>81.765916919902693</v>
      </c>
      <c r="G13" s="56">
        <v>294622.84669999999</v>
      </c>
      <c r="H13" s="57">
        <v>22.546601407201699</v>
      </c>
      <c r="I13" s="56">
        <v>58436.090700000001</v>
      </c>
      <c r="J13" s="57">
        <v>16.185028244165402</v>
      </c>
      <c r="K13" s="56">
        <v>64990.586300000003</v>
      </c>
      <c r="L13" s="57">
        <v>22.058909221719901</v>
      </c>
      <c r="M13" s="57">
        <v>-0.100852999998247</v>
      </c>
      <c r="N13" s="56">
        <v>5988917.6690999996</v>
      </c>
      <c r="O13" s="56">
        <v>77438887.7896</v>
      </c>
      <c r="P13" s="56">
        <v>16569</v>
      </c>
      <c r="Q13" s="56">
        <v>14345</v>
      </c>
      <c r="R13" s="57">
        <v>15.5036598117811</v>
      </c>
      <c r="S13" s="56">
        <v>21.7907107007061</v>
      </c>
      <c r="T13" s="56">
        <v>21.7158869919833</v>
      </c>
      <c r="U13" s="58">
        <v>0.34337433849938198</v>
      </c>
    </row>
    <row r="14" spans="1:23" ht="12" thickBot="1">
      <c r="A14" s="74"/>
      <c r="B14" s="71" t="s">
        <v>12</v>
      </c>
      <c r="C14" s="72"/>
      <c r="D14" s="56">
        <v>114534.7061</v>
      </c>
      <c r="E14" s="56">
        <v>178465.32829999999</v>
      </c>
      <c r="F14" s="57">
        <v>64.177567256911303</v>
      </c>
      <c r="G14" s="56">
        <v>121739.7105</v>
      </c>
      <c r="H14" s="57">
        <v>-5.9183682714606096</v>
      </c>
      <c r="I14" s="56">
        <v>17997.9715</v>
      </c>
      <c r="J14" s="57">
        <v>15.713989333753601</v>
      </c>
      <c r="K14" s="56">
        <v>18779.7644</v>
      </c>
      <c r="L14" s="57">
        <v>15.426161539952099</v>
      </c>
      <c r="M14" s="57">
        <v>-4.1629537162883999E-2</v>
      </c>
      <c r="N14" s="56">
        <v>2171523.0540999998</v>
      </c>
      <c r="O14" s="56">
        <v>34646918.0295</v>
      </c>
      <c r="P14" s="56">
        <v>2563</v>
      </c>
      <c r="Q14" s="56">
        <v>2355</v>
      </c>
      <c r="R14" s="57">
        <v>8.8322717622080695</v>
      </c>
      <c r="S14" s="56">
        <v>44.687751111978201</v>
      </c>
      <c r="T14" s="56">
        <v>43.385248067940601</v>
      </c>
      <c r="U14" s="58">
        <v>2.9146757481122698</v>
      </c>
    </row>
    <row r="15" spans="1:23" ht="12" thickBot="1">
      <c r="A15" s="74"/>
      <c r="B15" s="71" t="s">
        <v>13</v>
      </c>
      <c r="C15" s="72"/>
      <c r="D15" s="56">
        <v>118923.25260000001</v>
      </c>
      <c r="E15" s="56">
        <v>169057.56359999999</v>
      </c>
      <c r="F15" s="57">
        <v>70.344828156508498</v>
      </c>
      <c r="G15" s="56">
        <v>96541.694099999993</v>
      </c>
      <c r="H15" s="57">
        <v>23.183308215843699</v>
      </c>
      <c r="I15" s="56">
        <v>-4237.7529000000004</v>
      </c>
      <c r="J15" s="57">
        <v>-3.5634350788014002</v>
      </c>
      <c r="K15" s="56">
        <v>14478.6327</v>
      </c>
      <c r="L15" s="57">
        <v>14.997284680961499</v>
      </c>
      <c r="M15" s="57">
        <v>-1.29269013088508</v>
      </c>
      <c r="N15" s="56">
        <v>2253639.8317</v>
      </c>
      <c r="O15" s="56">
        <v>29628506.128800001</v>
      </c>
      <c r="P15" s="56">
        <v>6815</v>
      </c>
      <c r="Q15" s="56">
        <v>6027</v>
      </c>
      <c r="R15" s="57">
        <v>13.0744980919197</v>
      </c>
      <c r="S15" s="56">
        <v>17.450220484226001</v>
      </c>
      <c r="T15" s="56">
        <v>17.020462667994</v>
      </c>
      <c r="U15" s="58">
        <v>2.4627643909738501</v>
      </c>
    </row>
    <row r="16" spans="1:23" ht="12" thickBot="1">
      <c r="A16" s="74"/>
      <c r="B16" s="71" t="s">
        <v>14</v>
      </c>
      <c r="C16" s="72"/>
      <c r="D16" s="56">
        <v>1332511.03</v>
      </c>
      <c r="E16" s="56">
        <v>1568921.7268000001</v>
      </c>
      <c r="F16" s="57">
        <v>84.931644914995999</v>
      </c>
      <c r="G16" s="56">
        <v>991543.16859999998</v>
      </c>
      <c r="H16" s="57">
        <v>34.387596243684101</v>
      </c>
      <c r="I16" s="56">
        <v>28799.8616</v>
      </c>
      <c r="J16" s="57">
        <v>2.1613225670634799</v>
      </c>
      <c r="K16" s="56">
        <v>41059.395900000003</v>
      </c>
      <c r="L16" s="57">
        <v>4.1409589819446202</v>
      </c>
      <c r="M16" s="57">
        <v>-0.29858048398612702</v>
      </c>
      <c r="N16" s="56">
        <v>21914891.826299999</v>
      </c>
      <c r="O16" s="56">
        <v>262298048.74939999</v>
      </c>
      <c r="P16" s="56">
        <v>78885</v>
      </c>
      <c r="Q16" s="56">
        <v>71992</v>
      </c>
      <c r="R16" s="57">
        <v>9.5746749638848705</v>
      </c>
      <c r="S16" s="56">
        <v>16.8918175825569</v>
      </c>
      <c r="T16" s="56">
        <v>15.430725747305299</v>
      </c>
      <c r="U16" s="58">
        <v>8.64970171570174</v>
      </c>
    </row>
    <row r="17" spans="1:21" ht="12" thickBot="1">
      <c r="A17" s="74"/>
      <c r="B17" s="71" t="s">
        <v>15</v>
      </c>
      <c r="C17" s="72"/>
      <c r="D17" s="56">
        <v>2682859.0973999999</v>
      </c>
      <c r="E17" s="56">
        <v>1294560.3776</v>
      </c>
      <c r="F17" s="57">
        <v>207.24094015404501</v>
      </c>
      <c r="G17" s="56">
        <v>604848.00549999997</v>
      </c>
      <c r="H17" s="57">
        <v>343.55922033374401</v>
      </c>
      <c r="I17" s="56">
        <v>3720.6914999999999</v>
      </c>
      <c r="J17" s="57">
        <v>0.13868382068986701</v>
      </c>
      <c r="K17" s="56">
        <v>76043.862899999993</v>
      </c>
      <c r="L17" s="57">
        <v>12.5723921065323</v>
      </c>
      <c r="M17" s="57">
        <v>-0.95107177149991895</v>
      </c>
      <c r="N17" s="56">
        <v>17896108.585299999</v>
      </c>
      <c r="O17" s="56">
        <v>263753053.82139999</v>
      </c>
      <c r="P17" s="56">
        <v>19172</v>
      </c>
      <c r="Q17" s="56">
        <v>17432</v>
      </c>
      <c r="R17" s="57">
        <v>9.9816429554841601</v>
      </c>
      <c r="S17" s="56">
        <v>139.936318453995</v>
      </c>
      <c r="T17" s="56">
        <v>74.720864014456197</v>
      </c>
      <c r="U17" s="58">
        <v>46.603665981808</v>
      </c>
    </row>
    <row r="18" spans="1:21" ht="12" customHeight="1" thickBot="1">
      <c r="A18" s="74"/>
      <c r="B18" s="71" t="s">
        <v>16</v>
      </c>
      <c r="C18" s="72"/>
      <c r="D18" s="56">
        <v>1983662.4158000001</v>
      </c>
      <c r="E18" s="56">
        <v>2427209.4123</v>
      </c>
      <c r="F18" s="57">
        <v>81.726051561422594</v>
      </c>
      <c r="G18" s="56">
        <v>3750208.7102999999</v>
      </c>
      <c r="H18" s="57">
        <v>-47.105279491462902</v>
      </c>
      <c r="I18" s="56">
        <v>261244.95050000001</v>
      </c>
      <c r="J18" s="57">
        <v>13.169829121082699</v>
      </c>
      <c r="K18" s="56">
        <v>406167.70890000003</v>
      </c>
      <c r="L18" s="57">
        <v>10.830536118815299</v>
      </c>
      <c r="M18" s="57">
        <v>-0.356805219185163</v>
      </c>
      <c r="N18" s="56">
        <v>41233607.344300002</v>
      </c>
      <c r="O18" s="56">
        <v>528163504.66339999</v>
      </c>
      <c r="P18" s="56">
        <v>93204</v>
      </c>
      <c r="Q18" s="56">
        <v>85228</v>
      </c>
      <c r="R18" s="57">
        <v>9.3584268080912505</v>
      </c>
      <c r="S18" s="56">
        <v>21.283018065748301</v>
      </c>
      <c r="T18" s="56">
        <v>21.501376540573499</v>
      </c>
      <c r="U18" s="58">
        <v>-1.02597514201561</v>
      </c>
    </row>
    <row r="19" spans="1:21" ht="12" customHeight="1" thickBot="1">
      <c r="A19" s="74"/>
      <c r="B19" s="71" t="s">
        <v>17</v>
      </c>
      <c r="C19" s="72"/>
      <c r="D19" s="56">
        <v>534665.67960000003</v>
      </c>
      <c r="E19" s="56">
        <v>692064.27480000001</v>
      </c>
      <c r="F19" s="57">
        <v>77.256650728649902</v>
      </c>
      <c r="G19" s="56">
        <v>489100.86859999999</v>
      </c>
      <c r="H19" s="57">
        <v>9.3160355920905307</v>
      </c>
      <c r="I19" s="56">
        <v>36164.5409</v>
      </c>
      <c r="J19" s="57">
        <v>6.7639540520079402</v>
      </c>
      <c r="K19" s="56">
        <v>48658.7785</v>
      </c>
      <c r="L19" s="57">
        <v>9.9486182961156207</v>
      </c>
      <c r="M19" s="57">
        <v>-0.256772528722644</v>
      </c>
      <c r="N19" s="56">
        <v>9993261.8760000002</v>
      </c>
      <c r="O19" s="56">
        <v>152087779.80849999</v>
      </c>
      <c r="P19" s="56">
        <v>10153</v>
      </c>
      <c r="Q19" s="56">
        <v>8895</v>
      </c>
      <c r="R19" s="57">
        <v>14.142776840921901</v>
      </c>
      <c r="S19" s="56">
        <v>52.660856850192097</v>
      </c>
      <c r="T19" s="56">
        <v>46.617826722878</v>
      </c>
      <c r="U19" s="58">
        <v>11.475373719241</v>
      </c>
    </row>
    <row r="20" spans="1:21" ht="12" thickBot="1">
      <c r="A20" s="74"/>
      <c r="B20" s="71" t="s">
        <v>18</v>
      </c>
      <c r="C20" s="72"/>
      <c r="D20" s="56">
        <v>1601384.8864</v>
      </c>
      <c r="E20" s="56">
        <v>1407753.7275</v>
      </c>
      <c r="F20" s="57">
        <v>113.754618802812</v>
      </c>
      <c r="G20" s="56">
        <v>1012846.0298</v>
      </c>
      <c r="H20" s="57">
        <v>58.107435808008702</v>
      </c>
      <c r="I20" s="56">
        <v>-212648.64480000001</v>
      </c>
      <c r="J20" s="57">
        <v>-13.2790465681268</v>
      </c>
      <c r="K20" s="56">
        <v>62093.56</v>
      </c>
      <c r="L20" s="57">
        <v>6.1306021026968098</v>
      </c>
      <c r="M20" s="57">
        <v>-4.4246489458810201</v>
      </c>
      <c r="N20" s="56">
        <v>24191699.086599998</v>
      </c>
      <c r="O20" s="56">
        <v>291377722.22539997</v>
      </c>
      <c r="P20" s="56">
        <v>47041</v>
      </c>
      <c r="Q20" s="56">
        <v>41822</v>
      </c>
      <c r="R20" s="57">
        <v>12.4790779972263</v>
      </c>
      <c r="S20" s="56">
        <v>34.042322365596</v>
      </c>
      <c r="T20" s="56">
        <v>33.475644239873802</v>
      </c>
      <c r="U20" s="58">
        <v>1.6646282813387601</v>
      </c>
    </row>
    <row r="21" spans="1:21" ht="12" customHeight="1" thickBot="1">
      <c r="A21" s="74"/>
      <c r="B21" s="71" t="s">
        <v>19</v>
      </c>
      <c r="C21" s="72"/>
      <c r="D21" s="56">
        <v>426180.48879999999</v>
      </c>
      <c r="E21" s="56">
        <v>536537.51760000002</v>
      </c>
      <c r="F21" s="57">
        <v>79.431628696975196</v>
      </c>
      <c r="G21" s="56">
        <v>387291.81929999997</v>
      </c>
      <c r="H21" s="57">
        <v>10.0411802062559</v>
      </c>
      <c r="I21" s="56">
        <v>46703.038999999997</v>
      </c>
      <c r="J21" s="57">
        <v>10.9585117637605</v>
      </c>
      <c r="K21" s="56">
        <v>51744.216399999998</v>
      </c>
      <c r="L21" s="57">
        <v>13.3605239825421</v>
      </c>
      <c r="M21" s="57">
        <v>-9.7424944288072995E-2</v>
      </c>
      <c r="N21" s="56">
        <v>8159870.6014999999</v>
      </c>
      <c r="O21" s="56">
        <v>96940423.107899994</v>
      </c>
      <c r="P21" s="56">
        <v>36569</v>
      </c>
      <c r="Q21" s="56">
        <v>33766</v>
      </c>
      <c r="R21" s="57">
        <v>8.3012497778830703</v>
      </c>
      <c r="S21" s="56">
        <v>11.6541466488009</v>
      </c>
      <c r="T21" s="56">
        <v>10.966893472723999</v>
      </c>
      <c r="U21" s="58">
        <v>5.8970699167198903</v>
      </c>
    </row>
    <row r="22" spans="1:21" ht="12" customHeight="1" thickBot="1">
      <c r="A22" s="74"/>
      <c r="B22" s="71" t="s">
        <v>20</v>
      </c>
      <c r="C22" s="72"/>
      <c r="D22" s="56">
        <v>1762778.4850999999</v>
      </c>
      <c r="E22" s="56">
        <v>1973547.2412</v>
      </c>
      <c r="F22" s="57">
        <v>89.320308543927098</v>
      </c>
      <c r="G22" s="56">
        <v>1595622.5622</v>
      </c>
      <c r="H22" s="57">
        <v>10.4759061986144</v>
      </c>
      <c r="I22" s="56">
        <v>52547.1783</v>
      </c>
      <c r="J22" s="57">
        <v>2.9809291833408702</v>
      </c>
      <c r="K22" s="56">
        <v>189115.23300000001</v>
      </c>
      <c r="L22" s="57">
        <v>11.8521282839755</v>
      </c>
      <c r="M22" s="57">
        <v>-0.72214201116205201</v>
      </c>
      <c r="N22" s="56">
        <v>30656659.124600001</v>
      </c>
      <c r="O22" s="56">
        <v>342640591.26520002</v>
      </c>
      <c r="P22" s="56">
        <v>101803</v>
      </c>
      <c r="Q22" s="56">
        <v>92663</v>
      </c>
      <c r="R22" s="57">
        <v>9.8636996427916106</v>
      </c>
      <c r="S22" s="56">
        <v>17.315584856045501</v>
      </c>
      <c r="T22" s="56">
        <v>16.921633282971602</v>
      </c>
      <c r="U22" s="58">
        <v>2.27512715480891</v>
      </c>
    </row>
    <row r="23" spans="1:21" ht="12" thickBot="1">
      <c r="A23" s="74"/>
      <c r="B23" s="71" t="s">
        <v>21</v>
      </c>
      <c r="C23" s="72"/>
      <c r="D23" s="56">
        <v>3499676.4580999999</v>
      </c>
      <c r="E23" s="56">
        <v>5024929.7967999997</v>
      </c>
      <c r="F23" s="57">
        <v>69.646275661974002</v>
      </c>
      <c r="G23" s="56">
        <v>3207024.5748999999</v>
      </c>
      <c r="H23" s="57">
        <v>9.1253395901752494</v>
      </c>
      <c r="I23" s="56">
        <v>-134118.99559999999</v>
      </c>
      <c r="J23" s="57">
        <v>-3.8323255651127899</v>
      </c>
      <c r="K23" s="56">
        <v>354284.84669999999</v>
      </c>
      <c r="L23" s="57">
        <v>11.047150978287901</v>
      </c>
      <c r="M23" s="57">
        <v>-1.37856260816475</v>
      </c>
      <c r="N23" s="56">
        <v>58362928.849399999</v>
      </c>
      <c r="O23" s="56">
        <v>739393237.54410005</v>
      </c>
      <c r="P23" s="56">
        <v>95783</v>
      </c>
      <c r="Q23" s="56">
        <v>86899</v>
      </c>
      <c r="R23" s="57">
        <v>10.2233627544621</v>
      </c>
      <c r="S23" s="56">
        <v>36.537553199419499</v>
      </c>
      <c r="T23" s="56">
        <v>33.884232374365602</v>
      </c>
      <c r="U23" s="58">
        <v>7.2619006822165497</v>
      </c>
    </row>
    <row r="24" spans="1:21" ht="12" thickBot="1">
      <c r="A24" s="74"/>
      <c r="B24" s="71" t="s">
        <v>22</v>
      </c>
      <c r="C24" s="72"/>
      <c r="D24" s="56">
        <v>333672.66399999999</v>
      </c>
      <c r="E24" s="56">
        <v>393622.16769999999</v>
      </c>
      <c r="F24" s="57">
        <v>84.769784676941597</v>
      </c>
      <c r="G24" s="56">
        <v>312034.73200000002</v>
      </c>
      <c r="H24" s="57">
        <v>6.9344626674443504</v>
      </c>
      <c r="I24" s="56">
        <v>53148.453099999999</v>
      </c>
      <c r="J24" s="57">
        <v>15.9283210266215</v>
      </c>
      <c r="K24" s="56">
        <v>55811.853499999997</v>
      </c>
      <c r="L24" s="57">
        <v>17.8864234575015</v>
      </c>
      <c r="M24" s="57">
        <v>-4.7721052661330997E-2</v>
      </c>
      <c r="N24" s="56">
        <v>6526116.5127999997</v>
      </c>
      <c r="O24" s="56">
        <v>71350602.6699</v>
      </c>
      <c r="P24" s="56">
        <v>30491</v>
      </c>
      <c r="Q24" s="56">
        <v>27479</v>
      </c>
      <c r="R24" s="57">
        <v>10.961097565413599</v>
      </c>
      <c r="S24" s="56">
        <v>10.9433165196287</v>
      </c>
      <c r="T24" s="56">
        <v>10.6716556825212</v>
      </c>
      <c r="U24" s="58">
        <v>2.4824360752087702</v>
      </c>
    </row>
    <row r="25" spans="1:21" ht="12" thickBot="1">
      <c r="A25" s="74"/>
      <c r="B25" s="71" t="s">
        <v>23</v>
      </c>
      <c r="C25" s="72"/>
      <c r="D25" s="56">
        <v>387866.9449</v>
      </c>
      <c r="E25" s="56">
        <v>464437.01429999998</v>
      </c>
      <c r="F25" s="57">
        <v>83.513357669089601</v>
      </c>
      <c r="G25" s="56">
        <v>309090.90220000001</v>
      </c>
      <c r="H25" s="57">
        <v>25.486367324078401</v>
      </c>
      <c r="I25" s="56">
        <v>17964.616699999999</v>
      </c>
      <c r="J25" s="57">
        <v>4.6316441594763003</v>
      </c>
      <c r="K25" s="56">
        <v>23468.136500000001</v>
      </c>
      <c r="L25" s="57">
        <v>7.5926325663298702</v>
      </c>
      <c r="M25" s="57">
        <v>-0.234510302937773</v>
      </c>
      <c r="N25" s="56">
        <v>6633912.2521000002</v>
      </c>
      <c r="O25" s="56">
        <v>84544780.926400006</v>
      </c>
      <c r="P25" s="56">
        <v>23725</v>
      </c>
      <c r="Q25" s="56">
        <v>21384</v>
      </c>
      <c r="R25" s="57">
        <v>10.9474373363262</v>
      </c>
      <c r="S25" s="56">
        <v>16.348448678609099</v>
      </c>
      <c r="T25" s="56">
        <v>14.795148924429499</v>
      </c>
      <c r="U25" s="58">
        <v>9.5012058007190703</v>
      </c>
    </row>
    <row r="26" spans="1:21" ht="12" thickBot="1">
      <c r="A26" s="74"/>
      <c r="B26" s="71" t="s">
        <v>24</v>
      </c>
      <c r="C26" s="72"/>
      <c r="D26" s="56">
        <v>697822.13560000004</v>
      </c>
      <c r="E26" s="56">
        <v>894207.80729999999</v>
      </c>
      <c r="F26" s="57">
        <v>78.038027615418301</v>
      </c>
      <c r="G26" s="56">
        <v>533788.88520000002</v>
      </c>
      <c r="H26" s="57">
        <v>30.729986132727401</v>
      </c>
      <c r="I26" s="56">
        <v>139734.7585</v>
      </c>
      <c r="J26" s="57">
        <v>20.024408996406201</v>
      </c>
      <c r="K26" s="56">
        <v>103516.63340000001</v>
      </c>
      <c r="L26" s="57">
        <v>19.392804209704401</v>
      </c>
      <c r="M26" s="57">
        <v>0.34987734734425802</v>
      </c>
      <c r="N26" s="56">
        <v>13435565.6206</v>
      </c>
      <c r="O26" s="56">
        <v>167039075.67219999</v>
      </c>
      <c r="P26" s="56">
        <v>50234</v>
      </c>
      <c r="Q26" s="56">
        <v>46736</v>
      </c>
      <c r="R26" s="57">
        <v>7.48459431701471</v>
      </c>
      <c r="S26" s="56">
        <v>13.891430815782099</v>
      </c>
      <c r="T26" s="56">
        <v>13.8172877054091</v>
      </c>
      <c r="U26" s="58">
        <v>0.53373271159943003</v>
      </c>
    </row>
    <row r="27" spans="1:21" ht="12" thickBot="1">
      <c r="A27" s="74"/>
      <c r="B27" s="71" t="s">
        <v>25</v>
      </c>
      <c r="C27" s="72"/>
      <c r="D27" s="56">
        <v>273667.37190000003</v>
      </c>
      <c r="E27" s="56">
        <v>373204.5503</v>
      </c>
      <c r="F27" s="57">
        <v>73.329055521968499</v>
      </c>
      <c r="G27" s="56">
        <v>344386.22600000002</v>
      </c>
      <c r="H27" s="57">
        <v>-20.534751032696601</v>
      </c>
      <c r="I27" s="56">
        <v>72743.380999999994</v>
      </c>
      <c r="J27" s="57">
        <v>26.5809477012046</v>
      </c>
      <c r="K27" s="56">
        <v>95632.3367</v>
      </c>
      <c r="L27" s="57">
        <v>27.7689203226148</v>
      </c>
      <c r="M27" s="57">
        <v>-0.23934326494398001</v>
      </c>
      <c r="N27" s="56">
        <v>5371997.4811000004</v>
      </c>
      <c r="O27" s="56">
        <v>56950462.323700003</v>
      </c>
      <c r="P27" s="56">
        <v>32877</v>
      </c>
      <c r="Q27" s="56">
        <v>30694</v>
      </c>
      <c r="R27" s="57">
        <v>7.1121391802958298</v>
      </c>
      <c r="S27" s="56">
        <v>8.3239763938315505</v>
      </c>
      <c r="T27" s="56">
        <v>8.0119510946764798</v>
      </c>
      <c r="U27" s="58">
        <v>3.7485125424706198</v>
      </c>
    </row>
    <row r="28" spans="1:21" ht="12" thickBot="1">
      <c r="A28" s="74"/>
      <c r="B28" s="71" t="s">
        <v>26</v>
      </c>
      <c r="C28" s="72"/>
      <c r="D28" s="56">
        <v>1174361.1521999999</v>
      </c>
      <c r="E28" s="56">
        <v>1268635.2941000001</v>
      </c>
      <c r="F28" s="57">
        <v>92.568853922128994</v>
      </c>
      <c r="G28" s="56">
        <v>941927.92200000002</v>
      </c>
      <c r="H28" s="57">
        <v>24.6763287053295</v>
      </c>
      <c r="I28" s="56">
        <v>57964.262499999997</v>
      </c>
      <c r="J28" s="57">
        <v>4.93581232582601</v>
      </c>
      <c r="K28" s="56">
        <v>61186.143799999998</v>
      </c>
      <c r="L28" s="57">
        <v>6.4958413877447398</v>
      </c>
      <c r="M28" s="57">
        <v>-5.2657041282604997E-2</v>
      </c>
      <c r="N28" s="56">
        <v>21266683.105300002</v>
      </c>
      <c r="O28" s="56">
        <v>240931694.5645</v>
      </c>
      <c r="P28" s="56">
        <v>49878</v>
      </c>
      <c r="Q28" s="56">
        <v>45885</v>
      </c>
      <c r="R28" s="57">
        <v>8.7021902582543404</v>
      </c>
      <c r="S28" s="56">
        <v>23.5446720437868</v>
      </c>
      <c r="T28" s="56">
        <v>22.441710201590901</v>
      </c>
      <c r="U28" s="58">
        <v>4.6845496091204604</v>
      </c>
    </row>
    <row r="29" spans="1:21" ht="12" thickBot="1">
      <c r="A29" s="74"/>
      <c r="B29" s="71" t="s">
        <v>27</v>
      </c>
      <c r="C29" s="72"/>
      <c r="D29" s="56">
        <v>818497.65610000002</v>
      </c>
      <c r="E29" s="56">
        <v>932280.96059999999</v>
      </c>
      <c r="F29" s="57">
        <v>87.795170199896504</v>
      </c>
      <c r="G29" s="56">
        <v>700515.08499999996</v>
      </c>
      <c r="H29" s="57">
        <v>16.842259877958199</v>
      </c>
      <c r="I29" s="56">
        <v>134372.0864</v>
      </c>
      <c r="J29" s="57">
        <v>16.416917678208101</v>
      </c>
      <c r="K29" s="56">
        <v>116519.4397</v>
      </c>
      <c r="L29" s="57">
        <v>16.633394796915798</v>
      </c>
      <c r="M29" s="57">
        <v>0.15321603627656299</v>
      </c>
      <c r="N29" s="56">
        <v>15746376.031199999</v>
      </c>
      <c r="O29" s="56">
        <v>175925128.1133</v>
      </c>
      <c r="P29" s="56">
        <v>119573</v>
      </c>
      <c r="Q29" s="56">
        <v>113922</v>
      </c>
      <c r="R29" s="57">
        <v>4.9604115096293997</v>
      </c>
      <c r="S29" s="56">
        <v>6.8451712016926898</v>
      </c>
      <c r="T29" s="56">
        <v>6.7960395384561396</v>
      </c>
      <c r="U29" s="58">
        <v>0.71775652922168798</v>
      </c>
    </row>
    <row r="30" spans="1:21" ht="12" thickBot="1">
      <c r="A30" s="74"/>
      <c r="B30" s="71" t="s">
        <v>28</v>
      </c>
      <c r="C30" s="72"/>
      <c r="D30" s="56">
        <v>1864553.3762000001</v>
      </c>
      <c r="E30" s="56">
        <v>1760267.0793999999</v>
      </c>
      <c r="F30" s="57">
        <v>105.924458738133</v>
      </c>
      <c r="G30" s="56">
        <v>1395188.4617999999</v>
      </c>
      <c r="H30" s="57">
        <v>33.641685496341502</v>
      </c>
      <c r="I30" s="56">
        <v>164437.2542</v>
      </c>
      <c r="J30" s="57">
        <v>8.8191229223550902</v>
      </c>
      <c r="K30" s="56">
        <v>152525.0778</v>
      </c>
      <c r="L30" s="57">
        <v>10.9322204115149</v>
      </c>
      <c r="M30" s="57">
        <v>7.8099789043345996E-2</v>
      </c>
      <c r="N30" s="56">
        <v>25516421.978100002</v>
      </c>
      <c r="O30" s="56">
        <v>278738422.39639997</v>
      </c>
      <c r="P30" s="56">
        <v>113126</v>
      </c>
      <c r="Q30" s="56">
        <v>105118</v>
      </c>
      <c r="R30" s="57">
        <v>7.6181053673015198</v>
      </c>
      <c r="S30" s="56">
        <v>16.4820940915439</v>
      </c>
      <c r="T30" s="56">
        <v>15.6597480060503</v>
      </c>
      <c r="U30" s="58">
        <v>4.9893301235035397</v>
      </c>
    </row>
    <row r="31" spans="1:21" ht="12" thickBot="1">
      <c r="A31" s="74"/>
      <c r="B31" s="71" t="s">
        <v>29</v>
      </c>
      <c r="C31" s="72"/>
      <c r="D31" s="56">
        <v>993635.74589999998</v>
      </c>
      <c r="E31" s="56">
        <v>1561178.2165000001</v>
      </c>
      <c r="F31" s="57">
        <v>63.646528973971201</v>
      </c>
      <c r="G31" s="56">
        <v>1278865.9365000001</v>
      </c>
      <c r="H31" s="57">
        <v>-22.3033691381771</v>
      </c>
      <c r="I31" s="56">
        <v>45018.716800000002</v>
      </c>
      <c r="J31" s="57">
        <v>4.5307062458007303</v>
      </c>
      <c r="K31" s="56">
        <v>26086.799599999998</v>
      </c>
      <c r="L31" s="57">
        <v>2.03983848935678</v>
      </c>
      <c r="M31" s="57">
        <v>0.72572785816164298</v>
      </c>
      <c r="N31" s="56">
        <v>20798455.624499999</v>
      </c>
      <c r="O31" s="56">
        <v>291910087.92320001</v>
      </c>
      <c r="P31" s="56">
        <v>36824</v>
      </c>
      <c r="Q31" s="56">
        <v>32749</v>
      </c>
      <c r="R31" s="57">
        <v>12.4431280344438</v>
      </c>
      <c r="S31" s="56">
        <v>26.983373503693201</v>
      </c>
      <c r="T31" s="56">
        <v>24.170014568383799</v>
      </c>
      <c r="U31" s="58">
        <v>10.4262683645705</v>
      </c>
    </row>
    <row r="32" spans="1:21" ht="12" thickBot="1">
      <c r="A32" s="74"/>
      <c r="B32" s="71" t="s">
        <v>30</v>
      </c>
      <c r="C32" s="72"/>
      <c r="D32" s="56">
        <v>138069.01689999999</v>
      </c>
      <c r="E32" s="56">
        <v>147534.6384</v>
      </c>
      <c r="F32" s="57">
        <v>93.584136171238299</v>
      </c>
      <c r="G32" s="56">
        <v>134910.47459999999</v>
      </c>
      <c r="H32" s="57">
        <v>2.3412135413242399</v>
      </c>
      <c r="I32" s="56">
        <v>29068.528399999999</v>
      </c>
      <c r="J32" s="57">
        <v>21.053621625374198</v>
      </c>
      <c r="K32" s="56">
        <v>34560.429499999998</v>
      </c>
      <c r="L32" s="57">
        <v>25.617306293280201</v>
      </c>
      <c r="M32" s="57">
        <v>-0.158907200502239</v>
      </c>
      <c r="N32" s="56">
        <v>2515991.3983999998</v>
      </c>
      <c r="O32" s="56">
        <v>28977963.594799999</v>
      </c>
      <c r="P32" s="56">
        <v>26110</v>
      </c>
      <c r="Q32" s="56">
        <v>24169</v>
      </c>
      <c r="R32" s="57">
        <v>8.0309487359841096</v>
      </c>
      <c r="S32" s="56">
        <v>5.2879746036001496</v>
      </c>
      <c r="T32" s="56">
        <v>5.09260575944392</v>
      </c>
      <c r="U32" s="58">
        <v>3.6945874139264299</v>
      </c>
    </row>
    <row r="33" spans="1:21" ht="12" thickBot="1">
      <c r="A33" s="74"/>
      <c r="B33" s="71" t="s">
        <v>69</v>
      </c>
      <c r="C33" s="72"/>
      <c r="D33" s="56">
        <v>2.1238999999999999</v>
      </c>
      <c r="E33" s="59"/>
      <c r="F33" s="59"/>
      <c r="G33" s="56">
        <v>2.2124000000000001</v>
      </c>
      <c r="H33" s="57">
        <v>-4.0001807991321803</v>
      </c>
      <c r="I33" s="56">
        <v>0.38390000000000002</v>
      </c>
      <c r="J33" s="57">
        <v>18.075238947219699</v>
      </c>
      <c r="K33" s="56">
        <v>0</v>
      </c>
      <c r="L33" s="57">
        <v>0</v>
      </c>
      <c r="M33" s="59"/>
      <c r="N33" s="56">
        <v>30.065799999999999</v>
      </c>
      <c r="O33" s="56">
        <v>492.3458</v>
      </c>
      <c r="P33" s="56">
        <v>1</v>
      </c>
      <c r="Q33" s="56">
        <v>2</v>
      </c>
      <c r="R33" s="57">
        <v>-50</v>
      </c>
      <c r="S33" s="56">
        <v>2.1238999999999999</v>
      </c>
      <c r="T33" s="56">
        <v>0</v>
      </c>
      <c r="U33" s="58">
        <v>100</v>
      </c>
    </row>
    <row r="34" spans="1:21" ht="12" thickBot="1">
      <c r="A34" s="74"/>
      <c r="B34" s="71" t="s">
        <v>78</v>
      </c>
      <c r="C34" s="7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6">
        <v>1</v>
      </c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4"/>
      <c r="B35" s="71" t="s">
        <v>31</v>
      </c>
      <c r="C35" s="72"/>
      <c r="D35" s="56">
        <v>222908.3659</v>
      </c>
      <c r="E35" s="56">
        <v>253054.53270000001</v>
      </c>
      <c r="F35" s="57">
        <v>88.087086811545603</v>
      </c>
      <c r="G35" s="56">
        <v>227234.52100000001</v>
      </c>
      <c r="H35" s="57">
        <v>-1.90382829200498</v>
      </c>
      <c r="I35" s="56">
        <v>30500.676100000001</v>
      </c>
      <c r="J35" s="57">
        <v>13.683055804950399</v>
      </c>
      <c r="K35" s="56">
        <v>30276.9251</v>
      </c>
      <c r="L35" s="57">
        <v>13.324086924275001</v>
      </c>
      <c r="M35" s="57">
        <v>7.3901494045710003E-3</v>
      </c>
      <c r="N35" s="56">
        <v>4185593.5844000001</v>
      </c>
      <c r="O35" s="56">
        <v>46603833.711900003</v>
      </c>
      <c r="P35" s="56">
        <v>15206</v>
      </c>
      <c r="Q35" s="56">
        <v>13637</v>
      </c>
      <c r="R35" s="57">
        <v>11.505463078389701</v>
      </c>
      <c r="S35" s="56">
        <v>14.6592375312377</v>
      </c>
      <c r="T35" s="56">
        <v>14.4874572926597</v>
      </c>
      <c r="U35" s="58">
        <v>1.17182246492659</v>
      </c>
    </row>
    <row r="36" spans="1:21" ht="12" customHeight="1" thickBot="1">
      <c r="A36" s="74"/>
      <c r="B36" s="71" t="s">
        <v>77</v>
      </c>
      <c r="C36" s="72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6">
        <v>2.5640999999999998</v>
      </c>
      <c r="O36" s="56">
        <v>434485.3518</v>
      </c>
      <c r="P36" s="59"/>
      <c r="Q36" s="59"/>
      <c r="R36" s="59"/>
      <c r="S36" s="59"/>
      <c r="T36" s="59"/>
      <c r="U36" s="60"/>
    </row>
    <row r="37" spans="1:21" ht="12" customHeight="1" thickBot="1">
      <c r="A37" s="74"/>
      <c r="B37" s="71" t="s">
        <v>64</v>
      </c>
      <c r="C37" s="72"/>
      <c r="D37" s="56">
        <v>124364.18</v>
      </c>
      <c r="E37" s="59"/>
      <c r="F37" s="59"/>
      <c r="G37" s="56">
        <v>186384.7</v>
      </c>
      <c r="H37" s="57">
        <v>-33.275542466736802</v>
      </c>
      <c r="I37" s="56">
        <v>2220.6</v>
      </c>
      <c r="J37" s="57">
        <v>1.7855623701294101</v>
      </c>
      <c r="K37" s="56">
        <v>-5475.39</v>
      </c>
      <c r="L37" s="57">
        <v>-2.9376821166115001</v>
      </c>
      <c r="M37" s="57">
        <v>-1.4055601518795899</v>
      </c>
      <c r="N37" s="56">
        <v>2982977.07</v>
      </c>
      <c r="O37" s="56">
        <v>37923943.090000004</v>
      </c>
      <c r="P37" s="56">
        <v>96</v>
      </c>
      <c r="Q37" s="56">
        <v>89</v>
      </c>
      <c r="R37" s="57">
        <v>7.8651685393258397</v>
      </c>
      <c r="S37" s="56">
        <v>1295.46020833333</v>
      </c>
      <c r="T37" s="56">
        <v>6132.1901123595499</v>
      </c>
      <c r="U37" s="58">
        <v>-373.35997454131598</v>
      </c>
    </row>
    <row r="38" spans="1:21" ht="12" thickBot="1">
      <c r="A38" s="74"/>
      <c r="B38" s="71" t="s">
        <v>35</v>
      </c>
      <c r="C38" s="72"/>
      <c r="D38" s="56">
        <v>440320.67</v>
      </c>
      <c r="E38" s="59"/>
      <c r="F38" s="59"/>
      <c r="G38" s="56">
        <v>168654.02</v>
      </c>
      <c r="H38" s="57">
        <v>161.079261555698</v>
      </c>
      <c r="I38" s="56">
        <v>-61297.56</v>
      </c>
      <c r="J38" s="57">
        <v>-13.921117988851201</v>
      </c>
      <c r="K38" s="56">
        <v>-20881.96</v>
      </c>
      <c r="L38" s="57">
        <v>-12.3815370662377</v>
      </c>
      <c r="M38" s="57">
        <v>1.9354313483983301</v>
      </c>
      <c r="N38" s="56">
        <v>4484590.6900000004</v>
      </c>
      <c r="O38" s="56">
        <v>92270969.519999996</v>
      </c>
      <c r="P38" s="56">
        <v>190</v>
      </c>
      <c r="Q38" s="56">
        <v>300</v>
      </c>
      <c r="R38" s="57">
        <v>-36.6666666666667</v>
      </c>
      <c r="S38" s="56">
        <v>2317.4772105263201</v>
      </c>
      <c r="T38" s="56">
        <v>2108.9266333333298</v>
      </c>
      <c r="U38" s="58">
        <v>8.9990346505119998</v>
      </c>
    </row>
    <row r="39" spans="1:21" ht="12" thickBot="1">
      <c r="A39" s="74"/>
      <c r="B39" s="71" t="s">
        <v>36</v>
      </c>
      <c r="C39" s="72"/>
      <c r="D39" s="56">
        <v>502360.65</v>
      </c>
      <c r="E39" s="59"/>
      <c r="F39" s="59"/>
      <c r="G39" s="56">
        <v>42830.78</v>
      </c>
      <c r="H39" s="57">
        <v>1072.8963376338199</v>
      </c>
      <c r="I39" s="56">
        <v>-8149.06</v>
      </c>
      <c r="J39" s="57">
        <v>-1.6221533274949</v>
      </c>
      <c r="K39" s="56">
        <v>-795.73</v>
      </c>
      <c r="L39" s="57">
        <v>-1.8578461564323601</v>
      </c>
      <c r="M39" s="57">
        <v>9.2409862641850893</v>
      </c>
      <c r="N39" s="56">
        <v>4925013.71</v>
      </c>
      <c r="O39" s="56">
        <v>89626071.489999995</v>
      </c>
      <c r="P39" s="56">
        <v>192</v>
      </c>
      <c r="Q39" s="56">
        <v>190</v>
      </c>
      <c r="R39" s="57">
        <v>1.0526315789473699</v>
      </c>
      <c r="S39" s="56">
        <v>2616.4617187499998</v>
      </c>
      <c r="T39" s="56">
        <v>2833.7695263157898</v>
      </c>
      <c r="U39" s="58">
        <v>-8.3054074901430894</v>
      </c>
    </row>
    <row r="40" spans="1:21" ht="12" thickBot="1">
      <c r="A40" s="74"/>
      <c r="B40" s="71" t="s">
        <v>37</v>
      </c>
      <c r="C40" s="72"/>
      <c r="D40" s="56">
        <v>379153.24</v>
      </c>
      <c r="E40" s="59"/>
      <c r="F40" s="59"/>
      <c r="G40" s="56">
        <v>109949.78</v>
      </c>
      <c r="H40" s="57">
        <v>244.84219977520601</v>
      </c>
      <c r="I40" s="56">
        <v>-84603.8</v>
      </c>
      <c r="J40" s="57">
        <v>-22.313880266459002</v>
      </c>
      <c r="K40" s="56">
        <v>-22745.24</v>
      </c>
      <c r="L40" s="57">
        <v>-20.6869354354324</v>
      </c>
      <c r="M40" s="57">
        <v>2.71962661198563</v>
      </c>
      <c r="N40" s="56">
        <v>4395782.13</v>
      </c>
      <c r="O40" s="56">
        <v>65179896.140000001</v>
      </c>
      <c r="P40" s="56">
        <v>221</v>
      </c>
      <c r="Q40" s="56">
        <v>244</v>
      </c>
      <c r="R40" s="57">
        <v>-9.4262295081967302</v>
      </c>
      <c r="S40" s="56">
        <v>1715.6255203619901</v>
      </c>
      <c r="T40" s="56">
        <v>2009.9912704917999</v>
      </c>
      <c r="U40" s="58">
        <v>-17.157925586680602</v>
      </c>
    </row>
    <row r="41" spans="1:21" ht="12" thickBot="1">
      <c r="A41" s="74"/>
      <c r="B41" s="71" t="s">
        <v>66</v>
      </c>
      <c r="C41" s="72"/>
      <c r="D41" s="59"/>
      <c r="E41" s="59"/>
      <c r="F41" s="59"/>
      <c r="G41" s="56">
        <v>0.04</v>
      </c>
      <c r="H41" s="59"/>
      <c r="I41" s="59"/>
      <c r="J41" s="59"/>
      <c r="K41" s="56">
        <v>0.04</v>
      </c>
      <c r="L41" s="57">
        <v>100</v>
      </c>
      <c r="M41" s="59"/>
      <c r="N41" s="56">
        <v>5.0599999999999996</v>
      </c>
      <c r="O41" s="56">
        <v>1385.91</v>
      </c>
      <c r="P41" s="59"/>
      <c r="Q41" s="56">
        <v>10</v>
      </c>
      <c r="R41" s="59"/>
      <c r="S41" s="59"/>
      <c r="T41" s="56">
        <v>0</v>
      </c>
      <c r="U41" s="60"/>
    </row>
    <row r="42" spans="1:21" ht="12" customHeight="1" thickBot="1">
      <c r="A42" s="74"/>
      <c r="B42" s="71" t="s">
        <v>32</v>
      </c>
      <c r="C42" s="72"/>
      <c r="D42" s="56">
        <v>32104.273700000002</v>
      </c>
      <c r="E42" s="59"/>
      <c r="F42" s="59"/>
      <c r="G42" s="56">
        <v>186810.26459999999</v>
      </c>
      <c r="H42" s="57">
        <v>-82.814502314023301</v>
      </c>
      <c r="I42" s="56">
        <v>1987.8251</v>
      </c>
      <c r="J42" s="57">
        <v>6.1917772025473399</v>
      </c>
      <c r="K42" s="56">
        <v>9767.1618999999992</v>
      </c>
      <c r="L42" s="57">
        <v>5.2283860958676698</v>
      </c>
      <c r="M42" s="57">
        <v>-0.79647873964288396</v>
      </c>
      <c r="N42" s="56">
        <v>748451.28130000003</v>
      </c>
      <c r="O42" s="56">
        <v>17035873.919500001</v>
      </c>
      <c r="P42" s="56">
        <v>80</v>
      </c>
      <c r="Q42" s="56">
        <v>80</v>
      </c>
      <c r="R42" s="57">
        <v>0</v>
      </c>
      <c r="S42" s="56">
        <v>401.30342124999999</v>
      </c>
      <c r="T42" s="56">
        <v>470.09615500000001</v>
      </c>
      <c r="U42" s="58">
        <v>-17.142324263202401</v>
      </c>
    </row>
    <row r="43" spans="1:21" ht="12" thickBot="1">
      <c r="A43" s="74"/>
      <c r="B43" s="71" t="s">
        <v>33</v>
      </c>
      <c r="C43" s="72"/>
      <c r="D43" s="56">
        <v>375363.6361</v>
      </c>
      <c r="E43" s="56">
        <v>1215811.4009</v>
      </c>
      <c r="F43" s="57">
        <v>30.873508491706701</v>
      </c>
      <c r="G43" s="56">
        <v>294428.56699999998</v>
      </c>
      <c r="H43" s="57">
        <v>27.488864251409399</v>
      </c>
      <c r="I43" s="56">
        <v>15419.2292</v>
      </c>
      <c r="J43" s="57">
        <v>4.1078111242219997</v>
      </c>
      <c r="K43" s="56">
        <v>19083.560399999998</v>
      </c>
      <c r="L43" s="57">
        <v>6.4815587001107797</v>
      </c>
      <c r="M43" s="57">
        <v>-0.19201507073072199</v>
      </c>
      <c r="N43" s="56">
        <v>7012984.1321</v>
      </c>
      <c r="O43" s="56">
        <v>111610239.93870001</v>
      </c>
      <c r="P43" s="56">
        <v>1809</v>
      </c>
      <c r="Q43" s="56">
        <v>1591</v>
      </c>
      <c r="R43" s="57">
        <v>13.7020741671904</v>
      </c>
      <c r="S43" s="56">
        <v>207.49786406854599</v>
      </c>
      <c r="T43" s="56">
        <v>205.00583155248299</v>
      </c>
      <c r="U43" s="58">
        <v>1.20099188839852</v>
      </c>
    </row>
    <row r="44" spans="1:21" ht="12" thickBot="1">
      <c r="A44" s="74"/>
      <c r="B44" s="71" t="s">
        <v>38</v>
      </c>
      <c r="C44" s="72"/>
      <c r="D44" s="56">
        <v>219085.6</v>
      </c>
      <c r="E44" s="59"/>
      <c r="F44" s="59"/>
      <c r="G44" s="56">
        <v>52451.29</v>
      </c>
      <c r="H44" s="57">
        <v>317.69344471794699</v>
      </c>
      <c r="I44" s="56">
        <v>-49663.79</v>
      </c>
      <c r="J44" s="57">
        <v>-22.6686692324826</v>
      </c>
      <c r="K44" s="56">
        <v>-10401.69</v>
      </c>
      <c r="L44" s="57">
        <v>-19.831142379911</v>
      </c>
      <c r="M44" s="57">
        <v>3.7745885524371499</v>
      </c>
      <c r="N44" s="56">
        <v>2270138.0699999998</v>
      </c>
      <c r="O44" s="56">
        <v>43534328.509999998</v>
      </c>
      <c r="P44" s="56">
        <v>170</v>
      </c>
      <c r="Q44" s="56">
        <v>190</v>
      </c>
      <c r="R44" s="57">
        <v>-10.526315789473699</v>
      </c>
      <c r="S44" s="56">
        <v>1288.73882352941</v>
      </c>
      <c r="T44" s="56">
        <v>1537.5086315789499</v>
      </c>
      <c r="U44" s="58">
        <v>-19.303353286761499</v>
      </c>
    </row>
    <row r="45" spans="1:21" ht="12" thickBot="1">
      <c r="A45" s="74"/>
      <c r="B45" s="71" t="s">
        <v>39</v>
      </c>
      <c r="C45" s="72"/>
      <c r="D45" s="56">
        <v>202506.95</v>
      </c>
      <c r="E45" s="59"/>
      <c r="F45" s="59"/>
      <c r="G45" s="56">
        <v>18694.89</v>
      </c>
      <c r="H45" s="57">
        <v>983.22086944614296</v>
      </c>
      <c r="I45" s="56">
        <v>27065.15</v>
      </c>
      <c r="J45" s="57">
        <v>13.3650474712102</v>
      </c>
      <c r="K45" s="56">
        <v>2563.4699999999998</v>
      </c>
      <c r="L45" s="57">
        <v>13.7121427299118</v>
      </c>
      <c r="M45" s="57">
        <v>9.5580131618470308</v>
      </c>
      <c r="N45" s="56">
        <v>1163612.55</v>
      </c>
      <c r="O45" s="56">
        <v>18841598.120000001</v>
      </c>
      <c r="P45" s="56">
        <v>147</v>
      </c>
      <c r="Q45" s="56">
        <v>123</v>
      </c>
      <c r="R45" s="57">
        <v>19.512195121951201</v>
      </c>
      <c r="S45" s="56">
        <v>1377.5982993197299</v>
      </c>
      <c r="T45" s="56">
        <v>1437.82284552846</v>
      </c>
      <c r="U45" s="58">
        <v>-4.37170590573949</v>
      </c>
    </row>
    <row r="46" spans="1:21" ht="12" thickBot="1">
      <c r="A46" s="74"/>
      <c r="B46" s="71" t="s">
        <v>71</v>
      </c>
      <c r="C46" s="72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-2123.3330999999998</v>
      </c>
      <c r="P46" s="59"/>
      <c r="Q46" s="59"/>
      <c r="R46" s="59"/>
      <c r="S46" s="59"/>
      <c r="T46" s="59"/>
      <c r="U46" s="60"/>
    </row>
    <row r="47" spans="1:21" ht="12" thickBot="1">
      <c r="A47" s="75"/>
      <c r="B47" s="71" t="s">
        <v>34</v>
      </c>
      <c r="C47" s="72"/>
      <c r="D47" s="61">
        <v>7310.6949999999997</v>
      </c>
      <c r="E47" s="62"/>
      <c r="F47" s="62"/>
      <c r="G47" s="61">
        <v>35711.281999999999</v>
      </c>
      <c r="H47" s="63">
        <v>-79.528332250855598</v>
      </c>
      <c r="I47" s="61">
        <v>428.56060000000002</v>
      </c>
      <c r="J47" s="63">
        <v>5.8621047656891703</v>
      </c>
      <c r="K47" s="61">
        <v>4647.5331999999999</v>
      </c>
      <c r="L47" s="63">
        <v>13.0141875052259</v>
      </c>
      <c r="M47" s="63">
        <v>-0.90778751187834394</v>
      </c>
      <c r="N47" s="61">
        <v>212922.83989999999</v>
      </c>
      <c r="O47" s="61">
        <v>6012972.3618000001</v>
      </c>
      <c r="P47" s="61">
        <v>9</v>
      </c>
      <c r="Q47" s="61">
        <v>16</v>
      </c>
      <c r="R47" s="63">
        <v>-43.75</v>
      </c>
      <c r="S47" s="61">
        <v>812.29944444444402</v>
      </c>
      <c r="T47" s="61">
        <v>1035.3948937499999</v>
      </c>
      <c r="U47" s="64">
        <v>-27.464680769065101</v>
      </c>
    </row>
  </sheetData>
  <mergeCells count="45"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3" workbookViewId="0">
      <selection activeCell="K27" sqref="K27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92747</v>
      </c>
      <c r="D2" s="37">
        <v>792454.83702136797</v>
      </c>
      <c r="E2" s="37">
        <v>610697.87771196605</v>
      </c>
      <c r="F2" s="37">
        <v>181716.06187350399</v>
      </c>
      <c r="G2" s="37">
        <v>610697.87771196605</v>
      </c>
      <c r="H2" s="37">
        <v>0.229319617936762</v>
      </c>
    </row>
    <row r="3" spans="1:8">
      <c r="A3" s="37">
        <v>2</v>
      </c>
      <c r="B3" s="37">
        <v>13</v>
      </c>
      <c r="C3" s="37">
        <v>17656</v>
      </c>
      <c r="D3" s="37">
        <v>155407.652387179</v>
      </c>
      <c r="E3" s="37">
        <v>123792.665190598</v>
      </c>
      <c r="F3" s="37">
        <v>31614.987196581202</v>
      </c>
      <c r="G3" s="37">
        <v>123792.665190598</v>
      </c>
      <c r="H3" s="37">
        <v>0.203432628387026</v>
      </c>
    </row>
    <row r="4" spans="1:8">
      <c r="A4" s="37">
        <v>3</v>
      </c>
      <c r="B4" s="37">
        <v>14</v>
      </c>
      <c r="C4" s="37">
        <v>144112</v>
      </c>
      <c r="D4" s="37">
        <v>180888.73908298899</v>
      </c>
      <c r="E4" s="37">
        <v>135416.04272211299</v>
      </c>
      <c r="F4" s="37">
        <v>45472.499779679703</v>
      </c>
      <c r="G4" s="37">
        <v>135416.04272211299</v>
      </c>
      <c r="H4" s="37">
        <v>0.25138407967010401</v>
      </c>
    </row>
    <row r="5" spans="1:8">
      <c r="A5" s="37">
        <v>4</v>
      </c>
      <c r="B5" s="37">
        <v>15</v>
      </c>
      <c r="C5" s="37">
        <v>3917</v>
      </c>
      <c r="D5" s="37">
        <v>53776.890907427602</v>
      </c>
      <c r="E5" s="37">
        <v>43693.761501497604</v>
      </c>
      <c r="F5" s="37">
        <v>10083.12940593</v>
      </c>
      <c r="G5" s="37">
        <v>43693.761501497604</v>
      </c>
      <c r="H5" s="37">
        <v>0.187499300085742</v>
      </c>
    </row>
    <row r="6" spans="1:8">
      <c r="A6" s="37">
        <v>5</v>
      </c>
      <c r="B6" s="37">
        <v>16</v>
      </c>
      <c r="C6" s="37">
        <v>2989</v>
      </c>
      <c r="D6" s="37">
        <v>165562.395247009</v>
      </c>
      <c r="E6" s="37">
        <v>147514.010464102</v>
      </c>
      <c r="F6" s="37">
        <v>18031.290765811998</v>
      </c>
      <c r="G6" s="37">
        <v>147514.010464102</v>
      </c>
      <c r="H6" s="37">
        <v>0.10892058325938</v>
      </c>
    </row>
    <row r="7" spans="1:8">
      <c r="A7" s="37">
        <v>6</v>
      </c>
      <c r="B7" s="37">
        <v>17</v>
      </c>
      <c r="C7" s="37">
        <v>31963</v>
      </c>
      <c r="D7" s="37">
        <v>361050.72008290602</v>
      </c>
      <c r="E7" s="37">
        <v>302614.192306838</v>
      </c>
      <c r="F7" s="37">
        <v>58413.023502564101</v>
      </c>
      <c r="G7" s="37">
        <v>302614.192306838</v>
      </c>
      <c r="H7" s="37">
        <v>0.16179673150570001</v>
      </c>
    </row>
    <row r="8" spans="1:8">
      <c r="A8" s="37">
        <v>7</v>
      </c>
      <c r="B8" s="37">
        <v>18</v>
      </c>
      <c r="C8" s="37">
        <v>56890</v>
      </c>
      <c r="D8" s="37">
        <v>114534.72002393199</v>
      </c>
      <c r="E8" s="37">
        <v>96536.732064957294</v>
      </c>
      <c r="F8" s="37">
        <v>17997.987958974401</v>
      </c>
      <c r="G8" s="37">
        <v>96536.732064957294</v>
      </c>
      <c r="H8" s="37">
        <v>0.15714001793703899</v>
      </c>
    </row>
    <row r="9" spans="1:8">
      <c r="A9" s="37">
        <v>8</v>
      </c>
      <c r="B9" s="37">
        <v>19</v>
      </c>
      <c r="C9" s="37">
        <v>26128.3</v>
      </c>
      <c r="D9" s="37">
        <v>118923.320389744</v>
      </c>
      <c r="E9" s="37">
        <v>123161.005089743</v>
      </c>
      <c r="F9" s="37">
        <v>-4238.4111957264904</v>
      </c>
      <c r="G9" s="37">
        <v>123161.005089743</v>
      </c>
      <c r="H9" s="37">
        <v>-3.56400836623504E-2</v>
      </c>
    </row>
    <row r="10" spans="1:8">
      <c r="A10" s="37">
        <v>9</v>
      </c>
      <c r="B10" s="37">
        <v>21</v>
      </c>
      <c r="C10" s="37">
        <v>345191</v>
      </c>
      <c r="D10" s="37">
        <v>1332509.8655818</v>
      </c>
      <c r="E10" s="37">
        <v>1303711.1677999999</v>
      </c>
      <c r="F10" s="37">
        <v>17841.103046153799</v>
      </c>
      <c r="G10" s="37">
        <v>1303711.1677999999</v>
      </c>
      <c r="H10" s="37">
        <v>1.3500111527734501E-2</v>
      </c>
    </row>
    <row r="11" spans="1:8">
      <c r="A11" s="37">
        <v>10</v>
      </c>
      <c r="B11" s="37">
        <v>22</v>
      </c>
      <c r="C11" s="37">
        <v>214814.065</v>
      </c>
      <c r="D11" s="37">
        <v>2682859.0816196599</v>
      </c>
      <c r="E11" s="37">
        <v>2679138.4116333299</v>
      </c>
      <c r="F11" s="37">
        <v>3720.66998632479</v>
      </c>
      <c r="G11" s="37">
        <v>2679138.4116333299</v>
      </c>
      <c r="H11" s="37">
        <v>1.3868301961199501E-3</v>
      </c>
    </row>
    <row r="12" spans="1:8">
      <c r="A12" s="37">
        <v>11</v>
      </c>
      <c r="B12" s="37">
        <v>23</v>
      </c>
      <c r="C12" s="37">
        <v>258190.576</v>
      </c>
      <c r="D12" s="37">
        <v>1983662.25049573</v>
      </c>
      <c r="E12" s="37">
        <v>1722417.45839829</v>
      </c>
      <c r="F12" s="37">
        <v>261207.02628547</v>
      </c>
      <c r="G12" s="37">
        <v>1722417.45839829</v>
      </c>
      <c r="H12" s="37">
        <v>0.13168169091596599</v>
      </c>
    </row>
    <row r="13" spans="1:8">
      <c r="A13" s="37">
        <v>12</v>
      </c>
      <c r="B13" s="37">
        <v>24</v>
      </c>
      <c r="C13" s="37">
        <v>16366</v>
      </c>
      <c r="D13" s="37">
        <v>534665.62379999994</v>
      </c>
      <c r="E13" s="37">
        <v>498501.14068632497</v>
      </c>
      <c r="F13" s="37">
        <v>36164.483113675204</v>
      </c>
      <c r="G13" s="37">
        <v>498501.14068632497</v>
      </c>
      <c r="H13" s="37">
        <v>6.7639439499860399E-2</v>
      </c>
    </row>
    <row r="14" spans="1:8">
      <c r="A14" s="37">
        <v>13</v>
      </c>
      <c r="B14" s="37">
        <v>25</v>
      </c>
      <c r="C14" s="37">
        <v>104236</v>
      </c>
      <c r="D14" s="37">
        <v>1601385.03758201</v>
      </c>
      <c r="E14" s="37">
        <v>1814033.5312000001</v>
      </c>
      <c r="F14" s="37">
        <v>-212676.1354</v>
      </c>
      <c r="G14" s="37">
        <v>1814033.5312000001</v>
      </c>
      <c r="H14" s="37">
        <v>-0.13280991236422399</v>
      </c>
    </row>
    <row r="15" spans="1:8">
      <c r="A15" s="37">
        <v>14</v>
      </c>
      <c r="B15" s="37">
        <v>26</v>
      </c>
      <c r="C15" s="37">
        <v>81235</v>
      </c>
      <c r="D15" s="37">
        <v>426179.49785275699</v>
      </c>
      <c r="E15" s="37">
        <v>379477.44952548202</v>
      </c>
      <c r="F15" s="37">
        <v>46696.723941827397</v>
      </c>
      <c r="G15" s="37">
        <v>379477.44952548202</v>
      </c>
      <c r="H15" s="37">
        <v>0.109571923521098</v>
      </c>
    </row>
    <row r="16" spans="1:8">
      <c r="A16" s="37">
        <v>15</v>
      </c>
      <c r="B16" s="37">
        <v>27</v>
      </c>
      <c r="C16" s="37">
        <v>244430.72700000001</v>
      </c>
      <c r="D16" s="37">
        <v>1762780.2571519599</v>
      </c>
      <c r="E16" s="37">
        <v>1710231.3109385699</v>
      </c>
      <c r="F16" s="37">
        <v>52535.671877096996</v>
      </c>
      <c r="G16" s="37">
        <v>1710231.3109385699</v>
      </c>
      <c r="H16" s="37">
        <v>2.98029588648079E-2</v>
      </c>
    </row>
    <row r="17" spans="1:8">
      <c r="A17" s="37">
        <v>16</v>
      </c>
      <c r="B17" s="37">
        <v>29</v>
      </c>
      <c r="C17" s="37">
        <v>269613</v>
      </c>
      <c r="D17" s="37">
        <v>3499678.8693769202</v>
      </c>
      <c r="E17" s="37">
        <v>3633795.4896188001</v>
      </c>
      <c r="F17" s="37">
        <v>-146631.509130769</v>
      </c>
      <c r="G17" s="37">
        <v>3633795.4896188001</v>
      </c>
      <c r="H17" s="37">
        <v>-4.2048928570961E-2</v>
      </c>
    </row>
    <row r="18" spans="1:8">
      <c r="A18" s="37">
        <v>17</v>
      </c>
      <c r="B18" s="37">
        <v>31</v>
      </c>
      <c r="C18" s="37">
        <v>37057.046999999999</v>
      </c>
      <c r="D18" s="37">
        <v>333672.75307381398</v>
      </c>
      <c r="E18" s="37">
        <v>280524.20489565399</v>
      </c>
      <c r="F18" s="37">
        <v>53148.112964485401</v>
      </c>
      <c r="G18" s="37">
        <v>280524.20489565399</v>
      </c>
      <c r="H18" s="37">
        <v>0.15928235613109101</v>
      </c>
    </row>
    <row r="19" spans="1:8">
      <c r="A19" s="37">
        <v>18</v>
      </c>
      <c r="B19" s="37">
        <v>32</v>
      </c>
      <c r="C19" s="37">
        <v>23328.534</v>
      </c>
      <c r="D19" s="37">
        <v>387866.92780318402</v>
      </c>
      <c r="E19" s="37">
        <v>369902.326573611</v>
      </c>
      <c r="F19" s="37">
        <v>17964.0285800003</v>
      </c>
      <c r="G19" s="37">
        <v>369902.326573611</v>
      </c>
      <c r="H19" s="37">
        <v>4.6314995722910202E-2</v>
      </c>
    </row>
    <row r="20" spans="1:8">
      <c r="A20" s="37">
        <v>19</v>
      </c>
      <c r="B20" s="37">
        <v>33</v>
      </c>
      <c r="C20" s="37">
        <v>61276.849000000002</v>
      </c>
      <c r="D20" s="37">
        <v>697822.05506282405</v>
      </c>
      <c r="E20" s="37">
        <v>558087.379820253</v>
      </c>
      <c r="F20" s="37">
        <v>139731.45317086799</v>
      </c>
      <c r="G20" s="37">
        <v>558087.379820253</v>
      </c>
      <c r="H20" s="37">
        <v>0.20024030101326601</v>
      </c>
    </row>
    <row r="21" spans="1:8">
      <c r="A21" s="37">
        <v>20</v>
      </c>
      <c r="B21" s="37">
        <v>34</v>
      </c>
      <c r="C21" s="37">
        <v>48914.237999999998</v>
      </c>
      <c r="D21" s="37">
        <v>273667.13407301297</v>
      </c>
      <c r="E21" s="37">
        <v>200923.99119596</v>
      </c>
      <c r="F21" s="37">
        <v>72741.426295855796</v>
      </c>
      <c r="G21" s="37">
        <v>200923.99119596</v>
      </c>
      <c r="H21" s="37">
        <v>0.26580423263758202</v>
      </c>
    </row>
    <row r="22" spans="1:8">
      <c r="A22" s="37">
        <v>21</v>
      </c>
      <c r="B22" s="37">
        <v>35</v>
      </c>
      <c r="C22" s="37">
        <v>37737.470999999998</v>
      </c>
      <c r="D22" s="37">
        <v>1174361.3722433599</v>
      </c>
      <c r="E22" s="37">
        <v>1116396.8805106201</v>
      </c>
      <c r="F22" s="37">
        <v>57951.555532743398</v>
      </c>
      <c r="G22" s="37">
        <v>1116396.8805106201</v>
      </c>
      <c r="H22" s="37">
        <v>4.9347837280726399E-2</v>
      </c>
    </row>
    <row r="23" spans="1:8">
      <c r="A23" s="37">
        <v>22</v>
      </c>
      <c r="B23" s="37">
        <v>36</v>
      </c>
      <c r="C23" s="37">
        <v>184539.109</v>
      </c>
      <c r="D23" s="37">
        <v>818497.89641150401</v>
      </c>
      <c r="E23" s="37">
        <v>684125.58382237295</v>
      </c>
      <c r="F23" s="37">
        <v>134371.81778913201</v>
      </c>
      <c r="G23" s="37">
        <v>684125.58382237295</v>
      </c>
      <c r="H23" s="37">
        <v>0.16416889965022799</v>
      </c>
    </row>
    <row r="24" spans="1:8">
      <c r="A24" s="37">
        <v>23</v>
      </c>
      <c r="B24" s="37">
        <v>37</v>
      </c>
      <c r="C24" s="37">
        <v>246716.196</v>
      </c>
      <c r="D24" s="37">
        <v>1864553.4268177</v>
      </c>
      <c r="E24" s="37">
        <v>1700116.13092741</v>
      </c>
      <c r="F24" s="37">
        <v>164426.910049584</v>
      </c>
      <c r="G24" s="37">
        <v>1700116.13092741</v>
      </c>
      <c r="H24" s="37">
        <v>8.8186170249750506E-2</v>
      </c>
    </row>
    <row r="25" spans="1:8">
      <c r="A25" s="37">
        <v>24</v>
      </c>
      <c r="B25" s="37">
        <v>38</v>
      </c>
      <c r="C25" s="37">
        <v>202372.22500000001</v>
      </c>
      <c r="D25" s="37">
        <v>993635.61825663701</v>
      </c>
      <c r="E25" s="37">
        <v>948617.02445132704</v>
      </c>
      <c r="F25" s="37">
        <v>45000.718787610604</v>
      </c>
      <c r="G25" s="37">
        <v>948617.02445132704</v>
      </c>
      <c r="H25" s="37">
        <v>4.52897697266555E-2</v>
      </c>
    </row>
    <row r="26" spans="1:8">
      <c r="A26" s="37">
        <v>25</v>
      </c>
      <c r="B26" s="37">
        <v>39</v>
      </c>
      <c r="C26" s="37">
        <v>79518.98</v>
      </c>
      <c r="D26" s="37">
        <v>138068.94199674</v>
      </c>
      <c r="E26" s="37">
        <v>109000.512806447</v>
      </c>
      <c r="F26" s="37">
        <v>29068.429190292401</v>
      </c>
      <c r="G26" s="37">
        <v>109000.512806447</v>
      </c>
      <c r="H26" s="37">
        <v>0.210535611918999</v>
      </c>
    </row>
    <row r="27" spans="1:8">
      <c r="A27" s="37">
        <v>26</v>
      </c>
      <c r="B27" s="37">
        <v>40</v>
      </c>
      <c r="C27" s="37">
        <v>1</v>
      </c>
      <c r="D27" s="37">
        <v>2.1238999999999999</v>
      </c>
      <c r="E27" s="37">
        <v>1.74</v>
      </c>
      <c r="F27" s="37">
        <v>0.38390000000000002</v>
      </c>
      <c r="G27" s="37">
        <v>1.74</v>
      </c>
      <c r="H27" s="37">
        <v>0.18075238947219699</v>
      </c>
    </row>
    <row r="28" spans="1:8">
      <c r="A28" s="37">
        <v>27</v>
      </c>
      <c r="B28" s="37">
        <v>42</v>
      </c>
      <c r="C28" s="37">
        <v>10466.679</v>
      </c>
      <c r="D28" s="37">
        <v>222908.36569999999</v>
      </c>
      <c r="E28" s="37">
        <v>192407.6875</v>
      </c>
      <c r="F28" s="37">
        <v>30498.785800000001</v>
      </c>
      <c r="G28" s="37">
        <v>192407.6875</v>
      </c>
      <c r="H28" s="37">
        <v>0.13682323957883899</v>
      </c>
    </row>
    <row r="29" spans="1:8">
      <c r="A29" s="37">
        <v>28</v>
      </c>
      <c r="B29" s="37">
        <v>75</v>
      </c>
      <c r="C29" s="37">
        <v>83</v>
      </c>
      <c r="D29" s="37">
        <v>32104.2735042735</v>
      </c>
      <c r="E29" s="37">
        <v>30116.448717948701</v>
      </c>
      <c r="F29" s="37">
        <v>1987.82478632479</v>
      </c>
      <c r="G29" s="37">
        <v>30116.448717948701</v>
      </c>
      <c r="H29" s="37">
        <v>6.19177626324477E-2</v>
      </c>
    </row>
    <row r="30" spans="1:8">
      <c r="A30" s="37">
        <v>29</v>
      </c>
      <c r="B30" s="37">
        <v>76</v>
      </c>
      <c r="C30" s="37">
        <v>1998</v>
      </c>
      <c r="D30" s="37">
        <v>375363.62912735</v>
      </c>
      <c r="E30" s="37">
        <v>359944.40706324799</v>
      </c>
      <c r="F30" s="37">
        <v>14393.5810384615</v>
      </c>
      <c r="G30" s="37">
        <v>359944.40706324799</v>
      </c>
      <c r="H30" s="37">
        <v>3.8450762401786298E-2</v>
      </c>
    </row>
    <row r="31" spans="1:8">
      <c r="A31" s="30">
        <v>30</v>
      </c>
      <c r="B31" s="39">
        <v>99</v>
      </c>
      <c r="C31" s="40">
        <v>7</v>
      </c>
      <c r="D31" s="40">
        <v>7310.6951062703301</v>
      </c>
      <c r="E31" s="40">
        <v>6882.1340897057698</v>
      </c>
      <c r="F31" s="40">
        <v>428.56101656455598</v>
      </c>
      <c r="G31" s="40">
        <v>6882.1340897057698</v>
      </c>
      <c r="H31" s="40">
        <v>5.8621103784916799E-2</v>
      </c>
    </row>
    <row r="32" spans="1:8">
      <c r="A32" s="30">
        <v>31</v>
      </c>
      <c r="B32" s="39">
        <v>43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94</v>
      </c>
      <c r="D34" s="34">
        <v>124364.18</v>
      </c>
      <c r="E34" s="34">
        <v>122143.58</v>
      </c>
      <c r="F34" s="30"/>
      <c r="G34" s="30"/>
      <c r="H34" s="30"/>
    </row>
    <row r="35" spans="1:8">
      <c r="A35" s="30"/>
      <c r="B35" s="33">
        <v>71</v>
      </c>
      <c r="C35" s="34">
        <v>182</v>
      </c>
      <c r="D35" s="34">
        <v>440320.67</v>
      </c>
      <c r="E35" s="34">
        <v>501618.23</v>
      </c>
      <c r="F35" s="30"/>
      <c r="G35" s="30"/>
      <c r="H35" s="30"/>
    </row>
    <row r="36" spans="1:8">
      <c r="A36" s="30"/>
      <c r="B36" s="33">
        <v>72</v>
      </c>
      <c r="C36" s="34">
        <v>184</v>
      </c>
      <c r="D36" s="34">
        <v>502360.65</v>
      </c>
      <c r="E36" s="34">
        <v>510509.71</v>
      </c>
      <c r="F36" s="30"/>
      <c r="G36" s="30"/>
      <c r="H36" s="30"/>
    </row>
    <row r="37" spans="1:8">
      <c r="A37" s="30"/>
      <c r="B37" s="33">
        <v>73</v>
      </c>
      <c r="C37" s="34">
        <v>203</v>
      </c>
      <c r="D37" s="34">
        <v>379153.24</v>
      </c>
      <c r="E37" s="34">
        <v>463757.04</v>
      </c>
      <c r="F37" s="30"/>
      <c r="G37" s="30"/>
      <c r="H37" s="30"/>
    </row>
    <row r="38" spans="1:8">
      <c r="A38" s="30"/>
      <c r="B38" s="33">
        <v>77</v>
      </c>
      <c r="C38" s="34">
        <v>162</v>
      </c>
      <c r="D38" s="34">
        <v>219085.6</v>
      </c>
      <c r="E38" s="34">
        <v>268749.39</v>
      </c>
      <c r="F38" s="30"/>
      <c r="G38" s="30"/>
      <c r="H38" s="30"/>
    </row>
    <row r="39" spans="1:8">
      <c r="A39" s="30"/>
      <c r="B39" s="33">
        <v>78</v>
      </c>
      <c r="C39" s="34">
        <v>139</v>
      </c>
      <c r="D39" s="34">
        <v>202506.95</v>
      </c>
      <c r="E39" s="34">
        <v>175441.8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2016-08-22T06:04:24Z</dcterms:modified>
</cp:coreProperties>
</file>