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<sst xmlns="http://schemas.openxmlformats.org/spreadsheetml/2006/main" count="121" uniqueCount="80">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</sst>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3" sqref="L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38940531.194300003</v>
      </c>
      <c r="F3" s="25">
        <f>RA!I7</f>
        <v>1420890.0323999999</v>
      </c>
      <c r="G3" s="16">
        <f>SUM(G4:G42)</f>
        <v>37519641.161899999</v>
      </c>
      <c r="H3" s="27">
        <f>RA!J7</f>
        <v>3.6488717252218299</v>
      </c>
      <c r="I3" s="20">
        <f>SUM(I4:I42)</f>
        <v>38940540.702510938</v>
      </c>
      <c r="J3" s="21">
        <f>SUM(J4:J42)</f>
        <v>37519640.969823159</v>
      </c>
      <c r="K3" s="22">
        <f>E3-I3</f>
        <v>-9.5082109346985817</v>
      </c>
      <c r="L3" s="22">
        <f>G3-J3</f>
        <v>0.19207683950662613</v>
      </c>
    </row>
    <row r="4" spans="1:13">
      <c r="A4" s="68">
        <f>RA!A8</f>
        <v>42628</v>
      </c>
      <c r="B4" s="12">
        <v>12</v>
      </c>
      <c r="C4" s="66" t="s">
        <v>6</v>
      </c>
      <c r="D4" s="66"/>
      <c r="E4" s="15">
        <f>VLOOKUP(C4,RA!B8:D35,3,0)</f>
        <v>686944.48470000003</v>
      </c>
      <c r="F4" s="25">
        <f>VLOOKUP(C4,RA!B8:I38,8,0)</f>
        <v>187354.38519999999</v>
      </c>
      <c r="G4" s="16">
        <f t="shared" ref="G4:G42" si="0">E4-F4</f>
        <v>499590.09950000001</v>
      </c>
      <c r="H4" s="27">
        <f>RA!J8</f>
        <v>27.273584601501099</v>
      </c>
      <c r="I4" s="20">
        <f>VLOOKUP(B4,RMS!B:D,3,FALSE)</f>
        <v>686945.51228547003</v>
      </c>
      <c r="J4" s="21">
        <f>VLOOKUP(B4,RMS!B:E,4,FALSE)</f>
        <v>499590.11875726498</v>
      </c>
      <c r="K4" s="22">
        <f t="shared" ref="K4:K42" si="1">E4-I4</f>
        <v>-1.0275854700012133</v>
      </c>
      <c r="L4" s="22">
        <f t="shared" ref="L4:L42" si="2">G4-J4</f>
        <v>-1.9257264968473464E-2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152764.44320000001</v>
      </c>
      <c r="F5" s="25">
        <f>VLOOKUP(C5,RA!B9:I39,8,0)</f>
        <v>34331.840799999998</v>
      </c>
      <c r="G5" s="16">
        <f t="shared" si="0"/>
        <v>118432.6024</v>
      </c>
      <c r="H5" s="27">
        <f>RA!J9</f>
        <v>22.473711867003399</v>
      </c>
      <c r="I5" s="20">
        <f>VLOOKUP(B5,RMS!B:D,3,FALSE)</f>
        <v>152764.510775214</v>
      </c>
      <c r="J5" s="21">
        <f>VLOOKUP(B5,RMS!B:E,4,FALSE)</f>
        <v>118432.582171795</v>
      </c>
      <c r="K5" s="22">
        <f t="shared" si="1"/>
        <v>-6.7575213994132355E-2</v>
      </c>
      <c r="L5" s="22">
        <f t="shared" si="2"/>
        <v>2.0228205001330934E-2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248862.77770000001</v>
      </c>
      <c r="F6" s="25">
        <f>VLOOKUP(C6,RA!B10:I40,8,0)</f>
        <v>75392.205799999996</v>
      </c>
      <c r="G6" s="16">
        <f t="shared" si="0"/>
        <v>173470.57190000001</v>
      </c>
      <c r="H6" s="27">
        <f>RA!J10</f>
        <v>30.294689505910799</v>
      </c>
      <c r="I6" s="20">
        <f>VLOOKUP(B6,RMS!B:D,3,FALSE)</f>
        <v>248865.80326966199</v>
      </c>
      <c r="J6" s="21">
        <f>VLOOKUP(B6,RMS!B:E,4,FALSE)</f>
        <v>173470.572286009</v>
      </c>
      <c r="K6" s="22">
        <f>E6-I6</f>
        <v>-3.0255696619860828</v>
      </c>
      <c r="L6" s="22">
        <f t="shared" si="2"/>
        <v>-3.8600899279117584E-4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52802.397299999997</v>
      </c>
      <c r="F7" s="25">
        <f>VLOOKUP(C7,RA!B11:I41,8,0)</f>
        <v>12517.009400000001</v>
      </c>
      <c r="G7" s="16">
        <f t="shared" si="0"/>
        <v>40285.387899999994</v>
      </c>
      <c r="H7" s="27">
        <f>RA!J11</f>
        <v>23.705380891863399</v>
      </c>
      <c r="I7" s="20">
        <f>VLOOKUP(B7,RMS!B:D,3,FALSE)</f>
        <v>52802.436488079598</v>
      </c>
      <c r="J7" s="21">
        <f>VLOOKUP(B7,RMS!B:E,4,FALSE)</f>
        <v>40285.387532002103</v>
      </c>
      <c r="K7" s="22">
        <f t="shared" si="1"/>
        <v>-3.918807960144477E-2</v>
      </c>
      <c r="L7" s="22">
        <f t="shared" si="2"/>
        <v>3.6799789086217061E-4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105505.8581</v>
      </c>
      <c r="F8" s="25">
        <f>VLOOKUP(C8,RA!B12:I42,8,0)</f>
        <v>21904.8524</v>
      </c>
      <c r="G8" s="16">
        <f t="shared" si="0"/>
        <v>83601.005699999994</v>
      </c>
      <c r="H8" s="27">
        <f>RA!J12</f>
        <v>20.761740432686</v>
      </c>
      <c r="I8" s="20">
        <f>VLOOKUP(B8,RMS!B:D,3,FALSE)</f>
        <v>105505.856903419</v>
      </c>
      <c r="J8" s="21">
        <f>VLOOKUP(B8,RMS!B:E,4,FALSE)</f>
        <v>83601.003455555605</v>
      </c>
      <c r="K8" s="22">
        <f t="shared" si="1"/>
        <v>1.1965809972025454E-3</v>
      </c>
      <c r="L8" s="22">
        <f t="shared" si="2"/>
        <v>2.2444443893618882E-3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285698.54350000003</v>
      </c>
      <c r="F9" s="25">
        <f>VLOOKUP(C9,RA!B13:I43,8,0)</f>
        <v>90809.924899999998</v>
      </c>
      <c r="G9" s="16">
        <f t="shared" si="0"/>
        <v>194888.61860000005</v>
      </c>
      <c r="H9" s="27">
        <f>RA!J13</f>
        <v>31.7852250093813</v>
      </c>
      <c r="I9" s="20">
        <f>VLOOKUP(B9,RMS!B:D,3,FALSE)</f>
        <v>285698.87295555603</v>
      </c>
      <c r="J9" s="21">
        <f>VLOOKUP(B9,RMS!B:E,4,FALSE)</f>
        <v>194888.61652820499</v>
      </c>
      <c r="K9" s="22">
        <f t="shared" si="1"/>
        <v>-0.32945555599872023</v>
      </c>
      <c r="L9" s="22">
        <f t="shared" si="2"/>
        <v>2.0717950537800789E-3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115291.97</v>
      </c>
      <c r="F10" s="25">
        <f>VLOOKUP(C10,RA!B14:I43,8,0)</f>
        <v>24453.835899999998</v>
      </c>
      <c r="G10" s="16">
        <f t="shared" si="0"/>
        <v>90838.134099999996</v>
      </c>
      <c r="H10" s="27">
        <f>RA!J14</f>
        <v>21.210354806150001</v>
      </c>
      <c r="I10" s="20">
        <f>VLOOKUP(B10,RMS!B:D,3,FALSE)</f>
        <v>115291.964962393</v>
      </c>
      <c r="J10" s="21">
        <f>VLOOKUP(B10,RMS!B:E,4,FALSE)</f>
        <v>90838.130432478603</v>
      </c>
      <c r="K10" s="22">
        <f t="shared" si="1"/>
        <v>5.0376069993944839E-3</v>
      </c>
      <c r="L10" s="22">
        <f t="shared" si="2"/>
        <v>3.6675213923444971E-3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96271.265400000004</v>
      </c>
      <c r="F11" s="25">
        <f>VLOOKUP(C11,RA!B15:I44,8,0)</f>
        <v>2762.8128999999999</v>
      </c>
      <c r="G11" s="16">
        <f t="shared" si="0"/>
        <v>93508.452499999999</v>
      </c>
      <c r="H11" s="27">
        <f>RA!J15</f>
        <v>2.8698209050444299</v>
      </c>
      <c r="I11" s="20">
        <f>VLOOKUP(B11,RMS!B:D,3,FALSE)</f>
        <v>96271.299078632495</v>
      </c>
      <c r="J11" s="21">
        <f>VLOOKUP(B11,RMS!B:E,4,FALSE)</f>
        <v>93508.453011965801</v>
      </c>
      <c r="K11" s="22">
        <f t="shared" si="1"/>
        <v>-3.3678632491501048E-2</v>
      </c>
      <c r="L11" s="22">
        <f t="shared" si="2"/>
        <v>-5.119658017065376E-4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3678160.0540999998</v>
      </c>
      <c r="F12" s="25">
        <f>VLOOKUP(C12,RA!B16:I45,8,0)</f>
        <v>-229442.9216</v>
      </c>
      <c r="G12" s="16">
        <f t="shared" si="0"/>
        <v>3907602.9756999998</v>
      </c>
      <c r="H12" s="27">
        <f>RA!J16</f>
        <v>-6.2379808987442704</v>
      </c>
      <c r="I12" s="20">
        <f>VLOOKUP(B12,RMS!B:D,3,FALSE)</f>
        <v>3678159.4741859199</v>
      </c>
      <c r="J12" s="21">
        <f>VLOOKUP(B12,RMS!B:E,4,FALSE)</f>
        <v>3907602.9759333301</v>
      </c>
      <c r="K12" s="22">
        <f t="shared" si="1"/>
        <v>0.57991407997906208</v>
      </c>
      <c r="L12" s="22">
        <f t="shared" si="2"/>
        <v>-2.3333029821515083E-4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7919360.7562999995</v>
      </c>
      <c r="F13" s="25">
        <f>VLOOKUP(C13,RA!B17:I46,8,0)</f>
        <v>-533394.21239999996</v>
      </c>
      <c r="G13" s="16">
        <f t="shared" si="0"/>
        <v>8452754.9686999992</v>
      </c>
      <c r="H13" s="27">
        <f>RA!J17</f>
        <v>-6.7353190341237399</v>
      </c>
      <c r="I13" s="20">
        <f>VLOOKUP(B13,RMS!B:D,3,FALSE)</f>
        <v>7919360.4347341899</v>
      </c>
      <c r="J13" s="21">
        <f>VLOOKUP(B13,RMS!B:E,4,FALSE)</f>
        <v>8452754.9151965808</v>
      </c>
      <c r="K13" s="22">
        <f t="shared" si="1"/>
        <v>0.32156580965965986</v>
      </c>
      <c r="L13" s="22">
        <f t="shared" si="2"/>
        <v>5.350341834127903E-2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3077856.5373</v>
      </c>
      <c r="F14" s="25">
        <f>VLOOKUP(C14,RA!B18:I47,8,0)</f>
        <v>224456.3279</v>
      </c>
      <c r="G14" s="16">
        <f t="shared" si="0"/>
        <v>2853400.2094000001</v>
      </c>
      <c r="H14" s="27">
        <f>RA!J18</f>
        <v>7.2926182614378998</v>
      </c>
      <c r="I14" s="20">
        <f>VLOOKUP(B14,RMS!B:D,3,FALSE)</f>
        <v>3077857.1805273499</v>
      </c>
      <c r="J14" s="21">
        <f>VLOOKUP(B14,RMS!B:E,4,FALSE)</f>
        <v>2853400.15613419</v>
      </c>
      <c r="K14" s="22">
        <f t="shared" si="1"/>
        <v>-0.64322734996676445</v>
      </c>
      <c r="L14" s="22">
        <f t="shared" si="2"/>
        <v>5.3265810012817383E-2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1335617.8917</v>
      </c>
      <c r="F15" s="25">
        <f>VLOOKUP(C15,RA!B19:I48,8,0)</f>
        <v>-18812.808499999999</v>
      </c>
      <c r="G15" s="16">
        <f t="shared" si="0"/>
        <v>1354430.7002000001</v>
      </c>
      <c r="H15" s="27">
        <f>RA!J19</f>
        <v>-1.4085472062713</v>
      </c>
      <c r="I15" s="20">
        <f>VLOOKUP(B15,RMS!B:D,3,FALSE)</f>
        <v>1335617.8668247899</v>
      </c>
      <c r="J15" s="21">
        <f>VLOOKUP(B15,RMS!B:E,4,FALSE)</f>
        <v>1354430.7021760701</v>
      </c>
      <c r="K15" s="22">
        <f t="shared" si="1"/>
        <v>2.4875210132449865E-2</v>
      </c>
      <c r="L15" s="22">
        <f t="shared" si="2"/>
        <v>-1.9760699942708015E-3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2437557.8146000002</v>
      </c>
      <c r="F16" s="25">
        <f>VLOOKUP(C16,RA!B20:I49,8,0)</f>
        <v>63265.485999999997</v>
      </c>
      <c r="G16" s="16">
        <f t="shared" si="0"/>
        <v>2374292.3286000001</v>
      </c>
      <c r="H16" s="27">
        <f>RA!J20</f>
        <v>2.5954455570680199</v>
      </c>
      <c r="I16" s="20">
        <f>VLOOKUP(B16,RMS!B:D,3,FALSE)</f>
        <v>2437558.2511093998</v>
      </c>
      <c r="J16" s="21">
        <f>VLOOKUP(B16,RMS!B:E,4,FALSE)</f>
        <v>2374292.3286000001</v>
      </c>
      <c r="K16" s="22">
        <f t="shared" si="1"/>
        <v>-0.43650939967483282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486598.11050000001</v>
      </c>
      <c r="F17" s="25">
        <f>VLOOKUP(C17,RA!B21:I50,8,0)</f>
        <v>61815.957900000001</v>
      </c>
      <c r="G17" s="16">
        <f t="shared" si="0"/>
        <v>424782.15260000003</v>
      </c>
      <c r="H17" s="27">
        <f>RA!J21</f>
        <v>12.7036987127799</v>
      </c>
      <c r="I17" s="20">
        <f>VLOOKUP(B17,RMS!B:D,3,FALSE)</f>
        <v>486597.63565468602</v>
      </c>
      <c r="J17" s="21">
        <f>VLOOKUP(B17,RMS!B:E,4,FALSE)</f>
        <v>424782.15226889</v>
      </c>
      <c r="K17" s="22">
        <f t="shared" si="1"/>
        <v>0.47484531399095431</v>
      </c>
      <c r="L17" s="22">
        <f t="shared" si="2"/>
        <v>3.3111002994701266E-4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2013982.7607</v>
      </c>
      <c r="F18" s="25">
        <f>VLOOKUP(C18,RA!B22:I51,8,0)</f>
        <v>89309.266199999998</v>
      </c>
      <c r="G18" s="16">
        <f t="shared" si="0"/>
        <v>1924673.4945</v>
      </c>
      <c r="H18" s="27">
        <f>RA!J22</f>
        <v>4.4344603113166103</v>
      </c>
      <c r="I18" s="20">
        <f>VLOOKUP(B18,RMS!B:D,3,FALSE)</f>
        <v>2013985.2951650999</v>
      </c>
      <c r="J18" s="21">
        <f>VLOOKUP(B18,RMS!B:E,4,FALSE)</f>
        <v>1924673.4939965501</v>
      </c>
      <c r="K18" s="22">
        <f t="shared" si="1"/>
        <v>-2.5344650999177247</v>
      </c>
      <c r="L18" s="22">
        <f t="shared" si="2"/>
        <v>5.0344993360340595E-4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3260011.7321000001</v>
      </c>
      <c r="F19" s="25">
        <f>VLOOKUP(C19,RA!B23:I52,8,0)</f>
        <v>277241.77500000002</v>
      </c>
      <c r="G19" s="16">
        <f t="shared" si="0"/>
        <v>2982769.9571000002</v>
      </c>
      <c r="H19" s="27">
        <f>RA!J23</f>
        <v>8.5043183210082898</v>
      </c>
      <c r="I19" s="20">
        <f>VLOOKUP(B19,RMS!B:D,3,FALSE)</f>
        <v>3260014.1612196602</v>
      </c>
      <c r="J19" s="21">
        <f>VLOOKUP(B19,RMS!B:E,4,FALSE)</f>
        <v>2982769.99421026</v>
      </c>
      <c r="K19" s="22">
        <f t="shared" si="1"/>
        <v>-2.4291196600534022</v>
      </c>
      <c r="L19" s="22">
        <f t="shared" si="2"/>
        <v>-3.7110259756445885E-2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760138.76630000002</v>
      </c>
      <c r="F20" s="25">
        <f>VLOOKUP(C20,RA!B24:I53,8,0)</f>
        <v>97755.098899999997</v>
      </c>
      <c r="G20" s="16">
        <f t="shared" si="0"/>
        <v>662383.66740000003</v>
      </c>
      <c r="H20" s="27">
        <f>RA!J24</f>
        <v>12.8601649111814</v>
      </c>
      <c r="I20" s="20">
        <f>VLOOKUP(B20,RMS!B:D,3,FALSE)</f>
        <v>760139.00996582001</v>
      </c>
      <c r="J20" s="21">
        <f>VLOOKUP(B20,RMS!B:E,4,FALSE)</f>
        <v>662383.68316140096</v>
      </c>
      <c r="K20" s="22">
        <f t="shared" si="1"/>
        <v>-0.24366581998765469</v>
      </c>
      <c r="L20" s="22">
        <f t="shared" si="2"/>
        <v>-1.5761400922201574E-2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950099.06909999996</v>
      </c>
      <c r="F21" s="25">
        <f>VLOOKUP(C21,RA!B25:I54,8,0)</f>
        <v>52897.425999999999</v>
      </c>
      <c r="G21" s="16">
        <f t="shared" si="0"/>
        <v>897201.64309999999</v>
      </c>
      <c r="H21" s="27">
        <f>RA!J25</f>
        <v>5.5675695009477399</v>
      </c>
      <c r="I21" s="20">
        <f>VLOOKUP(B21,RMS!B:D,3,FALSE)</f>
        <v>950099.04451984703</v>
      </c>
      <c r="J21" s="21">
        <f>VLOOKUP(B21,RMS!B:E,4,FALSE)</f>
        <v>897201.63908766001</v>
      </c>
      <c r="K21" s="22">
        <f t="shared" si="1"/>
        <v>2.4580152938142419E-2</v>
      </c>
      <c r="L21" s="22">
        <f t="shared" si="2"/>
        <v>4.0123399812728167E-3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684228.00930000003</v>
      </c>
      <c r="F22" s="25">
        <f>VLOOKUP(C22,RA!B26:I55,8,0)</f>
        <v>151864.7899</v>
      </c>
      <c r="G22" s="16">
        <f t="shared" si="0"/>
        <v>532363.21940000006</v>
      </c>
      <c r="H22" s="27">
        <f>RA!J26</f>
        <v>22.1950560099645</v>
      </c>
      <c r="I22" s="20">
        <f>VLOOKUP(B22,RMS!B:D,3,FALSE)</f>
        <v>684227.98151124001</v>
      </c>
      <c r="J22" s="21">
        <f>VLOOKUP(B22,RMS!B:E,4,FALSE)</f>
        <v>532363.185168967</v>
      </c>
      <c r="K22" s="22">
        <f t="shared" si="1"/>
        <v>2.7788760024122894E-2</v>
      </c>
      <c r="L22" s="22">
        <f t="shared" si="2"/>
        <v>3.4231033059768379E-2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835046.88089999999</v>
      </c>
      <c r="F23" s="25">
        <f>VLOOKUP(C23,RA!B27:I56,8,0)</f>
        <v>94243.954599999997</v>
      </c>
      <c r="G23" s="16">
        <f t="shared" si="0"/>
        <v>740802.92629999993</v>
      </c>
      <c r="H23" s="27">
        <f>RA!J27</f>
        <v>11.2860674958064</v>
      </c>
      <c r="I23" s="20">
        <f>VLOOKUP(B23,RMS!B:D,3,FALSE)</f>
        <v>835046.15701067995</v>
      </c>
      <c r="J23" s="21">
        <f>VLOOKUP(B23,RMS!B:E,4,FALSE)</f>
        <v>740802.90911484195</v>
      </c>
      <c r="K23" s="22">
        <f t="shared" si="1"/>
        <v>0.723889320041053</v>
      </c>
      <c r="L23" s="22">
        <f t="shared" si="2"/>
        <v>1.718515797983855E-2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2097498.2571999999</v>
      </c>
      <c r="F24" s="25">
        <f>VLOOKUP(C24,RA!B28:I57,8,0)</f>
        <v>87585.157699999996</v>
      </c>
      <c r="G24" s="16">
        <f t="shared" si="0"/>
        <v>2009913.0994999998</v>
      </c>
      <c r="H24" s="27">
        <f>RA!J28</f>
        <v>4.1756963277251797</v>
      </c>
      <c r="I24" s="20">
        <f>VLOOKUP(B24,RMS!B:D,3,FALSE)</f>
        <v>2097499.17706106</v>
      </c>
      <c r="J24" s="21">
        <f>VLOOKUP(B24,RMS!B:E,4,FALSE)</f>
        <v>2009913.09070354</v>
      </c>
      <c r="K24" s="22">
        <f t="shared" si="1"/>
        <v>-0.9198610601015389</v>
      </c>
      <c r="L24" s="22">
        <f t="shared" si="2"/>
        <v>8.7964597623795271E-3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989671.97809999995</v>
      </c>
      <c r="F25" s="25">
        <f>VLOOKUP(C25,RA!B29:I58,8,0)</f>
        <v>153106.24050000001</v>
      </c>
      <c r="G25" s="16">
        <f t="shared" si="0"/>
        <v>836565.73759999988</v>
      </c>
      <c r="H25" s="27">
        <f>RA!J29</f>
        <v>15.470402707969701</v>
      </c>
      <c r="I25" s="20">
        <f>VLOOKUP(B25,RMS!B:D,3,FALSE)</f>
        <v>989672.07147185795</v>
      </c>
      <c r="J25" s="21">
        <f>VLOOKUP(B25,RMS!B:E,4,FALSE)</f>
        <v>836565.70797635999</v>
      </c>
      <c r="K25" s="22">
        <f t="shared" si="1"/>
        <v>-9.3371858005411923E-2</v>
      </c>
      <c r="L25" s="22">
        <f t="shared" si="2"/>
        <v>2.9623639886267483E-2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2943469.8004000001</v>
      </c>
      <c r="F26" s="25">
        <f>VLOOKUP(C26,RA!B30:I59,8,0)</f>
        <v>391576.3737</v>
      </c>
      <c r="G26" s="16">
        <f t="shared" si="0"/>
        <v>2551893.4267000002</v>
      </c>
      <c r="H26" s="27">
        <f>RA!J30</f>
        <v>13.303223754726</v>
      </c>
      <c r="I26" s="20">
        <f>VLOOKUP(B26,RMS!B:D,3,FALSE)</f>
        <v>2943469.84038343</v>
      </c>
      <c r="J26" s="21">
        <f>VLOOKUP(B26,RMS!B:E,4,FALSE)</f>
        <v>2551893.4323841701</v>
      </c>
      <c r="K26" s="22">
        <f t="shared" si="1"/>
        <v>-3.9983429946005344E-2</v>
      </c>
      <c r="L26" s="22">
        <f t="shared" si="2"/>
        <v>-5.6841699406504631E-3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977019.17099999997</v>
      </c>
      <c r="F27" s="25">
        <f>VLOOKUP(C27,RA!B31:I60,8,0)</f>
        <v>38210.083100000003</v>
      </c>
      <c r="G27" s="16">
        <f t="shared" si="0"/>
        <v>938809.08789999993</v>
      </c>
      <c r="H27" s="27">
        <f>RA!J31</f>
        <v>3.9108836585971201</v>
      </c>
      <c r="I27" s="20">
        <f>VLOOKUP(B27,RMS!B:D,3,FALSE)</f>
        <v>977019.07234690303</v>
      </c>
      <c r="J27" s="21">
        <f>VLOOKUP(B27,RMS!B:E,4,FALSE)</f>
        <v>938809.03091150406</v>
      </c>
      <c r="K27" s="22">
        <f t="shared" si="1"/>
        <v>9.8653096938505769E-2</v>
      </c>
      <c r="L27" s="22">
        <f t="shared" si="2"/>
        <v>5.6988495867699385E-2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139309.04180000001</v>
      </c>
      <c r="F28" s="25">
        <f>VLOOKUP(C28,RA!B32:I61,8,0)</f>
        <v>27050.481100000001</v>
      </c>
      <c r="G28" s="16">
        <f t="shared" si="0"/>
        <v>112258.5607</v>
      </c>
      <c r="H28" s="27">
        <f>RA!J32</f>
        <v>19.417606172925399</v>
      </c>
      <c r="I28" s="20">
        <f>VLOOKUP(B28,RMS!B:D,3,FALSE)</f>
        <v>139308.97945988199</v>
      </c>
      <c r="J28" s="21">
        <f>VLOOKUP(B28,RMS!B:E,4,FALSE)</f>
        <v>112258.58490416101</v>
      </c>
      <c r="K28" s="22">
        <f t="shared" si="1"/>
        <v>6.2340118020074442E-2</v>
      </c>
      <c r="L28" s="22">
        <f t="shared" si="2"/>
        <v>-2.4204161003581248E-2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17.547799999999999</v>
      </c>
      <c r="F29" s="25">
        <f>VLOOKUP(C29,RA!B33:I62,8,0)</f>
        <v>4.7614999999999998</v>
      </c>
      <c r="G29" s="16">
        <f t="shared" si="0"/>
        <v>12.786299999999999</v>
      </c>
      <c r="H29" s="27">
        <f>RA!J33</f>
        <v>27.134455601271998</v>
      </c>
      <c r="I29" s="20">
        <f>VLOOKUP(B29,RMS!B:D,3,FALSE)</f>
        <v>17.547799999999999</v>
      </c>
      <c r="J29" s="21">
        <f>VLOOKUP(B29,RMS!B:E,4,FALSE)</f>
        <v>12.786300000000001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393269.80570000003</v>
      </c>
      <c r="F30" s="25">
        <f>VLOOKUP(C30,RA!B34:I64,8,0)</f>
        <v>35460.388700000003</v>
      </c>
      <c r="G30" s="16">
        <f t="shared" si="0"/>
        <v>357809.41700000002</v>
      </c>
      <c r="H30" s="27">
        <f>RA!J34</f>
        <v>0</v>
      </c>
      <c r="I30" s="20">
        <f>VLOOKUP(B30,RMS!B:D,3,FALSE)</f>
        <v>393269.80460256402</v>
      </c>
      <c r="J30" s="21">
        <f>VLOOKUP(B30,RMS!B:E,4,FALSE)</f>
        <v>357809.4094</v>
      </c>
      <c r="K30" s="22">
        <f t="shared" si="1"/>
        <v>1.0974360047839582E-3</v>
      </c>
      <c r="L30" s="22">
        <f t="shared" si="2"/>
        <v>7.6000000117346644E-3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9.0168093726093108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740185.52</v>
      </c>
      <c r="F32" s="25">
        <f>VLOOKUP(C32,RA!B34:I65,8,0)</f>
        <v>-2566.17</v>
      </c>
      <c r="G32" s="16">
        <f t="shared" si="0"/>
        <v>742751.69000000006</v>
      </c>
      <c r="H32" s="27">
        <f>RA!J34</f>
        <v>0</v>
      </c>
      <c r="I32" s="20">
        <f>VLOOKUP(B32,RMS!B:D,3,FALSE)</f>
        <v>740185.52</v>
      </c>
      <c r="J32" s="21">
        <f>VLOOKUP(B32,RMS!B:E,4,FALSE)</f>
        <v>742751.69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318918.92</v>
      </c>
      <c r="F33" s="25">
        <f>VLOOKUP(C33,RA!B34:I65,8,0)</f>
        <v>-50658.720000000001</v>
      </c>
      <c r="G33" s="16">
        <f t="shared" si="0"/>
        <v>369577.64</v>
      </c>
      <c r="H33" s="27">
        <f>RA!J34</f>
        <v>0</v>
      </c>
      <c r="I33" s="20">
        <f>VLOOKUP(B33,RMS!B:D,3,FALSE)</f>
        <v>318918.92</v>
      </c>
      <c r="J33" s="21">
        <f>VLOOKUP(B33,RMS!B:E,4,FALSE)</f>
        <v>369577.64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135721.38</v>
      </c>
      <c r="F34" s="25">
        <f>VLOOKUP(C34,RA!B34:I66,8,0)</f>
        <v>-3494.02</v>
      </c>
      <c r="G34" s="16">
        <f t="shared" si="0"/>
        <v>139215.4</v>
      </c>
      <c r="H34" s="27">
        <f>RA!J35</f>
        <v>9.0168093726093108</v>
      </c>
      <c r="I34" s="20">
        <f>VLOOKUP(B34,RMS!B:D,3,FALSE)</f>
        <v>135721.38</v>
      </c>
      <c r="J34" s="21">
        <f>VLOOKUP(B34,RMS!B:E,4,FALSE)</f>
        <v>139215.4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265524.90999999997</v>
      </c>
      <c r="F35" s="25">
        <f>VLOOKUP(C35,RA!B34:I67,8,0)</f>
        <v>-46771.9</v>
      </c>
      <c r="G35" s="16">
        <f t="shared" si="0"/>
        <v>312296.81</v>
      </c>
      <c r="H35" s="27">
        <f>RA!J34</f>
        <v>0</v>
      </c>
      <c r="I35" s="20">
        <f>VLOOKUP(B35,RMS!B:D,3,FALSE)</f>
        <v>265524.90999999997</v>
      </c>
      <c r="J35" s="21">
        <f>VLOOKUP(B35,RMS!B:E,4,FALSE)</f>
        <v>312296.81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9.0168093726093108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95820.512300000002</v>
      </c>
      <c r="F37" s="25">
        <f>VLOOKUP(C37,RA!B8:I68,8,0)</f>
        <v>7422.2254000000003</v>
      </c>
      <c r="G37" s="16">
        <f t="shared" si="0"/>
        <v>88398.286900000006</v>
      </c>
      <c r="H37" s="27">
        <f>RA!J35</f>
        <v>9.0168093726093108</v>
      </c>
      <c r="I37" s="20">
        <f>VLOOKUP(B37,RMS!B:D,3,FALSE)</f>
        <v>95820.512820512798</v>
      </c>
      <c r="J37" s="21">
        <f>VLOOKUP(B37,RMS!B:E,4,FALSE)</f>
        <v>88398.286324786299</v>
      </c>
      <c r="K37" s="22">
        <f t="shared" si="1"/>
        <v>-5.2051279635634273E-4</v>
      </c>
      <c r="L37" s="22">
        <f t="shared" si="2"/>
        <v>5.7521370763424784E-4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419183.30949999997</v>
      </c>
      <c r="F38" s="25">
        <f>VLOOKUP(C38,RA!B8:I69,8,0)</f>
        <v>22700.411899999999</v>
      </c>
      <c r="G38" s="16">
        <f t="shared" si="0"/>
        <v>396482.89759999997</v>
      </c>
      <c r="H38" s="27">
        <f>RA!J36</f>
        <v>0</v>
      </c>
      <c r="I38" s="20">
        <f>VLOOKUP(B38,RMS!B:D,3,FALSE)</f>
        <v>419183.299630769</v>
      </c>
      <c r="J38" s="21">
        <f>VLOOKUP(B38,RMS!B:E,4,FALSE)</f>
        <v>396482.895420513</v>
      </c>
      <c r="K38" s="22">
        <f t="shared" si="1"/>
        <v>9.8692309693433344E-3</v>
      </c>
      <c r="L38" s="22">
        <f t="shared" si="2"/>
        <v>2.1794869680888951E-3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159638.51999999999</v>
      </c>
      <c r="F39" s="25">
        <f>VLOOKUP(C39,RA!B9:I70,8,0)</f>
        <v>-28484.39</v>
      </c>
      <c r="G39" s="16">
        <f t="shared" si="0"/>
        <v>188122.90999999997</v>
      </c>
      <c r="H39" s="27">
        <f>RA!J37</f>
        <v>-0.34669281290452703</v>
      </c>
      <c r="I39" s="20">
        <f>VLOOKUP(B39,RMS!B:D,3,FALSE)</f>
        <v>159638.51999999999</v>
      </c>
      <c r="J39" s="21">
        <f>VLOOKUP(B39,RMS!B:E,4,FALSE)</f>
        <v>188122.91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57386.34</v>
      </c>
      <c r="F40" s="25">
        <f>VLOOKUP(C40,RA!B10:I71,8,0)</f>
        <v>7214.7</v>
      </c>
      <c r="G40" s="16">
        <f t="shared" si="0"/>
        <v>50171.64</v>
      </c>
      <c r="H40" s="27">
        <f>RA!J38</f>
        <v>-15.884513844459301</v>
      </c>
      <c r="I40" s="20">
        <f>VLOOKUP(B40,RMS!B:D,3,FALSE)</f>
        <v>57386.34</v>
      </c>
      <c r="J40" s="21">
        <f>VLOOKUP(B40,RMS!B:E,4,FALSE)</f>
        <v>50171.64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-2.5744064789202699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25096.057700000001</v>
      </c>
      <c r="F42" s="25">
        <f>VLOOKUP(C42,RA!B8:I72,8,0)</f>
        <v>1807.4015999999999</v>
      </c>
      <c r="G42" s="16">
        <f t="shared" si="0"/>
        <v>23288.6561</v>
      </c>
      <c r="H42" s="27">
        <f>RA!J39</f>
        <v>-2.5744064789202699</v>
      </c>
      <c r="I42" s="20">
        <f>VLOOKUP(B42,RMS!B:D,3,FALSE)</f>
        <v>25096.057786854199</v>
      </c>
      <c r="J42" s="21">
        <f>VLOOKUP(B42,RMS!B:E,4,FALSE)</f>
        <v>23288.656274109399</v>
      </c>
      <c r="K42" s="22">
        <f t="shared" si="1"/>
        <v>-8.6854197434149683E-5</v>
      </c>
      <c r="L42" s="22">
        <f t="shared" si="2"/>
        <v>-1.7410939835826866E-4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38940531.194300003</v>
      </c>
      <c r="E7" s="53">
        <v>54519451.468999997</v>
      </c>
      <c r="F7" s="54">
        <v>71.425023812724504</v>
      </c>
      <c r="G7" s="53">
        <v>13490604.7289</v>
      </c>
      <c r="H7" s="54">
        <v>188.64926351952499</v>
      </c>
      <c r="I7" s="53">
        <v>1420890.0323999999</v>
      </c>
      <c r="J7" s="54">
        <v>3.6488717252218299</v>
      </c>
      <c r="K7" s="53">
        <v>1504340.5648000001</v>
      </c>
      <c r="L7" s="54">
        <v>11.151023953561999</v>
      </c>
      <c r="M7" s="54">
        <v>-5.5473165021708001E-2</v>
      </c>
      <c r="N7" s="53">
        <v>400185487.86470002</v>
      </c>
      <c r="O7" s="53">
        <v>5704435606.5593004</v>
      </c>
      <c r="P7" s="53">
        <v>1466654</v>
      </c>
      <c r="Q7" s="53">
        <v>1396510</v>
      </c>
      <c r="R7" s="54">
        <v>5.0228068542294704</v>
      </c>
      <c r="S7" s="53">
        <v>26.550591478494599</v>
      </c>
      <c r="T7" s="53">
        <v>30.382590844247499</v>
      </c>
      <c r="U7" s="55">
        <v>-14.4328210874575</v>
      </c>
    </row>
    <row r="8" spans="1:23" ht="12" thickBot="1">
      <c r="A8" s="73">
        <v>42628</v>
      </c>
      <c r="B8" s="69" t="s">
        <v>6</v>
      </c>
      <c r="C8" s="70"/>
      <c r="D8" s="56">
        <v>686944.48470000003</v>
      </c>
      <c r="E8" s="56">
        <v>1258889.6037000001</v>
      </c>
      <c r="F8" s="57">
        <v>54.5674920724584</v>
      </c>
      <c r="G8" s="56">
        <v>466627.81349999999</v>
      </c>
      <c r="H8" s="57">
        <v>47.2146461968239</v>
      </c>
      <c r="I8" s="56">
        <v>187354.38519999999</v>
      </c>
      <c r="J8" s="57">
        <v>27.273584601501099</v>
      </c>
      <c r="K8" s="56">
        <v>126223.806</v>
      </c>
      <c r="L8" s="57">
        <v>27.050210542154101</v>
      </c>
      <c r="M8" s="57">
        <v>0.48430308938711603</v>
      </c>
      <c r="N8" s="56">
        <v>24656660.848299999</v>
      </c>
      <c r="O8" s="56">
        <v>214662424.63280001</v>
      </c>
      <c r="P8" s="56">
        <v>28845</v>
      </c>
      <c r="Q8" s="56">
        <v>23788</v>
      </c>
      <c r="R8" s="57">
        <v>21.258617790482599</v>
      </c>
      <c r="S8" s="56">
        <v>23.8150280707228</v>
      </c>
      <c r="T8" s="56">
        <v>25.3350882713973</v>
      </c>
      <c r="U8" s="58">
        <v>-6.3827772789535802</v>
      </c>
    </row>
    <row r="9" spans="1:23" ht="12" thickBot="1">
      <c r="A9" s="74"/>
      <c r="B9" s="69" t="s">
        <v>7</v>
      </c>
      <c r="C9" s="70"/>
      <c r="D9" s="56">
        <v>152764.44320000001</v>
      </c>
      <c r="E9" s="56">
        <v>200110.62729999999</v>
      </c>
      <c r="F9" s="57">
        <v>76.339995162265893</v>
      </c>
      <c r="G9" s="56">
        <v>72832.452699999994</v>
      </c>
      <c r="H9" s="57">
        <v>109.747767014305</v>
      </c>
      <c r="I9" s="56">
        <v>34331.840799999998</v>
      </c>
      <c r="J9" s="57">
        <v>22.473711867003399</v>
      </c>
      <c r="K9" s="56">
        <v>16937.452799999999</v>
      </c>
      <c r="L9" s="57">
        <v>23.2553651183025</v>
      </c>
      <c r="M9" s="57">
        <v>1.0269777991647</v>
      </c>
      <c r="N9" s="56">
        <v>2289742.5704000001</v>
      </c>
      <c r="O9" s="56">
        <v>30725373.618700001</v>
      </c>
      <c r="P9" s="56">
        <v>8159</v>
      </c>
      <c r="Q9" s="56">
        <v>5171</v>
      </c>
      <c r="R9" s="57">
        <v>57.783794237091499</v>
      </c>
      <c r="S9" s="56">
        <v>18.7234272827552</v>
      </c>
      <c r="T9" s="56">
        <v>17.558507561400098</v>
      </c>
      <c r="U9" s="58">
        <v>6.2217226780272599</v>
      </c>
    </row>
    <row r="10" spans="1:23" ht="12" thickBot="1">
      <c r="A10" s="74"/>
      <c r="B10" s="69" t="s">
        <v>8</v>
      </c>
      <c r="C10" s="70"/>
      <c r="D10" s="56">
        <v>248862.77770000001</v>
      </c>
      <c r="E10" s="56">
        <v>689315.14560000005</v>
      </c>
      <c r="F10" s="57">
        <v>36.102902901311197</v>
      </c>
      <c r="G10" s="56">
        <v>91758.817899999995</v>
      </c>
      <c r="H10" s="57">
        <v>171.214018876327</v>
      </c>
      <c r="I10" s="56">
        <v>75392.205799999996</v>
      </c>
      <c r="J10" s="57">
        <v>30.294689505910799</v>
      </c>
      <c r="K10" s="56">
        <v>26240.320199999998</v>
      </c>
      <c r="L10" s="57">
        <v>28.597055629680298</v>
      </c>
      <c r="M10" s="57">
        <v>1.8731435144606201</v>
      </c>
      <c r="N10" s="56">
        <v>3825940.2708000001</v>
      </c>
      <c r="O10" s="56">
        <v>50021380.508299999</v>
      </c>
      <c r="P10" s="56">
        <v>158210</v>
      </c>
      <c r="Q10" s="56">
        <v>140888</v>
      </c>
      <c r="R10" s="57">
        <v>12.294872522855</v>
      </c>
      <c r="S10" s="56">
        <v>1.5729901883572499</v>
      </c>
      <c r="T10" s="56">
        <v>1.0337680462495</v>
      </c>
      <c r="U10" s="58">
        <v>34.280070282630398</v>
      </c>
    </row>
    <row r="11" spans="1:23" ht="12" thickBot="1">
      <c r="A11" s="74"/>
      <c r="B11" s="69" t="s">
        <v>9</v>
      </c>
      <c r="C11" s="70"/>
      <c r="D11" s="56">
        <v>52802.397299999997</v>
      </c>
      <c r="E11" s="56">
        <v>284505.40130000003</v>
      </c>
      <c r="F11" s="57">
        <v>18.559365501930099</v>
      </c>
      <c r="G11" s="56">
        <v>40990.256500000003</v>
      </c>
      <c r="H11" s="57">
        <v>28.816947754401099</v>
      </c>
      <c r="I11" s="56">
        <v>12517.009400000001</v>
      </c>
      <c r="J11" s="57">
        <v>23.705380891863399</v>
      </c>
      <c r="K11" s="56">
        <v>9735.1080000000002</v>
      </c>
      <c r="L11" s="57">
        <v>23.749809909093901</v>
      </c>
      <c r="M11" s="57">
        <v>0.28575968546008901</v>
      </c>
      <c r="N11" s="56">
        <v>1929461.1805</v>
      </c>
      <c r="O11" s="56">
        <v>17651887.398400001</v>
      </c>
      <c r="P11" s="56">
        <v>2570</v>
      </c>
      <c r="Q11" s="56">
        <v>1923</v>
      </c>
      <c r="R11" s="57">
        <v>33.645345813832598</v>
      </c>
      <c r="S11" s="56">
        <v>20.545679883268502</v>
      </c>
      <c r="T11" s="56">
        <v>19.392833489339601</v>
      </c>
      <c r="U11" s="58">
        <v>5.6111377208195501</v>
      </c>
    </row>
    <row r="12" spans="1:23" ht="12" thickBot="1">
      <c r="A12" s="74"/>
      <c r="B12" s="69" t="s">
        <v>10</v>
      </c>
      <c r="C12" s="70"/>
      <c r="D12" s="56">
        <v>105505.8581</v>
      </c>
      <c r="E12" s="56">
        <v>1671494.3348999999</v>
      </c>
      <c r="F12" s="57">
        <v>6.3120679440598897</v>
      </c>
      <c r="G12" s="56">
        <v>107643.7059</v>
      </c>
      <c r="H12" s="57">
        <v>-1.98604069055931</v>
      </c>
      <c r="I12" s="56">
        <v>21904.8524</v>
      </c>
      <c r="J12" s="57">
        <v>20.761740432686</v>
      </c>
      <c r="K12" s="56">
        <v>23683.447499999998</v>
      </c>
      <c r="L12" s="57">
        <v>22.0017020985897</v>
      </c>
      <c r="M12" s="57">
        <v>-7.5098656983955001E-2</v>
      </c>
      <c r="N12" s="56">
        <v>6768888.2230000002</v>
      </c>
      <c r="O12" s="56">
        <v>62817415.046899997</v>
      </c>
      <c r="P12" s="56">
        <v>1135</v>
      </c>
      <c r="Q12" s="56">
        <v>970</v>
      </c>
      <c r="R12" s="57">
        <v>17.010309278350501</v>
      </c>
      <c r="S12" s="56">
        <v>92.956703171806197</v>
      </c>
      <c r="T12" s="56">
        <v>125.14090701030899</v>
      </c>
      <c r="U12" s="58">
        <v>-34.6227896863113</v>
      </c>
    </row>
    <row r="13" spans="1:23" ht="12" thickBot="1">
      <c r="A13" s="74"/>
      <c r="B13" s="69" t="s">
        <v>11</v>
      </c>
      <c r="C13" s="70"/>
      <c r="D13" s="56">
        <v>285698.54350000003</v>
      </c>
      <c r="E13" s="56">
        <v>2200401.6375000002</v>
      </c>
      <c r="F13" s="57">
        <v>12.983927053635499</v>
      </c>
      <c r="G13" s="56">
        <v>193484.8787</v>
      </c>
      <c r="H13" s="57">
        <v>47.659365124330002</v>
      </c>
      <c r="I13" s="56">
        <v>90809.924899999998</v>
      </c>
      <c r="J13" s="57">
        <v>31.7852250093813</v>
      </c>
      <c r="K13" s="56">
        <v>54911.011899999998</v>
      </c>
      <c r="L13" s="57">
        <v>28.380001718449499</v>
      </c>
      <c r="M13" s="57">
        <v>0.65376527872727097</v>
      </c>
      <c r="N13" s="56">
        <v>9469186.1475000009</v>
      </c>
      <c r="O13" s="56">
        <v>90664859.911799997</v>
      </c>
      <c r="P13" s="56">
        <v>11627</v>
      </c>
      <c r="Q13" s="56">
        <v>9122</v>
      </c>
      <c r="R13" s="57">
        <v>27.461083095812299</v>
      </c>
      <c r="S13" s="56">
        <v>24.5719913563258</v>
      </c>
      <c r="T13" s="56">
        <v>25.533700581012901</v>
      </c>
      <c r="U13" s="58">
        <v>-3.9138432483599201</v>
      </c>
    </row>
    <row r="14" spans="1:23" ht="12" thickBot="1">
      <c r="A14" s="74"/>
      <c r="B14" s="69" t="s">
        <v>12</v>
      </c>
      <c r="C14" s="70"/>
      <c r="D14" s="56">
        <v>115291.97</v>
      </c>
      <c r="E14" s="56">
        <v>650453.78009999997</v>
      </c>
      <c r="F14" s="57">
        <v>17.724852022886999</v>
      </c>
      <c r="G14" s="56">
        <v>88820.259099999996</v>
      </c>
      <c r="H14" s="57">
        <v>29.803685744933802</v>
      </c>
      <c r="I14" s="56">
        <v>24453.835899999998</v>
      </c>
      <c r="J14" s="57">
        <v>21.210354806150001</v>
      </c>
      <c r="K14" s="56">
        <v>19380.473399999999</v>
      </c>
      <c r="L14" s="57">
        <v>21.819879379298101</v>
      </c>
      <c r="M14" s="57">
        <v>0.26177701624151201</v>
      </c>
      <c r="N14" s="56">
        <v>1927248.9277999999</v>
      </c>
      <c r="O14" s="56">
        <v>37650462.755000003</v>
      </c>
      <c r="P14" s="56">
        <v>1658</v>
      </c>
      <c r="Q14" s="56">
        <v>1287</v>
      </c>
      <c r="R14" s="57">
        <v>28.8267288267288</v>
      </c>
      <c r="S14" s="56">
        <v>69.536773220747904</v>
      </c>
      <c r="T14" s="56">
        <v>75.911922610722598</v>
      </c>
      <c r="U14" s="58">
        <v>-9.1680259159229092</v>
      </c>
    </row>
    <row r="15" spans="1:23" ht="12" thickBot="1">
      <c r="A15" s="74"/>
      <c r="B15" s="69" t="s">
        <v>13</v>
      </c>
      <c r="C15" s="70"/>
      <c r="D15" s="56">
        <v>96271.265400000004</v>
      </c>
      <c r="E15" s="56">
        <v>794468.68149999995</v>
      </c>
      <c r="F15" s="57">
        <v>12.117691690279701</v>
      </c>
      <c r="G15" s="56">
        <v>57592.707399999999</v>
      </c>
      <c r="H15" s="57">
        <v>67.158777119757403</v>
      </c>
      <c r="I15" s="56">
        <v>2762.8128999999999</v>
      </c>
      <c r="J15" s="57">
        <v>2.8698209050444299</v>
      </c>
      <c r="K15" s="56">
        <v>7396.8384999999998</v>
      </c>
      <c r="L15" s="57">
        <v>12.843359574375601</v>
      </c>
      <c r="M15" s="57">
        <v>-0.62648732968821697</v>
      </c>
      <c r="N15" s="56">
        <v>2482745.2357000001</v>
      </c>
      <c r="O15" s="56">
        <v>33328531.7223</v>
      </c>
      <c r="P15" s="56">
        <v>4069</v>
      </c>
      <c r="Q15" s="56">
        <v>3332</v>
      </c>
      <c r="R15" s="57">
        <v>22.118847539015601</v>
      </c>
      <c r="S15" s="56">
        <v>23.6596867535021</v>
      </c>
      <c r="T15" s="56">
        <v>22.276862124849899</v>
      </c>
      <c r="U15" s="58">
        <v>5.8446447032840103</v>
      </c>
    </row>
    <row r="16" spans="1:23" ht="12" thickBot="1">
      <c r="A16" s="74"/>
      <c r="B16" s="69" t="s">
        <v>14</v>
      </c>
      <c r="C16" s="70"/>
      <c r="D16" s="56">
        <v>3678160.0540999998</v>
      </c>
      <c r="E16" s="56">
        <v>3477362.2856000001</v>
      </c>
      <c r="F16" s="57">
        <v>105.774427626696</v>
      </c>
      <c r="G16" s="56">
        <v>689408.15469999996</v>
      </c>
      <c r="H16" s="57">
        <v>433.52430327729098</v>
      </c>
      <c r="I16" s="56">
        <v>-229442.9216</v>
      </c>
      <c r="J16" s="57">
        <v>-6.2379808987442704</v>
      </c>
      <c r="K16" s="56">
        <v>20248.2081</v>
      </c>
      <c r="L16" s="57">
        <v>2.93704215158452</v>
      </c>
      <c r="M16" s="57">
        <v>-12.3315173602942</v>
      </c>
      <c r="N16" s="56">
        <v>25832088.864799999</v>
      </c>
      <c r="O16" s="56">
        <v>301579214.87190002</v>
      </c>
      <c r="P16" s="56">
        <v>126714</v>
      </c>
      <c r="Q16" s="56">
        <v>97664</v>
      </c>
      <c r="R16" s="57">
        <v>29.744839449541299</v>
      </c>
      <c r="S16" s="56">
        <v>29.027258662026298</v>
      </c>
      <c r="T16" s="56">
        <v>36.454273002334503</v>
      </c>
      <c r="U16" s="58">
        <v>-25.586344293766601</v>
      </c>
    </row>
    <row r="17" spans="1:21" ht="12" thickBot="1">
      <c r="A17" s="74"/>
      <c r="B17" s="69" t="s">
        <v>15</v>
      </c>
      <c r="C17" s="70"/>
      <c r="D17" s="56">
        <v>7919360.7562999995</v>
      </c>
      <c r="E17" s="56">
        <v>8329909.0285</v>
      </c>
      <c r="F17" s="57">
        <v>95.071395488289895</v>
      </c>
      <c r="G17" s="56">
        <v>661020.58990000002</v>
      </c>
      <c r="H17" s="57">
        <v>1098.05054143594</v>
      </c>
      <c r="I17" s="56">
        <v>-533394.21239999996</v>
      </c>
      <c r="J17" s="57">
        <v>-6.7353190341237399</v>
      </c>
      <c r="K17" s="56">
        <v>96613.912700000001</v>
      </c>
      <c r="L17" s="57">
        <v>14.6158703943875</v>
      </c>
      <c r="M17" s="57">
        <v>-6.52088407863436</v>
      </c>
      <c r="N17" s="56">
        <v>39839759.8248</v>
      </c>
      <c r="O17" s="56">
        <v>312375003.37769997</v>
      </c>
      <c r="P17" s="56">
        <v>86702</v>
      </c>
      <c r="Q17" s="56">
        <v>81122</v>
      </c>
      <c r="R17" s="57">
        <v>6.8785286358817599</v>
      </c>
      <c r="S17" s="56">
        <v>91.340000880025798</v>
      </c>
      <c r="T17" s="56">
        <v>136.60534119720899</v>
      </c>
      <c r="U17" s="58">
        <v>-49.556973813300999</v>
      </c>
    </row>
    <row r="18" spans="1:21" ht="12" thickBot="1">
      <c r="A18" s="74"/>
      <c r="B18" s="69" t="s">
        <v>16</v>
      </c>
      <c r="C18" s="70"/>
      <c r="D18" s="56">
        <v>3077856.5373</v>
      </c>
      <c r="E18" s="56">
        <v>3231839.7278999998</v>
      </c>
      <c r="F18" s="57">
        <v>95.235432336861095</v>
      </c>
      <c r="G18" s="56">
        <v>1077062.7165999999</v>
      </c>
      <c r="H18" s="57">
        <v>185.763910482017</v>
      </c>
      <c r="I18" s="56">
        <v>224456.3279</v>
      </c>
      <c r="J18" s="57">
        <v>7.2926182614378998</v>
      </c>
      <c r="K18" s="56">
        <v>150339.46059999999</v>
      </c>
      <c r="L18" s="57">
        <v>13.958282863469799</v>
      </c>
      <c r="M18" s="57">
        <v>0.492996762155471</v>
      </c>
      <c r="N18" s="56">
        <v>27156704.656500001</v>
      </c>
      <c r="O18" s="56">
        <v>575662774.84000003</v>
      </c>
      <c r="P18" s="56">
        <v>119706</v>
      </c>
      <c r="Q18" s="56">
        <v>99018</v>
      </c>
      <c r="R18" s="57">
        <v>20.8931709386172</v>
      </c>
      <c r="S18" s="56">
        <v>25.711798383539701</v>
      </c>
      <c r="T18" s="56">
        <v>28.320931248863801</v>
      </c>
      <c r="U18" s="58">
        <v>-10.147609383070201</v>
      </c>
    </row>
    <row r="19" spans="1:21" ht="12" thickBot="1">
      <c r="A19" s="74"/>
      <c r="B19" s="69" t="s">
        <v>17</v>
      </c>
      <c r="C19" s="70"/>
      <c r="D19" s="56">
        <v>1335617.8917</v>
      </c>
      <c r="E19" s="56">
        <v>1552463.8731</v>
      </c>
      <c r="F19" s="57">
        <v>86.0321399320555</v>
      </c>
      <c r="G19" s="56">
        <v>409842.89409999998</v>
      </c>
      <c r="H19" s="57">
        <v>225.88533580238499</v>
      </c>
      <c r="I19" s="56">
        <v>-18812.808499999999</v>
      </c>
      <c r="J19" s="57">
        <v>-1.4085472062713</v>
      </c>
      <c r="K19" s="56">
        <v>30358.899600000001</v>
      </c>
      <c r="L19" s="57">
        <v>7.4074480824334001</v>
      </c>
      <c r="M19" s="57">
        <v>-1.6196801843239399</v>
      </c>
      <c r="N19" s="56">
        <v>10899073.217499999</v>
      </c>
      <c r="O19" s="56">
        <v>169033486.87650001</v>
      </c>
      <c r="P19" s="56">
        <v>20105</v>
      </c>
      <c r="Q19" s="56">
        <v>18954</v>
      </c>
      <c r="R19" s="57">
        <v>6.0725968133375599</v>
      </c>
      <c r="S19" s="56">
        <v>66.432125923899505</v>
      </c>
      <c r="T19" s="56">
        <v>68.088582832119897</v>
      </c>
      <c r="U19" s="58">
        <v>-2.4934576233761798</v>
      </c>
    </row>
    <row r="20" spans="1:21" ht="12" thickBot="1">
      <c r="A20" s="74"/>
      <c r="B20" s="69" t="s">
        <v>18</v>
      </c>
      <c r="C20" s="70"/>
      <c r="D20" s="56">
        <v>2437557.8146000002</v>
      </c>
      <c r="E20" s="56">
        <v>2545712.7316999999</v>
      </c>
      <c r="F20" s="57">
        <v>95.751487756131297</v>
      </c>
      <c r="G20" s="56">
        <v>881069.63100000005</v>
      </c>
      <c r="H20" s="57">
        <v>176.65893010446999</v>
      </c>
      <c r="I20" s="56">
        <v>63265.485999999997</v>
      </c>
      <c r="J20" s="57">
        <v>2.5954455570680199</v>
      </c>
      <c r="K20" s="56">
        <v>60491.000399999997</v>
      </c>
      <c r="L20" s="57">
        <v>6.8656322124442903</v>
      </c>
      <c r="M20" s="57">
        <v>4.5866088866998E-2</v>
      </c>
      <c r="N20" s="56">
        <v>24805880.352899998</v>
      </c>
      <c r="O20" s="56">
        <v>329861974.93830001</v>
      </c>
      <c r="P20" s="56">
        <v>60820</v>
      </c>
      <c r="Q20" s="56">
        <v>61000</v>
      </c>
      <c r="R20" s="57">
        <v>-0.29508196721311802</v>
      </c>
      <c r="S20" s="56">
        <v>40.078227796777398</v>
      </c>
      <c r="T20" s="56">
        <v>51.185271281967204</v>
      </c>
      <c r="U20" s="58">
        <v>-27.7134097383491</v>
      </c>
    </row>
    <row r="21" spans="1:21" ht="12" thickBot="1">
      <c r="A21" s="74"/>
      <c r="B21" s="69" t="s">
        <v>19</v>
      </c>
      <c r="C21" s="70"/>
      <c r="D21" s="56">
        <v>486598.11050000001</v>
      </c>
      <c r="E21" s="56">
        <v>816139.37250000006</v>
      </c>
      <c r="F21" s="57">
        <v>59.621937979716797</v>
      </c>
      <c r="G21" s="56">
        <v>274244.31209999998</v>
      </c>
      <c r="H21" s="57">
        <v>77.432343728087105</v>
      </c>
      <c r="I21" s="56">
        <v>61815.957900000001</v>
      </c>
      <c r="J21" s="57">
        <v>12.7036987127799</v>
      </c>
      <c r="K21" s="56">
        <v>36420.514999999999</v>
      </c>
      <c r="L21" s="57">
        <v>13.280317364146301</v>
      </c>
      <c r="M21" s="57">
        <v>0.69728401424307196</v>
      </c>
      <c r="N21" s="56">
        <v>6041830.2383000003</v>
      </c>
      <c r="O21" s="56">
        <v>107233200.2914</v>
      </c>
      <c r="P21" s="56">
        <v>34110</v>
      </c>
      <c r="Q21" s="56">
        <v>34074</v>
      </c>
      <c r="R21" s="57">
        <v>0.105652403592171</v>
      </c>
      <c r="S21" s="56">
        <v>14.2655558633832</v>
      </c>
      <c r="T21" s="56">
        <v>16.409290294652799</v>
      </c>
      <c r="U21" s="58">
        <v>-15.027345949919701</v>
      </c>
    </row>
    <row r="22" spans="1:21" ht="12" thickBot="1">
      <c r="A22" s="74"/>
      <c r="B22" s="69" t="s">
        <v>20</v>
      </c>
      <c r="C22" s="70"/>
      <c r="D22" s="56">
        <v>2013982.7607</v>
      </c>
      <c r="E22" s="56">
        <v>2657711.0133000002</v>
      </c>
      <c r="F22" s="57">
        <v>75.778846933372904</v>
      </c>
      <c r="G22" s="56">
        <v>1014144.828</v>
      </c>
      <c r="H22" s="57">
        <v>98.589265072897504</v>
      </c>
      <c r="I22" s="56">
        <v>89309.266199999998</v>
      </c>
      <c r="J22" s="57">
        <v>4.4344603113166103</v>
      </c>
      <c r="K22" s="56">
        <v>125304.2555</v>
      </c>
      <c r="L22" s="57">
        <v>12.355656908206401</v>
      </c>
      <c r="M22" s="57">
        <v>-0.28726070919434998</v>
      </c>
      <c r="N22" s="56">
        <v>22420776.6041</v>
      </c>
      <c r="O22" s="56">
        <v>381692826.15509999</v>
      </c>
      <c r="P22" s="56">
        <v>112900</v>
      </c>
      <c r="Q22" s="56">
        <v>103489</v>
      </c>
      <c r="R22" s="57">
        <v>9.0937201055184502</v>
      </c>
      <c r="S22" s="56">
        <v>17.838642698848499</v>
      </c>
      <c r="T22" s="56">
        <v>18.280500771096399</v>
      </c>
      <c r="U22" s="58">
        <v>-2.4769713688835102</v>
      </c>
    </row>
    <row r="23" spans="1:21" ht="12" thickBot="1">
      <c r="A23" s="74"/>
      <c r="B23" s="69" t="s">
        <v>21</v>
      </c>
      <c r="C23" s="70"/>
      <c r="D23" s="56">
        <v>3260011.7321000001</v>
      </c>
      <c r="E23" s="56">
        <v>7132233.4216999998</v>
      </c>
      <c r="F23" s="57">
        <v>45.708146934469802</v>
      </c>
      <c r="G23" s="56">
        <v>2304947.102</v>
      </c>
      <c r="H23" s="57">
        <v>41.435425102436902</v>
      </c>
      <c r="I23" s="56">
        <v>277241.77500000002</v>
      </c>
      <c r="J23" s="57">
        <v>8.5043183210082898</v>
      </c>
      <c r="K23" s="56">
        <v>165671.00630000001</v>
      </c>
      <c r="L23" s="57">
        <v>7.1876272629531304</v>
      </c>
      <c r="M23" s="57">
        <v>0.67344776368392301</v>
      </c>
      <c r="N23" s="56">
        <v>44893627.836099997</v>
      </c>
      <c r="O23" s="56">
        <v>829927343.06500006</v>
      </c>
      <c r="P23" s="56">
        <v>98032</v>
      </c>
      <c r="Q23" s="56">
        <v>85707</v>
      </c>
      <c r="R23" s="57">
        <v>14.380388999731601</v>
      </c>
      <c r="S23" s="56">
        <v>33.254567203566197</v>
      </c>
      <c r="T23" s="56">
        <v>35.367599645303201</v>
      </c>
      <c r="U23" s="58">
        <v>-6.3541119894966096</v>
      </c>
    </row>
    <row r="24" spans="1:21" ht="12" thickBot="1">
      <c r="A24" s="74"/>
      <c r="B24" s="69" t="s">
        <v>22</v>
      </c>
      <c r="C24" s="70"/>
      <c r="D24" s="56">
        <v>760138.76630000002</v>
      </c>
      <c r="E24" s="56">
        <v>822729.89040000003</v>
      </c>
      <c r="F24" s="57">
        <v>92.392263265217096</v>
      </c>
      <c r="G24" s="56">
        <v>189849.8572</v>
      </c>
      <c r="H24" s="57">
        <v>300.38943273958898</v>
      </c>
      <c r="I24" s="56">
        <v>97755.098899999997</v>
      </c>
      <c r="J24" s="57">
        <v>12.8601649111814</v>
      </c>
      <c r="K24" s="56">
        <v>32633.7359</v>
      </c>
      <c r="L24" s="57">
        <v>17.1892338405193</v>
      </c>
      <c r="M24" s="57">
        <v>1.9955227682038099</v>
      </c>
      <c r="N24" s="56">
        <v>5811028.3435000004</v>
      </c>
      <c r="O24" s="56">
        <v>80720138.971799999</v>
      </c>
      <c r="P24" s="56">
        <v>44525</v>
      </c>
      <c r="Q24" s="56">
        <v>44375</v>
      </c>
      <c r="R24" s="57">
        <v>0.33802816901409299</v>
      </c>
      <c r="S24" s="56">
        <v>17.0721789174621</v>
      </c>
      <c r="T24" s="56">
        <v>17.798318724506998</v>
      </c>
      <c r="U24" s="58">
        <v>-4.25335166972868</v>
      </c>
    </row>
    <row r="25" spans="1:21" ht="12" thickBot="1">
      <c r="A25" s="74"/>
      <c r="B25" s="69" t="s">
        <v>23</v>
      </c>
      <c r="C25" s="70"/>
      <c r="D25" s="56">
        <v>950099.06909999996</v>
      </c>
      <c r="E25" s="56">
        <v>1120829.0574</v>
      </c>
      <c r="F25" s="57">
        <v>84.767526575725597</v>
      </c>
      <c r="G25" s="56">
        <v>216611.73300000001</v>
      </c>
      <c r="H25" s="57">
        <v>338.61846998841901</v>
      </c>
      <c r="I25" s="56">
        <v>52897.425999999999</v>
      </c>
      <c r="J25" s="57">
        <v>5.5675695009477399</v>
      </c>
      <c r="K25" s="56">
        <v>16890.550500000001</v>
      </c>
      <c r="L25" s="57">
        <v>7.7976156997922201</v>
      </c>
      <c r="M25" s="57">
        <v>2.1317763148098701</v>
      </c>
      <c r="N25" s="56">
        <v>6500597.7719000001</v>
      </c>
      <c r="O25" s="56">
        <v>94761533.697300002</v>
      </c>
      <c r="P25" s="56">
        <v>39615</v>
      </c>
      <c r="Q25" s="56">
        <v>37869</v>
      </c>
      <c r="R25" s="57">
        <v>4.6106313871504296</v>
      </c>
      <c r="S25" s="56">
        <v>23.983316145399499</v>
      </c>
      <c r="T25" s="56">
        <v>23.199237505611499</v>
      </c>
      <c r="U25" s="58">
        <v>3.2692669980853499</v>
      </c>
    </row>
    <row r="26" spans="1:21" ht="12" thickBot="1">
      <c r="A26" s="74"/>
      <c r="B26" s="69" t="s">
        <v>24</v>
      </c>
      <c r="C26" s="70"/>
      <c r="D26" s="56">
        <v>684228.00930000003</v>
      </c>
      <c r="E26" s="56">
        <v>845782.86270000006</v>
      </c>
      <c r="F26" s="57">
        <v>80.898779045455299</v>
      </c>
      <c r="G26" s="56">
        <v>417634.06180000002</v>
      </c>
      <c r="H26" s="57">
        <v>63.834340128049398</v>
      </c>
      <c r="I26" s="56">
        <v>151864.7899</v>
      </c>
      <c r="J26" s="57">
        <v>22.1950560099645</v>
      </c>
      <c r="K26" s="56">
        <v>89434.3073</v>
      </c>
      <c r="L26" s="57">
        <v>21.4145146386142</v>
      </c>
      <c r="M26" s="57">
        <v>0.69805966507441197</v>
      </c>
      <c r="N26" s="56">
        <v>9399977.6254999992</v>
      </c>
      <c r="O26" s="56">
        <v>183175642.23159999</v>
      </c>
      <c r="P26" s="56">
        <v>48607</v>
      </c>
      <c r="Q26" s="56">
        <v>50562</v>
      </c>
      <c r="R26" s="57">
        <v>-3.8665400893952002</v>
      </c>
      <c r="S26" s="56">
        <v>14.076738109737301</v>
      </c>
      <c r="T26" s="56">
        <v>15.578907483881199</v>
      </c>
      <c r="U26" s="58">
        <v>-10.671288777510201</v>
      </c>
    </row>
    <row r="27" spans="1:21" ht="12" thickBot="1">
      <c r="A27" s="74"/>
      <c r="B27" s="69" t="s">
        <v>25</v>
      </c>
      <c r="C27" s="70"/>
      <c r="D27" s="56">
        <v>835046.88089999999</v>
      </c>
      <c r="E27" s="56">
        <v>1330027.3093000001</v>
      </c>
      <c r="F27" s="57">
        <v>62.784190599777197</v>
      </c>
      <c r="G27" s="56">
        <v>226156.61060000001</v>
      </c>
      <c r="H27" s="57">
        <v>269.23390330470397</v>
      </c>
      <c r="I27" s="56">
        <v>94243.954599999997</v>
      </c>
      <c r="J27" s="57">
        <v>11.2860674958064</v>
      </c>
      <c r="K27" s="56">
        <v>64792.238599999997</v>
      </c>
      <c r="L27" s="57">
        <v>28.649279111543201</v>
      </c>
      <c r="M27" s="57">
        <v>0.45455623445614401</v>
      </c>
      <c r="N27" s="56">
        <v>6367200.5974000003</v>
      </c>
      <c r="O27" s="56">
        <v>66536877.737499997</v>
      </c>
      <c r="P27" s="56">
        <v>59488</v>
      </c>
      <c r="Q27" s="56">
        <v>60210</v>
      </c>
      <c r="R27" s="57">
        <v>-1.1991363560870301</v>
      </c>
      <c r="S27" s="56">
        <v>14.037232398130699</v>
      </c>
      <c r="T27" s="56">
        <v>17.148235191828601</v>
      </c>
      <c r="U27" s="58">
        <v>-22.162508288401401</v>
      </c>
    </row>
    <row r="28" spans="1:21" ht="12" thickBot="1">
      <c r="A28" s="74"/>
      <c r="B28" s="69" t="s">
        <v>26</v>
      </c>
      <c r="C28" s="70"/>
      <c r="D28" s="56">
        <v>2097498.2571999999</v>
      </c>
      <c r="E28" s="56">
        <v>2837510.2944</v>
      </c>
      <c r="F28" s="57">
        <v>73.920375243731897</v>
      </c>
      <c r="G28" s="56">
        <v>854225.02170000004</v>
      </c>
      <c r="H28" s="57">
        <v>145.54399647832301</v>
      </c>
      <c r="I28" s="56">
        <v>87585.157699999996</v>
      </c>
      <c r="J28" s="57">
        <v>4.1756963277251797</v>
      </c>
      <c r="K28" s="56">
        <v>41150.2883</v>
      </c>
      <c r="L28" s="57">
        <v>4.8172656214291703</v>
      </c>
      <c r="M28" s="57">
        <v>1.12842148423053</v>
      </c>
      <c r="N28" s="56">
        <v>20248100.0185</v>
      </c>
      <c r="O28" s="56">
        <v>273218581.02829999</v>
      </c>
      <c r="P28" s="56">
        <v>63709</v>
      </c>
      <c r="Q28" s="56">
        <v>70109</v>
      </c>
      <c r="R28" s="57">
        <v>-9.1286425423269506</v>
      </c>
      <c r="S28" s="56">
        <v>32.923107523269898</v>
      </c>
      <c r="T28" s="56">
        <v>37.559845882839603</v>
      </c>
      <c r="U28" s="58">
        <v>-14.0835380022754</v>
      </c>
    </row>
    <row r="29" spans="1:21" ht="12" thickBot="1">
      <c r="A29" s="74"/>
      <c r="B29" s="69" t="s">
        <v>27</v>
      </c>
      <c r="C29" s="70"/>
      <c r="D29" s="56">
        <v>989671.97809999995</v>
      </c>
      <c r="E29" s="56">
        <v>1093590.6867</v>
      </c>
      <c r="F29" s="57">
        <v>90.497476810671898</v>
      </c>
      <c r="G29" s="56">
        <v>632125.90509999997</v>
      </c>
      <c r="H29" s="57">
        <v>56.562477524701002</v>
      </c>
      <c r="I29" s="56">
        <v>153106.24050000001</v>
      </c>
      <c r="J29" s="57">
        <v>15.470402707969701</v>
      </c>
      <c r="K29" s="56">
        <v>86273.572700000004</v>
      </c>
      <c r="L29" s="57">
        <v>13.648162811228501</v>
      </c>
      <c r="M29" s="57">
        <v>0.77465979103934801</v>
      </c>
      <c r="N29" s="56">
        <v>12927257.210100001</v>
      </c>
      <c r="O29" s="56">
        <v>197417843.70199999</v>
      </c>
      <c r="P29" s="56">
        <v>121877</v>
      </c>
      <c r="Q29" s="56">
        <v>137042</v>
      </c>
      <c r="R29" s="57">
        <v>-11.065950584492301</v>
      </c>
      <c r="S29" s="56">
        <v>8.1202522059125197</v>
      </c>
      <c r="T29" s="56">
        <v>8.1165427416412506</v>
      </c>
      <c r="U29" s="58">
        <v>4.5681638663513997E-2</v>
      </c>
    </row>
    <row r="30" spans="1:21" ht="12" thickBot="1">
      <c r="A30" s="74"/>
      <c r="B30" s="69" t="s">
        <v>28</v>
      </c>
      <c r="C30" s="70"/>
      <c r="D30" s="56">
        <v>2943469.8004000001</v>
      </c>
      <c r="E30" s="56">
        <v>3067780.8845000002</v>
      </c>
      <c r="F30" s="57">
        <v>95.947849967770395</v>
      </c>
      <c r="G30" s="56">
        <v>817295.74120000005</v>
      </c>
      <c r="H30" s="57">
        <v>260.14745361063899</v>
      </c>
      <c r="I30" s="56">
        <v>391576.3737</v>
      </c>
      <c r="J30" s="57">
        <v>13.303223754726</v>
      </c>
      <c r="K30" s="56">
        <v>119665.79549999999</v>
      </c>
      <c r="L30" s="57">
        <v>14.641676136021401</v>
      </c>
      <c r="M30" s="57">
        <v>2.272249785863</v>
      </c>
      <c r="N30" s="56">
        <v>24102607.8367</v>
      </c>
      <c r="O30" s="56">
        <v>318599275.77829999</v>
      </c>
      <c r="P30" s="56">
        <v>133998</v>
      </c>
      <c r="Q30" s="56">
        <v>138043</v>
      </c>
      <c r="R30" s="57">
        <v>-2.9302463725071202</v>
      </c>
      <c r="S30" s="56">
        <v>21.966520398811902</v>
      </c>
      <c r="T30" s="56">
        <v>22.475038716197101</v>
      </c>
      <c r="U30" s="58">
        <v>-2.3149698184001299</v>
      </c>
    </row>
    <row r="31" spans="1:21" ht="12" thickBot="1">
      <c r="A31" s="74"/>
      <c r="B31" s="69" t="s">
        <v>29</v>
      </c>
      <c r="C31" s="70"/>
      <c r="D31" s="56">
        <v>977019.17099999997</v>
      </c>
      <c r="E31" s="56">
        <v>3713632.9443999999</v>
      </c>
      <c r="F31" s="57">
        <v>26.308985988324501</v>
      </c>
      <c r="G31" s="56">
        <v>776234.61349999998</v>
      </c>
      <c r="H31" s="57">
        <v>25.866478253871399</v>
      </c>
      <c r="I31" s="56">
        <v>38210.083100000003</v>
      </c>
      <c r="J31" s="57">
        <v>3.9108836585971201</v>
      </c>
      <c r="K31" s="56">
        <v>33161.726999999999</v>
      </c>
      <c r="L31" s="57">
        <v>4.2721268058990001</v>
      </c>
      <c r="M31" s="57">
        <v>0.15223441469137</v>
      </c>
      <c r="N31" s="56">
        <v>22381209.223700002</v>
      </c>
      <c r="O31" s="56">
        <v>330957529.46539998</v>
      </c>
      <c r="P31" s="56">
        <v>31288</v>
      </c>
      <c r="Q31" s="56">
        <v>35604</v>
      </c>
      <c r="R31" s="57">
        <v>-12.122233456915</v>
      </c>
      <c r="S31" s="56">
        <v>31.226641875479402</v>
      </c>
      <c r="T31" s="56">
        <v>29.973252440736999</v>
      </c>
      <c r="U31" s="58">
        <v>4.0138463807299196</v>
      </c>
    </row>
    <row r="32" spans="1:21" ht="12" thickBot="1">
      <c r="A32" s="74"/>
      <c r="B32" s="69" t="s">
        <v>30</v>
      </c>
      <c r="C32" s="70"/>
      <c r="D32" s="56">
        <v>139309.04180000001</v>
      </c>
      <c r="E32" s="56">
        <v>145784.6923</v>
      </c>
      <c r="F32" s="57">
        <v>95.558072388921204</v>
      </c>
      <c r="G32" s="56">
        <v>89714.611300000004</v>
      </c>
      <c r="H32" s="57">
        <v>55.280215542771899</v>
      </c>
      <c r="I32" s="56">
        <v>27050.481100000001</v>
      </c>
      <c r="J32" s="57">
        <v>19.417606172925399</v>
      </c>
      <c r="K32" s="56">
        <v>22947.426200000002</v>
      </c>
      <c r="L32" s="57">
        <v>25.5782484786845</v>
      </c>
      <c r="M32" s="57">
        <v>0.17880240094202801</v>
      </c>
      <c r="N32" s="56">
        <v>1878033.4121999999</v>
      </c>
      <c r="O32" s="56">
        <v>32282282.139899999</v>
      </c>
      <c r="P32" s="56">
        <v>22818</v>
      </c>
      <c r="Q32" s="56">
        <v>23605</v>
      </c>
      <c r="R32" s="57">
        <v>-3.3340393984325298</v>
      </c>
      <c r="S32" s="56">
        <v>6.1052257778946499</v>
      </c>
      <c r="T32" s="56">
        <v>5.8285030968015299</v>
      </c>
      <c r="U32" s="58">
        <v>4.5325544240322202</v>
      </c>
    </row>
    <row r="33" spans="1:21" ht="12" thickBot="1">
      <c r="A33" s="74"/>
      <c r="B33" s="69" t="s">
        <v>69</v>
      </c>
      <c r="C33" s="70"/>
      <c r="D33" s="56">
        <v>17.547799999999999</v>
      </c>
      <c r="E33" s="59"/>
      <c r="F33" s="59"/>
      <c r="G33" s="59"/>
      <c r="H33" s="59"/>
      <c r="I33" s="56">
        <v>4.7614999999999998</v>
      </c>
      <c r="J33" s="57">
        <v>27.134455601271998</v>
      </c>
      <c r="K33" s="59"/>
      <c r="L33" s="59"/>
      <c r="M33" s="59"/>
      <c r="N33" s="56">
        <v>17.547799999999999</v>
      </c>
      <c r="O33" s="56">
        <v>511.00470000000001</v>
      </c>
      <c r="P33" s="56">
        <v>3</v>
      </c>
      <c r="Q33" s="59"/>
      <c r="R33" s="59"/>
      <c r="S33" s="56">
        <v>5.8492666666666704</v>
      </c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393269.80570000003</v>
      </c>
      <c r="E35" s="56">
        <v>610482.92500000005</v>
      </c>
      <c r="F35" s="57">
        <v>64.419460331343402</v>
      </c>
      <c r="G35" s="56">
        <v>135152.17879999999</v>
      </c>
      <c r="H35" s="57">
        <v>190.982956539654</v>
      </c>
      <c r="I35" s="56">
        <v>35460.388700000003</v>
      </c>
      <c r="J35" s="57">
        <v>9.0168093726093108</v>
      </c>
      <c r="K35" s="56">
        <v>17968.251199999999</v>
      </c>
      <c r="L35" s="57">
        <v>13.294829102673701</v>
      </c>
      <c r="M35" s="57">
        <v>0.97350250201310695</v>
      </c>
      <c r="N35" s="56">
        <v>4213467.5021000002</v>
      </c>
      <c r="O35" s="56">
        <v>53168961.039499998</v>
      </c>
      <c r="P35" s="56">
        <v>22500</v>
      </c>
      <c r="Q35" s="56">
        <v>29217</v>
      </c>
      <c r="R35" s="57">
        <v>-22.9900400451792</v>
      </c>
      <c r="S35" s="56">
        <v>17.478658031111099</v>
      </c>
      <c r="T35" s="56">
        <v>16.853033894650402</v>
      </c>
      <c r="U35" s="58">
        <v>3.5793602423432902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740185.52</v>
      </c>
      <c r="E37" s="59"/>
      <c r="F37" s="59"/>
      <c r="G37" s="56">
        <v>48381.23</v>
      </c>
      <c r="H37" s="57">
        <v>1429.9022368798801</v>
      </c>
      <c r="I37" s="56">
        <v>-2566.17</v>
      </c>
      <c r="J37" s="57">
        <v>-0.34669281290452703</v>
      </c>
      <c r="K37" s="56">
        <v>2198.41</v>
      </c>
      <c r="L37" s="57">
        <v>4.5439316032271204</v>
      </c>
      <c r="M37" s="57">
        <v>-2.1672845374611698</v>
      </c>
      <c r="N37" s="56">
        <v>3322024.82</v>
      </c>
      <c r="O37" s="56">
        <v>43422434.32</v>
      </c>
      <c r="P37" s="56">
        <v>171</v>
      </c>
      <c r="Q37" s="56">
        <v>106</v>
      </c>
      <c r="R37" s="57">
        <v>61.320754716981099</v>
      </c>
      <c r="S37" s="56">
        <v>4328.5702923976596</v>
      </c>
      <c r="T37" s="56">
        <v>1181.9383962264201</v>
      </c>
      <c r="U37" s="58">
        <v>72.694485329202706</v>
      </c>
    </row>
    <row r="38" spans="1:21" ht="12" thickBot="1">
      <c r="A38" s="74"/>
      <c r="B38" s="69" t="s">
        <v>35</v>
      </c>
      <c r="C38" s="70"/>
      <c r="D38" s="56">
        <v>318918.92</v>
      </c>
      <c r="E38" s="59"/>
      <c r="F38" s="59"/>
      <c r="G38" s="56">
        <v>94766.73</v>
      </c>
      <c r="H38" s="57">
        <v>236.53046802395701</v>
      </c>
      <c r="I38" s="56">
        <v>-50658.720000000001</v>
      </c>
      <c r="J38" s="57">
        <v>-15.884513844459301</v>
      </c>
      <c r="K38" s="56">
        <v>-10080.370000000001</v>
      </c>
      <c r="L38" s="57">
        <v>-10.637034748376401</v>
      </c>
      <c r="M38" s="57">
        <v>4.0254821995621199</v>
      </c>
      <c r="N38" s="56">
        <v>6372024.7699999996</v>
      </c>
      <c r="O38" s="56">
        <v>101333882.91</v>
      </c>
      <c r="P38" s="56">
        <v>148</v>
      </c>
      <c r="Q38" s="56">
        <v>134</v>
      </c>
      <c r="R38" s="57">
        <v>10.4477611940299</v>
      </c>
      <c r="S38" s="56">
        <v>2154.8575675675702</v>
      </c>
      <c r="T38" s="56">
        <v>2168.1281343283599</v>
      </c>
      <c r="U38" s="58">
        <v>-0.61584426555721905</v>
      </c>
    </row>
    <row r="39" spans="1:21" ht="12" thickBot="1">
      <c r="A39" s="74"/>
      <c r="B39" s="69" t="s">
        <v>36</v>
      </c>
      <c r="C39" s="70"/>
      <c r="D39" s="56">
        <v>135721.38</v>
      </c>
      <c r="E39" s="59"/>
      <c r="F39" s="59"/>
      <c r="G39" s="56">
        <v>9468.3700000000008</v>
      </c>
      <c r="H39" s="57">
        <v>1333.41863488647</v>
      </c>
      <c r="I39" s="56">
        <v>-3494.02</v>
      </c>
      <c r="J39" s="57">
        <v>-2.5744064789202699</v>
      </c>
      <c r="K39" s="56">
        <v>269.23</v>
      </c>
      <c r="L39" s="57">
        <v>2.8434672493787199</v>
      </c>
      <c r="M39" s="57">
        <v>-13.9778256509304</v>
      </c>
      <c r="N39" s="56">
        <v>3061882.11</v>
      </c>
      <c r="O39" s="56">
        <v>93629878.290000007</v>
      </c>
      <c r="P39" s="56">
        <v>44</v>
      </c>
      <c r="Q39" s="56">
        <v>35</v>
      </c>
      <c r="R39" s="57">
        <v>25.714285714285701</v>
      </c>
      <c r="S39" s="56">
        <v>3084.5768181818198</v>
      </c>
      <c r="T39" s="56">
        <v>3348.5962857142899</v>
      </c>
      <c r="U39" s="58">
        <v>-8.5593416243104397</v>
      </c>
    </row>
    <row r="40" spans="1:21" ht="12" thickBot="1">
      <c r="A40" s="74"/>
      <c r="B40" s="69" t="s">
        <v>37</v>
      </c>
      <c r="C40" s="70"/>
      <c r="D40" s="56">
        <v>265524.90999999997</v>
      </c>
      <c r="E40" s="59"/>
      <c r="F40" s="59"/>
      <c r="G40" s="56">
        <v>61395.8</v>
      </c>
      <c r="H40" s="57">
        <v>332.48057684727598</v>
      </c>
      <c r="I40" s="56">
        <v>-46771.9</v>
      </c>
      <c r="J40" s="57">
        <v>-17.614882159267101</v>
      </c>
      <c r="K40" s="56">
        <v>-12577.84</v>
      </c>
      <c r="L40" s="57">
        <v>-20.486482788724999</v>
      </c>
      <c r="M40" s="57">
        <v>2.7185955617180699</v>
      </c>
      <c r="N40" s="56">
        <v>5426707.3200000003</v>
      </c>
      <c r="O40" s="56">
        <v>72923765.680000007</v>
      </c>
      <c r="P40" s="56">
        <v>129</v>
      </c>
      <c r="Q40" s="56">
        <v>112</v>
      </c>
      <c r="R40" s="57">
        <v>15.1785714285714</v>
      </c>
      <c r="S40" s="56">
        <v>2058.33263565891</v>
      </c>
      <c r="T40" s="56">
        <v>2154.2512499999998</v>
      </c>
      <c r="U40" s="58">
        <v>-4.66001523171595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95820.512300000002</v>
      </c>
      <c r="E42" s="59"/>
      <c r="F42" s="59"/>
      <c r="G42" s="56">
        <v>126517.94899999999</v>
      </c>
      <c r="H42" s="57">
        <v>-24.263305675307802</v>
      </c>
      <c r="I42" s="56">
        <v>7422.2254000000003</v>
      </c>
      <c r="J42" s="57">
        <v>7.7459671440308098</v>
      </c>
      <c r="K42" s="56">
        <v>9580.8732999999993</v>
      </c>
      <c r="L42" s="57">
        <v>7.57273839461309</v>
      </c>
      <c r="M42" s="57">
        <v>-0.225308052033211</v>
      </c>
      <c r="N42" s="56">
        <v>1029169.6557999999</v>
      </c>
      <c r="O42" s="56">
        <v>18564868.788800001</v>
      </c>
      <c r="P42" s="56">
        <v>128</v>
      </c>
      <c r="Q42" s="56">
        <v>90</v>
      </c>
      <c r="R42" s="57">
        <v>42.2222222222222</v>
      </c>
      <c r="S42" s="56">
        <v>748.59775234375002</v>
      </c>
      <c r="T42" s="56">
        <v>630.84520222222204</v>
      </c>
      <c r="U42" s="58">
        <v>15.729749355092499</v>
      </c>
    </row>
    <row r="43" spans="1:21" ht="12" thickBot="1">
      <c r="A43" s="74"/>
      <c r="B43" s="69" t="s">
        <v>33</v>
      </c>
      <c r="C43" s="70"/>
      <c r="D43" s="56">
        <v>419183.30949999997</v>
      </c>
      <c r="E43" s="56">
        <v>1438289.2557000001</v>
      </c>
      <c r="F43" s="57">
        <v>29.144576297066799</v>
      </c>
      <c r="G43" s="56">
        <v>252593.56830000001</v>
      </c>
      <c r="H43" s="57">
        <v>65.951695572131499</v>
      </c>
      <c r="I43" s="56">
        <v>22700.411899999999</v>
      </c>
      <c r="J43" s="57">
        <v>5.4153902088985699</v>
      </c>
      <c r="K43" s="56">
        <v>17020.060700000002</v>
      </c>
      <c r="L43" s="57">
        <v>6.7381211701264103</v>
      </c>
      <c r="M43" s="57">
        <v>0.33374447366101301</v>
      </c>
      <c r="N43" s="56">
        <v>6562810.6600000001</v>
      </c>
      <c r="O43" s="56">
        <v>121882521.5746</v>
      </c>
      <c r="P43" s="56">
        <v>2077</v>
      </c>
      <c r="Q43" s="56">
        <v>1715</v>
      </c>
      <c r="R43" s="57">
        <v>21.107871720116599</v>
      </c>
      <c r="S43" s="56">
        <v>201.82152599903699</v>
      </c>
      <c r="T43" s="56">
        <v>358.46657481049601</v>
      </c>
      <c r="U43" s="58">
        <v>-77.615629966154302</v>
      </c>
    </row>
    <row r="44" spans="1:21" ht="12" thickBot="1">
      <c r="A44" s="74"/>
      <c r="B44" s="69" t="s">
        <v>38</v>
      </c>
      <c r="C44" s="70"/>
      <c r="D44" s="56">
        <v>159638.51999999999</v>
      </c>
      <c r="E44" s="59"/>
      <c r="F44" s="59"/>
      <c r="G44" s="56">
        <v>57626.52</v>
      </c>
      <c r="H44" s="57">
        <v>177.02266248248199</v>
      </c>
      <c r="I44" s="56">
        <v>-28484.39</v>
      </c>
      <c r="J44" s="57">
        <v>-17.843055673530401</v>
      </c>
      <c r="K44" s="56">
        <v>-2875.24</v>
      </c>
      <c r="L44" s="57">
        <v>-4.9894388902887101</v>
      </c>
      <c r="M44" s="57">
        <v>8.9067869117012801</v>
      </c>
      <c r="N44" s="56">
        <v>3565390.68</v>
      </c>
      <c r="O44" s="56">
        <v>48498707.770000003</v>
      </c>
      <c r="P44" s="56">
        <v>100</v>
      </c>
      <c r="Q44" s="56">
        <v>99</v>
      </c>
      <c r="R44" s="57">
        <v>1.0101010101010199</v>
      </c>
      <c r="S44" s="56">
        <v>1596.3851999999999</v>
      </c>
      <c r="T44" s="56">
        <v>1472.31383838384</v>
      </c>
      <c r="U44" s="58">
        <v>7.7720190350149601</v>
      </c>
    </row>
    <row r="45" spans="1:21" ht="12" thickBot="1">
      <c r="A45" s="74"/>
      <c r="B45" s="69" t="s">
        <v>39</v>
      </c>
      <c r="C45" s="70"/>
      <c r="D45" s="56">
        <v>57386.34</v>
      </c>
      <c r="E45" s="59"/>
      <c r="F45" s="59"/>
      <c r="G45" s="56">
        <v>34002.589999999997</v>
      </c>
      <c r="H45" s="57">
        <v>68.770496600406005</v>
      </c>
      <c r="I45" s="56">
        <v>7214.7</v>
      </c>
      <c r="J45" s="57">
        <v>12.5721556732839</v>
      </c>
      <c r="K45" s="56">
        <v>4155.82</v>
      </c>
      <c r="L45" s="57">
        <v>12.222068965922899</v>
      </c>
      <c r="M45" s="57">
        <v>0.73604727827480498</v>
      </c>
      <c r="N45" s="56">
        <v>1485774.37</v>
      </c>
      <c r="O45" s="56">
        <v>21441071.07</v>
      </c>
      <c r="P45" s="56">
        <v>46</v>
      </c>
      <c r="Q45" s="56">
        <v>49</v>
      </c>
      <c r="R45" s="57">
        <v>-6.1224489795918302</v>
      </c>
      <c r="S45" s="56">
        <v>1247.52913043478</v>
      </c>
      <c r="T45" s="56">
        <v>927.71714285714302</v>
      </c>
      <c r="U45" s="58">
        <v>25.6356328502069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25096.057700000001</v>
      </c>
      <c r="E47" s="62"/>
      <c r="F47" s="62"/>
      <c r="G47" s="61">
        <v>19360.5173</v>
      </c>
      <c r="H47" s="63">
        <v>29.6249336271609</v>
      </c>
      <c r="I47" s="61">
        <v>1807.4015999999999</v>
      </c>
      <c r="J47" s="63">
        <v>7.2019343500313999</v>
      </c>
      <c r="K47" s="61">
        <v>1776.0110999999999</v>
      </c>
      <c r="L47" s="63">
        <v>9.1733659410020003</v>
      </c>
      <c r="M47" s="63">
        <v>1.7674720614076999E-2</v>
      </c>
      <c r="N47" s="61">
        <v>290585.67489999998</v>
      </c>
      <c r="O47" s="61">
        <v>6580948.8077999996</v>
      </c>
      <c r="P47" s="61">
        <v>21</v>
      </c>
      <c r="Q47" s="61">
        <v>25</v>
      </c>
      <c r="R47" s="63">
        <v>-16</v>
      </c>
      <c r="S47" s="61">
        <v>1195.05036666667</v>
      </c>
      <c r="T47" s="61">
        <v>592.101044</v>
      </c>
      <c r="U47" s="64">
        <v>50.453883742863702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J7" sqref="J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90084</v>
      </c>
      <c r="D2" s="37">
        <v>686945.51228547003</v>
      </c>
      <c r="E2" s="37">
        <v>499590.11875726498</v>
      </c>
      <c r="F2" s="37">
        <v>186636.325152137</v>
      </c>
      <c r="G2" s="37">
        <v>499590.11875726498</v>
      </c>
      <c r="H2" s="37">
        <v>0.27197483689039698</v>
      </c>
    </row>
    <row r="3" spans="1:8">
      <c r="A3" s="37">
        <v>2</v>
      </c>
      <c r="B3" s="37">
        <v>13</v>
      </c>
      <c r="C3" s="37">
        <v>14800</v>
      </c>
      <c r="D3" s="37">
        <v>152764.510775214</v>
      </c>
      <c r="E3" s="37">
        <v>118432.582171795</v>
      </c>
      <c r="F3" s="37">
        <v>34259.965868376101</v>
      </c>
      <c r="G3" s="37">
        <v>118432.582171795</v>
      </c>
      <c r="H3" s="37">
        <v>0.224372219260909</v>
      </c>
    </row>
    <row r="4" spans="1:8">
      <c r="A4" s="37">
        <v>3</v>
      </c>
      <c r="B4" s="37">
        <v>14</v>
      </c>
      <c r="C4" s="37">
        <v>198353</v>
      </c>
      <c r="D4" s="37">
        <v>248865.80326966199</v>
      </c>
      <c r="E4" s="37">
        <v>173470.572286009</v>
      </c>
      <c r="F4" s="37">
        <v>75210.248077669894</v>
      </c>
      <c r="G4" s="37">
        <v>173470.572286009</v>
      </c>
      <c r="H4" s="37">
        <v>0.30243686653309199</v>
      </c>
    </row>
    <row r="5" spans="1:8">
      <c r="A5" s="37">
        <v>4</v>
      </c>
      <c r="B5" s="37">
        <v>15</v>
      </c>
      <c r="C5" s="37">
        <v>3277</v>
      </c>
      <c r="D5" s="37">
        <v>52802.436488079598</v>
      </c>
      <c r="E5" s="37">
        <v>40285.387532002103</v>
      </c>
      <c r="F5" s="37">
        <v>12475.630152658599</v>
      </c>
      <c r="G5" s="37">
        <v>40285.387532002103</v>
      </c>
      <c r="H5" s="37">
        <v>0.23645544949914199</v>
      </c>
    </row>
    <row r="6" spans="1:8">
      <c r="A6" s="37">
        <v>5</v>
      </c>
      <c r="B6" s="37">
        <v>16</v>
      </c>
      <c r="C6" s="37">
        <v>1837</v>
      </c>
      <c r="D6" s="37">
        <v>105505.856903419</v>
      </c>
      <c r="E6" s="37">
        <v>83601.003455555605</v>
      </c>
      <c r="F6" s="37">
        <v>21744.9987470085</v>
      </c>
      <c r="G6" s="37">
        <v>83601.003455555605</v>
      </c>
      <c r="H6" s="37">
        <v>0.20641503514482001</v>
      </c>
    </row>
    <row r="7" spans="1:8">
      <c r="A7" s="37">
        <v>6</v>
      </c>
      <c r="B7" s="37">
        <v>17</v>
      </c>
      <c r="C7" s="37">
        <v>20736</v>
      </c>
      <c r="D7" s="37">
        <v>285698.87295555603</v>
      </c>
      <c r="E7" s="37">
        <v>194888.61652820499</v>
      </c>
      <c r="F7" s="37">
        <v>90472.735059829094</v>
      </c>
      <c r="G7" s="37">
        <v>194888.61652820499</v>
      </c>
      <c r="H7" s="37">
        <v>0.317046210204531</v>
      </c>
    </row>
    <row r="8" spans="1:8">
      <c r="A8" s="37">
        <v>7</v>
      </c>
      <c r="B8" s="37">
        <v>18</v>
      </c>
      <c r="C8" s="37">
        <v>55908</v>
      </c>
      <c r="D8" s="37">
        <v>115291.964962393</v>
      </c>
      <c r="E8" s="37">
        <v>90838.130432478603</v>
      </c>
      <c r="F8" s="37">
        <v>24330.663589743599</v>
      </c>
      <c r="G8" s="37">
        <v>90838.130432478603</v>
      </c>
      <c r="H8" s="37">
        <v>0.211260904451677</v>
      </c>
    </row>
    <row r="9" spans="1:8">
      <c r="A9" s="37">
        <v>8</v>
      </c>
      <c r="B9" s="37">
        <v>19</v>
      </c>
      <c r="C9" s="37">
        <v>30465</v>
      </c>
      <c r="D9" s="37">
        <v>96271.299078632495</v>
      </c>
      <c r="E9" s="37">
        <v>93508.453011965801</v>
      </c>
      <c r="F9" s="37">
        <v>2710.8717076923099</v>
      </c>
      <c r="G9" s="37">
        <v>93508.453011965801</v>
      </c>
      <c r="H9" s="37">
        <v>2.81738799933446E-2</v>
      </c>
    </row>
    <row r="10" spans="1:8">
      <c r="A10" s="37">
        <v>9</v>
      </c>
      <c r="B10" s="37">
        <v>21</v>
      </c>
      <c r="C10" s="37">
        <v>1128884</v>
      </c>
      <c r="D10" s="37">
        <v>3678159.4741859199</v>
      </c>
      <c r="E10" s="37">
        <v>3907602.9759333301</v>
      </c>
      <c r="F10" s="37">
        <v>-236185.304788034</v>
      </c>
      <c r="G10" s="37">
        <v>3907602.9759333301</v>
      </c>
      <c r="H10" s="37">
        <v>-6.4330818758181793E-2</v>
      </c>
    </row>
    <row r="11" spans="1:8">
      <c r="A11" s="37">
        <v>10</v>
      </c>
      <c r="B11" s="37">
        <v>22</v>
      </c>
      <c r="C11" s="37">
        <v>623371.67000000004</v>
      </c>
      <c r="D11" s="37">
        <v>7919360.4347341899</v>
      </c>
      <c r="E11" s="37">
        <v>8452754.9151965808</v>
      </c>
      <c r="F11" s="37">
        <v>-539588.68439401698</v>
      </c>
      <c r="G11" s="37">
        <v>8452754.9151965808</v>
      </c>
      <c r="H11" s="37">
        <v>-6.8188721006975594E-2</v>
      </c>
    </row>
    <row r="12" spans="1:8">
      <c r="A12" s="37">
        <v>11</v>
      </c>
      <c r="B12" s="37">
        <v>23</v>
      </c>
      <c r="C12" s="37">
        <v>349915.48100000003</v>
      </c>
      <c r="D12" s="37">
        <v>3077857.1805273499</v>
      </c>
      <c r="E12" s="37">
        <v>2853400.15613419</v>
      </c>
      <c r="F12" s="37">
        <v>220756.45617093999</v>
      </c>
      <c r="G12" s="37">
        <v>2853400.15613419</v>
      </c>
      <c r="H12" s="37">
        <v>7.1810413069816906E-2</v>
      </c>
    </row>
    <row r="13" spans="1:8">
      <c r="A13" s="37">
        <v>12</v>
      </c>
      <c r="B13" s="37">
        <v>24</v>
      </c>
      <c r="C13" s="37">
        <v>36503</v>
      </c>
      <c r="D13" s="37">
        <v>1335617.8668247899</v>
      </c>
      <c r="E13" s="37">
        <v>1354430.7021760701</v>
      </c>
      <c r="F13" s="37">
        <v>-24501.638770085501</v>
      </c>
      <c r="G13" s="37">
        <v>1354430.7021760701</v>
      </c>
      <c r="H13" s="37">
        <v>-1.8423267408966999E-2</v>
      </c>
    </row>
    <row r="14" spans="1:8">
      <c r="A14" s="37">
        <v>13</v>
      </c>
      <c r="B14" s="37">
        <v>25</v>
      </c>
      <c r="C14" s="37">
        <v>143969</v>
      </c>
      <c r="D14" s="37">
        <v>2437558.2511093998</v>
      </c>
      <c r="E14" s="37">
        <v>2374292.3286000001</v>
      </c>
      <c r="F14" s="37">
        <v>57628.520799999998</v>
      </c>
      <c r="G14" s="37">
        <v>2374292.3286000001</v>
      </c>
      <c r="H14" s="37">
        <v>2.36967090496461E-2</v>
      </c>
    </row>
    <row r="15" spans="1:8">
      <c r="A15" s="37">
        <v>14</v>
      </c>
      <c r="B15" s="37">
        <v>26</v>
      </c>
      <c r="C15" s="37">
        <v>70069</v>
      </c>
      <c r="D15" s="37">
        <v>486597.63565468602</v>
      </c>
      <c r="E15" s="37">
        <v>424782.15226889</v>
      </c>
      <c r="F15" s="37">
        <v>61164.940022963499</v>
      </c>
      <c r="G15" s="37">
        <v>424782.15226889</v>
      </c>
      <c r="H15" s="37">
        <v>0.12586748844301901</v>
      </c>
    </row>
    <row r="16" spans="1:8">
      <c r="A16" s="37">
        <v>15</v>
      </c>
      <c r="B16" s="37">
        <v>27</v>
      </c>
      <c r="C16" s="37">
        <v>254241.68599999999</v>
      </c>
      <c r="D16" s="37">
        <v>2013985.2951650999</v>
      </c>
      <c r="E16" s="37">
        <v>1924673.4939965501</v>
      </c>
      <c r="F16" s="37">
        <v>87415.086401890905</v>
      </c>
      <c r="G16" s="37">
        <v>1924673.4939965501</v>
      </c>
      <c r="H16" s="37">
        <v>4.3444949319567598E-2</v>
      </c>
    </row>
    <row r="17" spans="1:8">
      <c r="A17" s="37">
        <v>16</v>
      </c>
      <c r="B17" s="37">
        <v>29</v>
      </c>
      <c r="C17" s="37">
        <v>236025</v>
      </c>
      <c r="D17" s="37">
        <v>3260014.1612196602</v>
      </c>
      <c r="E17" s="37">
        <v>2982769.99421026</v>
      </c>
      <c r="F17" s="37">
        <v>267780.75598376099</v>
      </c>
      <c r="G17" s="37">
        <v>2982769.99421026</v>
      </c>
      <c r="H17" s="37">
        <v>8.23801184976969E-2</v>
      </c>
    </row>
    <row r="18" spans="1:8">
      <c r="A18" s="37">
        <v>17</v>
      </c>
      <c r="B18" s="37">
        <v>31</v>
      </c>
      <c r="C18" s="37">
        <v>48556.086000000003</v>
      </c>
      <c r="D18" s="37">
        <v>760139.00996582001</v>
      </c>
      <c r="E18" s="37">
        <v>662383.68316140096</v>
      </c>
      <c r="F18" s="37">
        <v>97226.7688634605</v>
      </c>
      <c r="G18" s="37">
        <v>662383.68316140096</v>
      </c>
      <c r="H18" s="37">
        <v>0.127995564837592</v>
      </c>
    </row>
    <row r="19" spans="1:8">
      <c r="A19" s="37">
        <v>18</v>
      </c>
      <c r="B19" s="37">
        <v>32</v>
      </c>
      <c r="C19" s="37">
        <v>55359.125999999997</v>
      </c>
      <c r="D19" s="37">
        <v>950099.04451984703</v>
      </c>
      <c r="E19" s="37">
        <v>897201.63908766001</v>
      </c>
      <c r="F19" s="37">
        <v>51826.213190495597</v>
      </c>
      <c r="G19" s="37">
        <v>897201.63908766001</v>
      </c>
      <c r="H19" s="37">
        <v>5.4609791552572402E-2</v>
      </c>
    </row>
    <row r="20" spans="1:8">
      <c r="A20" s="37">
        <v>19</v>
      </c>
      <c r="B20" s="37">
        <v>33</v>
      </c>
      <c r="C20" s="37">
        <v>38210.57</v>
      </c>
      <c r="D20" s="37">
        <v>684227.98151124001</v>
      </c>
      <c r="E20" s="37">
        <v>532363.185168967</v>
      </c>
      <c r="F20" s="37">
        <v>150792.40786637101</v>
      </c>
      <c r="G20" s="37">
        <v>532363.185168967</v>
      </c>
      <c r="H20" s="37">
        <v>0.220729229773825</v>
      </c>
    </row>
    <row r="21" spans="1:8">
      <c r="A21" s="37">
        <v>20</v>
      </c>
      <c r="B21" s="37">
        <v>34</v>
      </c>
      <c r="C21" s="37">
        <v>178999.86900000001</v>
      </c>
      <c r="D21" s="37">
        <v>835046.15701067995</v>
      </c>
      <c r="E21" s="37">
        <v>740802.90911484195</v>
      </c>
      <c r="F21" s="37">
        <v>93656.711058231202</v>
      </c>
      <c r="G21" s="37">
        <v>740802.90911484195</v>
      </c>
      <c r="H21" s="37">
        <v>0.112236360866456</v>
      </c>
    </row>
    <row r="22" spans="1:8">
      <c r="A22" s="37">
        <v>21</v>
      </c>
      <c r="B22" s="37">
        <v>35</v>
      </c>
      <c r="C22" s="37">
        <v>59765.857000000004</v>
      </c>
      <c r="D22" s="37">
        <v>2097499.17706106</v>
      </c>
      <c r="E22" s="37">
        <v>2009913.09070354</v>
      </c>
      <c r="F22" s="37">
        <v>83854.557386725704</v>
      </c>
      <c r="G22" s="37">
        <v>2009913.09070354</v>
      </c>
      <c r="H22" s="37">
        <v>4.0049600280723498E-2</v>
      </c>
    </row>
    <row r="23" spans="1:8">
      <c r="A23" s="37">
        <v>22</v>
      </c>
      <c r="B23" s="37">
        <v>36</v>
      </c>
      <c r="C23" s="37">
        <v>188001.68100000001</v>
      </c>
      <c r="D23" s="37">
        <v>989672.07147185795</v>
      </c>
      <c r="E23" s="37">
        <v>836565.70797635999</v>
      </c>
      <c r="F23" s="37">
        <v>151959.49205549899</v>
      </c>
      <c r="G23" s="37">
        <v>836565.70797635999</v>
      </c>
      <c r="H23" s="37">
        <v>0.15372343775414299</v>
      </c>
    </row>
    <row r="24" spans="1:8">
      <c r="A24" s="37">
        <v>23</v>
      </c>
      <c r="B24" s="37">
        <v>37</v>
      </c>
      <c r="C24" s="37">
        <v>306377.24900000001</v>
      </c>
      <c r="D24" s="37">
        <v>2943469.84038343</v>
      </c>
      <c r="E24" s="37">
        <v>2551893.4323841701</v>
      </c>
      <c r="F24" s="37">
        <v>387598.12243795302</v>
      </c>
      <c r="G24" s="37">
        <v>2551893.4323841701</v>
      </c>
      <c r="H24" s="37">
        <v>0.131858899816233</v>
      </c>
    </row>
    <row r="25" spans="1:8">
      <c r="A25" s="37">
        <v>24</v>
      </c>
      <c r="B25" s="37">
        <v>38</v>
      </c>
      <c r="C25" s="37">
        <v>186141.09899999999</v>
      </c>
      <c r="D25" s="37">
        <v>977019.07234690303</v>
      </c>
      <c r="E25" s="37">
        <v>938809.03091150406</v>
      </c>
      <c r="F25" s="37">
        <v>36498.405265486697</v>
      </c>
      <c r="G25" s="37">
        <v>938809.03091150406</v>
      </c>
      <c r="H25" s="37">
        <v>3.7422461791692202E-2</v>
      </c>
    </row>
    <row r="26" spans="1:8">
      <c r="A26" s="37">
        <v>25</v>
      </c>
      <c r="B26" s="37">
        <v>39</v>
      </c>
      <c r="C26" s="37">
        <v>67247.082999999999</v>
      </c>
      <c r="D26" s="37">
        <v>139308.97945988199</v>
      </c>
      <c r="E26" s="37">
        <v>112258.58490416101</v>
      </c>
      <c r="F26" s="37">
        <v>26969.879761075801</v>
      </c>
      <c r="G26" s="37">
        <v>112258.58490416101</v>
      </c>
      <c r="H26" s="37">
        <v>0.19370952503083699</v>
      </c>
    </row>
    <row r="27" spans="1:8">
      <c r="A27" s="37">
        <v>26</v>
      </c>
      <c r="B27" s="37">
        <v>40</v>
      </c>
      <c r="C27" s="37">
        <v>0.748</v>
      </c>
      <c r="D27" s="37">
        <v>17.547799999999999</v>
      </c>
      <c r="E27" s="37">
        <v>12.786300000000001</v>
      </c>
      <c r="F27" s="37">
        <v>4.7614999999999998</v>
      </c>
      <c r="G27" s="37">
        <v>12.786300000000001</v>
      </c>
      <c r="H27" s="37">
        <v>0.27134455601272001</v>
      </c>
    </row>
    <row r="28" spans="1:8">
      <c r="A28" s="37">
        <v>27</v>
      </c>
      <c r="B28" s="37">
        <v>42</v>
      </c>
      <c r="C28" s="37">
        <v>17584.647000000001</v>
      </c>
      <c r="D28" s="37">
        <v>393269.80460256402</v>
      </c>
      <c r="E28" s="37">
        <v>357809.4094</v>
      </c>
      <c r="F28" s="37">
        <v>34983.033199999998</v>
      </c>
      <c r="G28" s="37">
        <v>357809.4094</v>
      </c>
      <c r="H28" s="37">
        <v>8.9062388696782901E-2</v>
      </c>
    </row>
    <row r="29" spans="1:8">
      <c r="A29" s="37">
        <v>28</v>
      </c>
      <c r="B29" s="37">
        <v>75</v>
      </c>
      <c r="C29" s="37">
        <v>131</v>
      </c>
      <c r="D29" s="37">
        <v>95820.512820512798</v>
      </c>
      <c r="E29" s="37">
        <v>88398.286324786299</v>
      </c>
      <c r="F29" s="37">
        <v>7422.2264957264997</v>
      </c>
      <c r="G29" s="37">
        <v>88398.286324786299</v>
      </c>
      <c r="H29" s="37">
        <v>7.7459682454732004E-2</v>
      </c>
    </row>
    <row r="30" spans="1:8">
      <c r="A30" s="37">
        <v>29</v>
      </c>
      <c r="B30" s="37">
        <v>76</v>
      </c>
      <c r="C30" s="37">
        <v>2135</v>
      </c>
      <c r="D30" s="37">
        <v>419183.299630769</v>
      </c>
      <c r="E30" s="37">
        <v>396482.895420513</v>
      </c>
      <c r="F30" s="37">
        <v>22692.575150427401</v>
      </c>
      <c r="G30" s="37">
        <v>396482.895420513</v>
      </c>
      <c r="H30" s="37">
        <v>5.4136219181716003E-2</v>
      </c>
    </row>
    <row r="31" spans="1:8">
      <c r="A31" s="30">
        <v>30</v>
      </c>
      <c r="B31" s="39">
        <v>99</v>
      </c>
      <c r="C31" s="40">
        <v>22</v>
      </c>
      <c r="D31" s="40">
        <v>25096.057786854199</v>
      </c>
      <c r="E31" s="40">
        <v>23288.656274109399</v>
      </c>
      <c r="F31" s="40">
        <v>1807.4015127448799</v>
      </c>
      <c r="G31" s="40">
        <v>23288.656274109399</v>
      </c>
      <c r="H31" s="40">
        <v>7.2019339774218399E-2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361</v>
      </c>
      <c r="D34" s="34">
        <v>740185.52</v>
      </c>
      <c r="E34" s="34">
        <v>742751.69</v>
      </c>
      <c r="F34" s="30"/>
      <c r="G34" s="30"/>
      <c r="H34" s="30"/>
    </row>
    <row r="35" spans="1:8">
      <c r="A35" s="30"/>
      <c r="B35" s="33">
        <v>71</v>
      </c>
      <c r="C35" s="34">
        <v>142</v>
      </c>
      <c r="D35" s="34">
        <v>318918.92</v>
      </c>
      <c r="E35" s="34">
        <v>369577.64</v>
      </c>
      <c r="F35" s="30"/>
      <c r="G35" s="30"/>
      <c r="H35" s="30"/>
    </row>
    <row r="36" spans="1:8">
      <c r="A36" s="30"/>
      <c r="B36" s="33">
        <v>72</v>
      </c>
      <c r="C36" s="34">
        <v>42</v>
      </c>
      <c r="D36" s="34">
        <v>135721.38</v>
      </c>
      <c r="E36" s="34">
        <v>139215.4</v>
      </c>
      <c r="F36" s="30"/>
      <c r="G36" s="30"/>
      <c r="H36" s="30"/>
    </row>
    <row r="37" spans="1:8">
      <c r="A37" s="30"/>
      <c r="B37" s="33">
        <v>73</v>
      </c>
      <c r="C37" s="34">
        <v>123</v>
      </c>
      <c r="D37" s="34">
        <v>265524.90999999997</v>
      </c>
      <c r="E37" s="34">
        <v>312296.81</v>
      </c>
      <c r="F37" s="30"/>
      <c r="G37" s="30"/>
      <c r="H37" s="30"/>
    </row>
    <row r="38" spans="1:8">
      <c r="A38" s="30"/>
      <c r="B38" s="33">
        <v>77</v>
      </c>
      <c r="C38" s="34">
        <v>98</v>
      </c>
      <c r="D38" s="34">
        <v>159638.51999999999</v>
      </c>
      <c r="E38" s="34">
        <v>188122.91</v>
      </c>
      <c r="F38" s="30"/>
      <c r="G38" s="30"/>
      <c r="H38" s="30"/>
    </row>
    <row r="39" spans="1:8">
      <c r="A39" s="30"/>
      <c r="B39" s="33">
        <v>78</v>
      </c>
      <c r="C39" s="34">
        <v>46</v>
      </c>
      <c r="D39" s="34">
        <v>57386.34</v>
      </c>
      <c r="E39" s="34">
        <v>50171.64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2016-09-18T00:38:20Z</dcterms:modified>
</cp:coreProperties>
</file>