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<sst xmlns="http://schemas.openxmlformats.org/spreadsheetml/2006/main" count="121" uniqueCount="80">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</sst>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851" Type="http://schemas.openxmlformats.org/officeDocument/2006/relationships/hyperlink" Target="cid:95fab3242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862" Type="http://schemas.openxmlformats.org/officeDocument/2006/relationships/image" Target="cid:b0db015a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40" Type="http://schemas.openxmlformats.org/officeDocument/2006/relationships/image" Target="cid:770b9904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V26" sqref="V26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69" t="s">
        <v>5</v>
      </c>
      <c r="B3" s="69"/>
      <c r="C3" s="69"/>
      <c r="D3" s="69"/>
      <c r="E3" s="15">
        <f>SUM(E4:E42)</f>
        <v>14698583.984099995</v>
      </c>
      <c r="F3" s="25">
        <f>RA!I7</f>
        <v>1413834.4476999999</v>
      </c>
      <c r="G3" s="16">
        <f>SUM(G4:G42)</f>
        <v>13284749.536400001</v>
      </c>
      <c r="H3" s="27">
        <f>RA!J7</f>
        <v>9.6188479735830104</v>
      </c>
      <c r="I3" s="20">
        <f>SUM(I4:I42)</f>
        <v>14698589.398266343</v>
      </c>
      <c r="J3" s="21">
        <f>SUM(J4:J42)</f>
        <v>13284749.503075145</v>
      </c>
      <c r="K3" s="22">
        <f>E3-I3</f>
        <v>-5.4141663480550051</v>
      </c>
      <c r="L3" s="22">
        <f>G3-J3</f>
        <v>3.332485631108284E-2</v>
      </c>
    </row>
    <row r="4" spans="1:13">
      <c r="A4" s="70">
        <f>RA!A8</f>
        <v>42635</v>
      </c>
      <c r="B4" s="12">
        <v>12</v>
      </c>
      <c r="C4" s="65" t="s">
        <v>6</v>
      </c>
      <c r="D4" s="65"/>
      <c r="E4" s="15">
        <f>VLOOKUP(C4,RA!B8:D35,3,0)</f>
        <v>476941.75140000001</v>
      </c>
      <c r="F4" s="25">
        <f>VLOOKUP(C4,RA!B8:I38,8,0)</f>
        <v>145755.17019999999</v>
      </c>
      <c r="G4" s="16">
        <f t="shared" ref="G4:G42" si="0">E4-F4</f>
        <v>331186.58120000002</v>
      </c>
      <c r="H4" s="27">
        <f>RA!J8</f>
        <v>30.560371318332901</v>
      </c>
      <c r="I4" s="20">
        <f>VLOOKUP(B4,RMS!B:D,3,FALSE)</f>
        <v>476942.41304273502</v>
      </c>
      <c r="J4" s="21">
        <f>VLOOKUP(B4,RMS!B:E,4,FALSE)</f>
        <v>331186.59248803399</v>
      </c>
      <c r="K4" s="22">
        <f t="shared" ref="K4:K42" si="1">E4-I4</f>
        <v>-0.66164273500908166</v>
      </c>
      <c r="L4" s="22">
        <f t="shared" ref="L4:L42" si="2">G4-J4</f>
        <v>-1.1288033972959965E-2</v>
      </c>
    </row>
    <row r="5" spans="1:13">
      <c r="A5" s="70"/>
      <c r="B5" s="12">
        <v>13</v>
      </c>
      <c r="C5" s="65" t="s">
        <v>7</v>
      </c>
      <c r="D5" s="65"/>
      <c r="E5" s="15">
        <f>VLOOKUP(C5,RA!B8:D36,3,0)</f>
        <v>59906.703500000003</v>
      </c>
      <c r="F5" s="25">
        <f>VLOOKUP(C5,RA!B9:I39,8,0)</f>
        <v>13503.315500000001</v>
      </c>
      <c r="G5" s="16">
        <f t="shared" si="0"/>
        <v>46403.388000000006</v>
      </c>
      <c r="H5" s="27">
        <f>RA!J9</f>
        <v>22.540575112766799</v>
      </c>
      <c r="I5" s="20">
        <f>VLOOKUP(B5,RMS!B:D,3,FALSE)</f>
        <v>59906.719847863198</v>
      </c>
      <c r="J5" s="21">
        <f>VLOOKUP(B5,RMS!B:E,4,FALSE)</f>
        <v>46403.400162393198</v>
      </c>
      <c r="K5" s="22">
        <f t="shared" si="1"/>
        <v>-1.6347863194823731E-2</v>
      </c>
      <c r="L5" s="22">
        <f t="shared" si="2"/>
        <v>-1.2162393191829324E-2</v>
      </c>
      <c r="M5" s="32"/>
    </row>
    <row r="6" spans="1:13">
      <c r="A6" s="70"/>
      <c r="B6" s="12">
        <v>14</v>
      </c>
      <c r="C6" s="65" t="s">
        <v>8</v>
      </c>
      <c r="D6" s="65"/>
      <c r="E6" s="15">
        <f>VLOOKUP(C6,RA!B10:D37,3,0)</f>
        <v>80512.493799999997</v>
      </c>
      <c r="F6" s="25">
        <f>VLOOKUP(C6,RA!B10:I40,8,0)</f>
        <v>25838.6692</v>
      </c>
      <c r="G6" s="16">
        <f t="shared" si="0"/>
        <v>54673.824599999993</v>
      </c>
      <c r="H6" s="27">
        <f>RA!J10</f>
        <v>32.092744840552903</v>
      </c>
      <c r="I6" s="20">
        <f>VLOOKUP(B6,RMS!B:D,3,FALSE)</f>
        <v>80514.457277134905</v>
      </c>
      <c r="J6" s="21">
        <f>VLOOKUP(B6,RMS!B:E,4,FALSE)</f>
        <v>54673.825640927003</v>
      </c>
      <c r="K6" s="22">
        <f>E6-I6</f>
        <v>-1.9634771349083167</v>
      </c>
      <c r="L6" s="22">
        <f t="shared" si="2"/>
        <v>-1.0409270107629709E-3</v>
      </c>
      <c r="M6" s="32"/>
    </row>
    <row r="7" spans="1:13">
      <c r="A7" s="70"/>
      <c r="B7" s="12">
        <v>15</v>
      </c>
      <c r="C7" s="65" t="s">
        <v>9</v>
      </c>
      <c r="D7" s="65"/>
      <c r="E7" s="15">
        <f>VLOOKUP(C7,RA!B10:D38,3,0)</f>
        <v>32982.999100000001</v>
      </c>
      <c r="F7" s="25">
        <f>VLOOKUP(C7,RA!B11:I41,8,0)</f>
        <v>8223.9814000000006</v>
      </c>
      <c r="G7" s="16">
        <f t="shared" si="0"/>
        <v>24759.0177</v>
      </c>
      <c r="H7" s="27">
        <f>RA!J11</f>
        <v>24.9340012261044</v>
      </c>
      <c r="I7" s="20">
        <f>VLOOKUP(B7,RMS!B:D,3,FALSE)</f>
        <v>32983.021083193402</v>
      </c>
      <c r="J7" s="21">
        <f>VLOOKUP(B7,RMS!B:E,4,FALSE)</f>
        <v>24759.017486725701</v>
      </c>
      <c r="K7" s="22">
        <f t="shared" si="1"/>
        <v>-2.1983193400956225E-2</v>
      </c>
      <c r="L7" s="22">
        <f t="shared" si="2"/>
        <v>2.1327429931261577E-4</v>
      </c>
      <c r="M7" s="32"/>
    </row>
    <row r="8" spans="1:13">
      <c r="A8" s="70"/>
      <c r="B8" s="12">
        <v>16</v>
      </c>
      <c r="C8" s="65" t="s">
        <v>10</v>
      </c>
      <c r="D8" s="65"/>
      <c r="E8" s="15">
        <f>VLOOKUP(C8,RA!B12:D38,3,0)</f>
        <v>94386.754499999995</v>
      </c>
      <c r="F8" s="25">
        <f>VLOOKUP(C8,RA!B12:I42,8,0)</f>
        <v>23141.046600000001</v>
      </c>
      <c r="G8" s="16">
        <f t="shared" si="0"/>
        <v>71245.707899999994</v>
      </c>
      <c r="H8" s="27">
        <f>RA!J12</f>
        <v>24.5172606289795</v>
      </c>
      <c r="I8" s="20">
        <f>VLOOKUP(B8,RMS!B:D,3,FALSE)</f>
        <v>94386.7541931624</v>
      </c>
      <c r="J8" s="21">
        <f>VLOOKUP(B8,RMS!B:E,4,FALSE)</f>
        <v>71245.708442735006</v>
      </c>
      <c r="K8" s="22">
        <f t="shared" si="1"/>
        <v>3.0683759541716427E-4</v>
      </c>
      <c r="L8" s="22">
        <f t="shared" si="2"/>
        <v>-5.4273501154966652E-4</v>
      </c>
      <c r="M8" s="32"/>
    </row>
    <row r="9" spans="1:13">
      <c r="A9" s="70"/>
      <c r="B9" s="12">
        <v>17</v>
      </c>
      <c r="C9" s="65" t="s">
        <v>11</v>
      </c>
      <c r="D9" s="65"/>
      <c r="E9" s="15">
        <f>VLOOKUP(C9,RA!B12:D39,3,0)</f>
        <v>174440.7917</v>
      </c>
      <c r="F9" s="25">
        <f>VLOOKUP(C9,RA!B13:I43,8,0)</f>
        <v>56468.745900000002</v>
      </c>
      <c r="G9" s="16">
        <f t="shared" si="0"/>
        <v>117972.04579999999</v>
      </c>
      <c r="H9" s="27">
        <f>RA!J13</f>
        <v>32.371296501057998</v>
      </c>
      <c r="I9" s="20">
        <f>VLOOKUP(B9,RMS!B:D,3,FALSE)</f>
        <v>174440.97931025599</v>
      </c>
      <c r="J9" s="21">
        <f>VLOOKUP(B9,RMS!B:E,4,FALSE)</f>
        <v>117972.044120513</v>
      </c>
      <c r="K9" s="22">
        <f t="shared" si="1"/>
        <v>-0.18761025599087588</v>
      </c>
      <c r="L9" s="22">
        <f t="shared" si="2"/>
        <v>1.6794869879959151E-3</v>
      </c>
      <c r="M9" s="32"/>
    </row>
    <row r="10" spans="1:13">
      <c r="A10" s="70"/>
      <c r="B10" s="12">
        <v>18</v>
      </c>
      <c r="C10" s="65" t="s">
        <v>12</v>
      </c>
      <c r="D10" s="65"/>
      <c r="E10" s="15">
        <f>VLOOKUP(C10,RA!B14:D40,3,0)</f>
        <v>67615.465700000001</v>
      </c>
      <c r="F10" s="25">
        <f>VLOOKUP(C10,RA!B14:I43,8,0)</f>
        <v>13444.805200000001</v>
      </c>
      <c r="G10" s="16">
        <f t="shared" si="0"/>
        <v>54170.660499999998</v>
      </c>
      <c r="H10" s="27">
        <f>RA!J14</f>
        <v>19.8842159272446</v>
      </c>
      <c r="I10" s="20">
        <f>VLOOKUP(B10,RMS!B:D,3,FALSE)</f>
        <v>67615.463216239295</v>
      </c>
      <c r="J10" s="21">
        <f>VLOOKUP(B10,RMS!B:E,4,FALSE)</f>
        <v>54170.660104273498</v>
      </c>
      <c r="K10" s="22">
        <f t="shared" si="1"/>
        <v>2.4837607052177191E-3</v>
      </c>
      <c r="L10" s="22">
        <f t="shared" si="2"/>
        <v>3.9572649984620512E-4</v>
      </c>
      <c r="M10" s="32"/>
    </row>
    <row r="11" spans="1:13">
      <c r="A11" s="70"/>
      <c r="B11" s="12">
        <v>19</v>
      </c>
      <c r="C11" s="65" t="s">
        <v>13</v>
      </c>
      <c r="D11" s="65"/>
      <c r="E11" s="15">
        <f>VLOOKUP(C11,RA!B14:D41,3,0)</f>
        <v>46911.675499999998</v>
      </c>
      <c r="F11" s="25">
        <f>VLOOKUP(C11,RA!B15:I44,8,0)</f>
        <v>2322.0859999999998</v>
      </c>
      <c r="G11" s="16">
        <f t="shared" si="0"/>
        <v>44589.589499999995</v>
      </c>
      <c r="H11" s="27">
        <f>RA!J15</f>
        <v>4.9499106038112002</v>
      </c>
      <c r="I11" s="20">
        <f>VLOOKUP(B11,RMS!B:D,3,FALSE)</f>
        <v>46911.691029914502</v>
      </c>
      <c r="J11" s="21">
        <f>VLOOKUP(B11,RMS!B:E,4,FALSE)</f>
        <v>44589.589173504297</v>
      </c>
      <c r="K11" s="22">
        <f t="shared" si="1"/>
        <v>-1.5529914504440967E-2</v>
      </c>
      <c r="L11" s="22">
        <f t="shared" si="2"/>
        <v>3.2649569766363129E-4</v>
      </c>
      <c r="M11" s="32"/>
    </row>
    <row r="12" spans="1:13">
      <c r="A12" s="70"/>
      <c r="B12" s="12">
        <v>21</v>
      </c>
      <c r="C12" s="65" t="s">
        <v>14</v>
      </c>
      <c r="D12" s="65"/>
      <c r="E12" s="15">
        <f>VLOOKUP(C12,RA!B16:D42,3,0)</f>
        <v>678010.07609999995</v>
      </c>
      <c r="F12" s="25">
        <f>VLOOKUP(C12,RA!B16:I45,8,0)</f>
        <v>2307.8926000000001</v>
      </c>
      <c r="G12" s="16">
        <f t="shared" si="0"/>
        <v>675702.18349999993</v>
      </c>
      <c r="H12" s="27">
        <f>RA!J16</f>
        <v>0.34039207990466602</v>
      </c>
      <c r="I12" s="20">
        <f>VLOOKUP(B12,RMS!B:D,3,FALSE)</f>
        <v>678009.57936793705</v>
      </c>
      <c r="J12" s="21">
        <f>VLOOKUP(B12,RMS!B:E,4,FALSE)</f>
        <v>675702.18356666702</v>
      </c>
      <c r="K12" s="22">
        <f t="shared" si="1"/>
        <v>0.49673206289298832</v>
      </c>
      <c r="L12" s="22">
        <f t="shared" si="2"/>
        <v>-6.6667096689343452E-5</v>
      </c>
      <c r="M12" s="32"/>
    </row>
    <row r="13" spans="1:13">
      <c r="A13" s="70"/>
      <c r="B13" s="12">
        <v>22</v>
      </c>
      <c r="C13" s="65" t="s">
        <v>15</v>
      </c>
      <c r="D13" s="65"/>
      <c r="E13" s="15">
        <f>VLOOKUP(C13,RA!B16:D43,3,0)</f>
        <v>551436.09849999996</v>
      </c>
      <c r="F13" s="25">
        <f>VLOOKUP(C13,RA!B17:I46,8,0)</f>
        <v>5013.7494999999999</v>
      </c>
      <c r="G13" s="16">
        <f t="shared" si="0"/>
        <v>546422.34899999993</v>
      </c>
      <c r="H13" s="27">
        <f>RA!J17</f>
        <v>0.90921677301109805</v>
      </c>
      <c r="I13" s="20">
        <f>VLOOKUP(B13,RMS!B:D,3,FALSE)</f>
        <v>551436.00831965799</v>
      </c>
      <c r="J13" s="21">
        <f>VLOOKUP(B13,RMS!B:E,4,FALSE)</f>
        <v>546422.34904786304</v>
      </c>
      <c r="K13" s="22">
        <f t="shared" si="1"/>
        <v>9.0180341969244182E-2</v>
      </c>
      <c r="L13" s="22">
        <f t="shared" si="2"/>
        <v>-4.7863111831247807E-5</v>
      </c>
      <c r="M13" s="32"/>
    </row>
    <row r="14" spans="1:13">
      <c r="A14" s="70"/>
      <c r="B14" s="12">
        <v>23</v>
      </c>
      <c r="C14" s="65" t="s">
        <v>16</v>
      </c>
      <c r="D14" s="65"/>
      <c r="E14" s="15">
        <f>VLOOKUP(C14,RA!B18:D43,3,0)</f>
        <v>1137705.1462999999</v>
      </c>
      <c r="F14" s="25">
        <f>VLOOKUP(C14,RA!B18:I47,8,0)</f>
        <v>162621.81589999999</v>
      </c>
      <c r="G14" s="16">
        <f t="shared" si="0"/>
        <v>975083.33039999986</v>
      </c>
      <c r="H14" s="27">
        <f>RA!J18</f>
        <v>14.2938455037206</v>
      </c>
      <c r="I14" s="20">
        <f>VLOOKUP(B14,RMS!B:D,3,FALSE)</f>
        <v>1137705.3900230799</v>
      </c>
      <c r="J14" s="21">
        <f>VLOOKUP(B14,RMS!B:E,4,FALSE)</f>
        <v>975083.31300427404</v>
      </c>
      <c r="K14" s="22">
        <f t="shared" si="1"/>
        <v>-0.24372308002784848</v>
      </c>
      <c r="L14" s="22">
        <f t="shared" si="2"/>
        <v>1.7395725823007524E-2</v>
      </c>
      <c r="M14" s="32"/>
    </row>
    <row r="15" spans="1:13">
      <c r="A15" s="70"/>
      <c r="B15" s="12">
        <v>24</v>
      </c>
      <c r="C15" s="65" t="s">
        <v>17</v>
      </c>
      <c r="D15" s="65"/>
      <c r="E15" s="15">
        <f>VLOOKUP(C15,RA!B18:D44,3,0)</f>
        <v>428246.84399999998</v>
      </c>
      <c r="F15" s="25">
        <f>VLOOKUP(C15,RA!B19:I48,8,0)</f>
        <v>14124.160900000001</v>
      </c>
      <c r="G15" s="16">
        <f t="shared" si="0"/>
        <v>414122.68309999997</v>
      </c>
      <c r="H15" s="27">
        <f>RA!J19</f>
        <v>3.2981354323769398</v>
      </c>
      <c r="I15" s="20">
        <f>VLOOKUP(B15,RMS!B:D,3,FALSE)</f>
        <v>428246.79483931599</v>
      </c>
      <c r="J15" s="21">
        <f>VLOOKUP(B15,RMS!B:E,4,FALSE)</f>
        <v>414122.68298803398</v>
      </c>
      <c r="K15" s="22">
        <f t="shared" si="1"/>
        <v>4.9160683993250132E-2</v>
      </c>
      <c r="L15" s="22">
        <f t="shared" si="2"/>
        <v>1.1196598643437028E-4</v>
      </c>
      <c r="M15" s="32"/>
    </row>
    <row r="16" spans="1:13">
      <c r="A16" s="70"/>
      <c r="B16" s="12">
        <v>25</v>
      </c>
      <c r="C16" s="65" t="s">
        <v>18</v>
      </c>
      <c r="D16" s="65"/>
      <c r="E16" s="15">
        <f>VLOOKUP(C16,RA!B20:D45,3,0)</f>
        <v>1255123.8736</v>
      </c>
      <c r="F16" s="25">
        <f>VLOOKUP(C16,RA!B20:I49,8,0)</f>
        <v>72343.162599999996</v>
      </c>
      <c r="G16" s="16">
        <f t="shared" si="0"/>
        <v>1182780.7110000001</v>
      </c>
      <c r="H16" s="27">
        <f>RA!J20</f>
        <v>5.7638265131952497</v>
      </c>
      <c r="I16" s="20">
        <f>VLOOKUP(B16,RMS!B:D,3,FALSE)</f>
        <v>1255124.1470891</v>
      </c>
      <c r="J16" s="21">
        <f>VLOOKUP(B16,RMS!B:E,4,FALSE)</f>
        <v>1182780.7109646001</v>
      </c>
      <c r="K16" s="22">
        <f t="shared" si="1"/>
        <v>-0.27348909992724657</v>
      </c>
      <c r="L16" s="22">
        <f t="shared" si="2"/>
        <v>3.5400036722421646E-5</v>
      </c>
      <c r="M16" s="32"/>
    </row>
    <row r="17" spans="1:13">
      <c r="A17" s="70"/>
      <c r="B17" s="12">
        <v>26</v>
      </c>
      <c r="C17" s="65" t="s">
        <v>19</v>
      </c>
      <c r="D17" s="65"/>
      <c r="E17" s="15">
        <f>VLOOKUP(C17,RA!B20:D46,3,0)</f>
        <v>332079.72200000001</v>
      </c>
      <c r="F17" s="25">
        <f>VLOOKUP(C17,RA!B21:I50,8,0)</f>
        <v>38723.7163</v>
      </c>
      <c r="G17" s="16">
        <f t="shared" si="0"/>
        <v>293356.00569999998</v>
      </c>
      <c r="H17" s="27">
        <f>RA!J21</f>
        <v>11.660969861929701</v>
      </c>
      <c r="I17" s="20">
        <f>VLOOKUP(B17,RMS!B:D,3,FALSE)</f>
        <v>332079.59249147598</v>
      </c>
      <c r="J17" s="21">
        <f>VLOOKUP(B17,RMS!B:E,4,FALSE)</f>
        <v>293356.005629135</v>
      </c>
      <c r="K17" s="22">
        <f t="shared" si="1"/>
        <v>0.12950852402718738</v>
      </c>
      <c r="L17" s="22">
        <f t="shared" si="2"/>
        <v>7.0864974986761808E-5</v>
      </c>
      <c r="M17" s="32"/>
    </row>
    <row r="18" spans="1:13">
      <c r="A18" s="70"/>
      <c r="B18" s="12">
        <v>27</v>
      </c>
      <c r="C18" s="65" t="s">
        <v>20</v>
      </c>
      <c r="D18" s="65"/>
      <c r="E18" s="15">
        <f>VLOOKUP(C18,RA!B22:D47,3,0)</f>
        <v>1087064.9934</v>
      </c>
      <c r="F18" s="25">
        <f>VLOOKUP(C18,RA!B22:I51,8,0)</f>
        <v>73313.510599999994</v>
      </c>
      <c r="G18" s="16">
        <f t="shared" si="0"/>
        <v>1013751.4828</v>
      </c>
      <c r="H18" s="27">
        <f>RA!J22</f>
        <v>6.7441699479897901</v>
      </c>
      <c r="I18" s="20">
        <f>VLOOKUP(B18,RMS!B:D,3,FALSE)</f>
        <v>1087066.34631941</v>
      </c>
      <c r="J18" s="21">
        <f>VLOOKUP(B18,RMS!B:E,4,FALSE)</f>
        <v>1013751.48494774</v>
      </c>
      <c r="K18" s="22">
        <f t="shared" si="1"/>
        <v>-1.3529194099828601</v>
      </c>
      <c r="L18" s="22">
        <f t="shared" si="2"/>
        <v>-2.1477399859577417E-3</v>
      </c>
      <c r="M18" s="32"/>
    </row>
    <row r="19" spans="1:13">
      <c r="A19" s="70"/>
      <c r="B19" s="12">
        <v>29</v>
      </c>
      <c r="C19" s="65" t="s">
        <v>21</v>
      </c>
      <c r="D19" s="65"/>
      <c r="E19" s="15">
        <f>VLOOKUP(C19,RA!B22:D48,3,0)</f>
        <v>2591212.0353999999</v>
      </c>
      <c r="F19" s="25">
        <f>VLOOKUP(C19,RA!B23:I52,8,0)</f>
        <v>198989.9731</v>
      </c>
      <c r="G19" s="16">
        <f t="shared" si="0"/>
        <v>2392222.0622999999</v>
      </c>
      <c r="H19" s="27">
        <f>RA!J23</f>
        <v>7.67941682816714</v>
      </c>
      <c r="I19" s="20">
        <f>VLOOKUP(B19,RMS!B:D,3,FALSE)</f>
        <v>2591213.2800632501</v>
      </c>
      <c r="J19" s="21">
        <f>VLOOKUP(B19,RMS!B:E,4,FALSE)</f>
        <v>2392222.0856247898</v>
      </c>
      <c r="K19" s="22">
        <f t="shared" si="1"/>
        <v>-1.2446632501669228</v>
      </c>
      <c r="L19" s="22">
        <f t="shared" si="2"/>
        <v>-2.3324789945036173E-2</v>
      </c>
      <c r="M19" s="32"/>
    </row>
    <row r="20" spans="1:13">
      <c r="A20" s="70"/>
      <c r="B20" s="12">
        <v>31</v>
      </c>
      <c r="C20" s="65" t="s">
        <v>22</v>
      </c>
      <c r="D20" s="65"/>
      <c r="E20" s="15">
        <f>VLOOKUP(C20,RA!B24:D49,3,0)</f>
        <v>255197.73869999999</v>
      </c>
      <c r="F20" s="25">
        <f>VLOOKUP(C20,RA!B24:I53,8,0)</f>
        <v>36599.743399999999</v>
      </c>
      <c r="G20" s="16">
        <f t="shared" si="0"/>
        <v>218597.99529999998</v>
      </c>
      <c r="H20" s="27">
        <f>RA!J24</f>
        <v>14.3417193218256</v>
      </c>
      <c r="I20" s="20">
        <f>VLOOKUP(B20,RMS!B:D,3,FALSE)</f>
        <v>255197.87999328299</v>
      </c>
      <c r="J20" s="21">
        <f>VLOOKUP(B20,RMS!B:E,4,FALSE)</f>
        <v>218597.99653949399</v>
      </c>
      <c r="K20" s="22">
        <f t="shared" si="1"/>
        <v>-0.1412932829989586</v>
      </c>
      <c r="L20" s="22">
        <f t="shared" si="2"/>
        <v>-1.2394940131343901E-3</v>
      </c>
      <c r="M20" s="32"/>
    </row>
    <row r="21" spans="1:13">
      <c r="A21" s="70"/>
      <c r="B21" s="12">
        <v>32</v>
      </c>
      <c r="C21" s="65" t="s">
        <v>23</v>
      </c>
      <c r="D21" s="65"/>
      <c r="E21" s="15">
        <f>VLOOKUP(C21,RA!B24:D50,3,0)</f>
        <v>286725.91009999998</v>
      </c>
      <c r="F21" s="25">
        <f>VLOOKUP(C21,RA!B25:I54,8,0)</f>
        <v>19299.113399999998</v>
      </c>
      <c r="G21" s="16">
        <f t="shared" si="0"/>
        <v>267426.79670000001</v>
      </c>
      <c r="H21" s="27">
        <f>RA!J25</f>
        <v>6.7308578402520904</v>
      </c>
      <c r="I21" s="20">
        <f>VLOOKUP(B21,RMS!B:D,3,FALSE)</f>
        <v>286725.90588737599</v>
      </c>
      <c r="J21" s="21">
        <f>VLOOKUP(B21,RMS!B:E,4,FALSE)</f>
        <v>267426.79418690701</v>
      </c>
      <c r="K21" s="22">
        <f t="shared" si="1"/>
        <v>4.2126239859499037E-3</v>
      </c>
      <c r="L21" s="22">
        <f t="shared" si="2"/>
        <v>2.5130930007435381E-3</v>
      </c>
      <c r="M21" s="32"/>
    </row>
    <row r="22" spans="1:13">
      <c r="A22" s="70"/>
      <c r="B22" s="12">
        <v>33</v>
      </c>
      <c r="C22" s="65" t="s">
        <v>24</v>
      </c>
      <c r="D22" s="65"/>
      <c r="E22" s="15">
        <f>VLOOKUP(C22,RA!B26:D51,3,0)</f>
        <v>511491.61050000001</v>
      </c>
      <c r="F22" s="25">
        <f>VLOOKUP(C22,RA!B26:I55,8,0)</f>
        <v>112564.31419999999</v>
      </c>
      <c r="G22" s="16">
        <f t="shared" si="0"/>
        <v>398927.29630000005</v>
      </c>
      <c r="H22" s="27">
        <f>RA!J26</f>
        <v>22.0070694981614</v>
      </c>
      <c r="I22" s="20">
        <f>VLOOKUP(B22,RMS!B:D,3,FALSE)</f>
        <v>511491.54053480801</v>
      </c>
      <c r="J22" s="21">
        <f>VLOOKUP(B22,RMS!B:E,4,FALSE)</f>
        <v>398927.28912112798</v>
      </c>
      <c r="K22" s="22">
        <f t="shared" si="1"/>
        <v>6.9965192000381649E-2</v>
      </c>
      <c r="L22" s="22">
        <f t="shared" si="2"/>
        <v>7.1788720670156181E-3</v>
      </c>
      <c r="M22" s="32"/>
    </row>
    <row r="23" spans="1:13">
      <c r="A23" s="70"/>
      <c r="B23" s="12">
        <v>34</v>
      </c>
      <c r="C23" s="65" t="s">
        <v>25</v>
      </c>
      <c r="D23" s="65"/>
      <c r="E23" s="15">
        <f>VLOOKUP(C23,RA!B26:D52,3,0)</f>
        <v>169569.42670000001</v>
      </c>
      <c r="F23" s="25">
        <f>VLOOKUP(C23,RA!B27:I56,8,0)</f>
        <v>37865.771500000003</v>
      </c>
      <c r="G23" s="16">
        <f t="shared" si="0"/>
        <v>131703.65520000001</v>
      </c>
      <c r="H23" s="27">
        <f>RA!J27</f>
        <v>22.330541676591</v>
      </c>
      <c r="I23" s="20">
        <f>VLOOKUP(B23,RMS!B:D,3,FALSE)</f>
        <v>169569.294781106</v>
      </c>
      <c r="J23" s="21">
        <f>VLOOKUP(B23,RMS!B:E,4,FALSE)</f>
        <v>131703.66028342201</v>
      </c>
      <c r="K23" s="22">
        <f t="shared" si="1"/>
        <v>0.13191889401059598</v>
      </c>
      <c r="L23" s="22">
        <f t="shared" si="2"/>
        <v>-5.0834220019169152E-3</v>
      </c>
      <c r="M23" s="32"/>
    </row>
    <row r="24" spans="1:13">
      <c r="A24" s="70"/>
      <c r="B24" s="12">
        <v>35</v>
      </c>
      <c r="C24" s="65" t="s">
        <v>26</v>
      </c>
      <c r="D24" s="65"/>
      <c r="E24" s="15">
        <f>VLOOKUP(C24,RA!B28:D53,3,0)</f>
        <v>915778.68830000004</v>
      </c>
      <c r="F24" s="25">
        <f>VLOOKUP(C24,RA!B28:I57,8,0)</f>
        <v>44773.542800000003</v>
      </c>
      <c r="G24" s="16">
        <f t="shared" si="0"/>
        <v>871005.14549999998</v>
      </c>
      <c r="H24" s="27">
        <f>RA!J28</f>
        <v>4.8891225982901103</v>
      </c>
      <c r="I24" s="20">
        <f>VLOOKUP(B24,RMS!B:D,3,FALSE)</f>
        <v>915778.81739645998</v>
      </c>
      <c r="J24" s="21">
        <f>VLOOKUP(B24,RMS!B:E,4,FALSE)</f>
        <v>871005.149937168</v>
      </c>
      <c r="K24" s="22">
        <f t="shared" si="1"/>
        <v>-0.12909645994659513</v>
      </c>
      <c r="L24" s="22">
        <f t="shared" si="2"/>
        <v>-4.4371680123731494E-3</v>
      </c>
      <c r="M24" s="32"/>
    </row>
    <row r="25" spans="1:13">
      <c r="A25" s="70"/>
      <c r="B25" s="12">
        <v>36</v>
      </c>
      <c r="C25" s="65" t="s">
        <v>27</v>
      </c>
      <c r="D25" s="65"/>
      <c r="E25" s="15">
        <f>VLOOKUP(C25,RA!B28:D54,3,0)</f>
        <v>704249.26659999997</v>
      </c>
      <c r="F25" s="25">
        <f>VLOOKUP(C25,RA!B29:I58,8,0)</f>
        <v>96791.0236</v>
      </c>
      <c r="G25" s="16">
        <f t="shared" si="0"/>
        <v>607458.24300000002</v>
      </c>
      <c r="H25" s="27">
        <f>RA!J29</f>
        <v>13.7438586293872</v>
      </c>
      <c r="I25" s="20">
        <f>VLOOKUP(B25,RMS!B:D,3,FALSE)</f>
        <v>704249.47927433602</v>
      </c>
      <c r="J25" s="21">
        <f>VLOOKUP(B25,RMS!B:E,4,FALSE)</f>
        <v>607458.22242108302</v>
      </c>
      <c r="K25" s="22">
        <f t="shared" si="1"/>
        <v>-0.21267433604225516</v>
      </c>
      <c r="L25" s="22">
        <f t="shared" si="2"/>
        <v>2.0578916999511421E-2</v>
      </c>
      <c r="M25" s="32"/>
    </row>
    <row r="26" spans="1:13">
      <c r="A26" s="70"/>
      <c r="B26" s="12">
        <v>37</v>
      </c>
      <c r="C26" s="65" t="s">
        <v>67</v>
      </c>
      <c r="D26" s="65"/>
      <c r="E26" s="15">
        <f>VLOOKUP(C26,RA!B30:D55,3,0)</f>
        <v>1103955.9521999999</v>
      </c>
      <c r="F26" s="25">
        <f>VLOOKUP(C26,RA!B30:I59,8,0)</f>
        <v>122784.9979</v>
      </c>
      <c r="G26" s="16">
        <f t="shared" si="0"/>
        <v>981170.95429999998</v>
      </c>
      <c r="H26" s="27">
        <f>RA!J30</f>
        <v>11.1222732804973</v>
      </c>
      <c r="I26" s="20">
        <f>VLOOKUP(B26,RMS!B:D,3,FALSE)</f>
        <v>1103956.0170327399</v>
      </c>
      <c r="J26" s="21">
        <f>VLOOKUP(B26,RMS!B:E,4,FALSE)</f>
        <v>981170.93617861101</v>
      </c>
      <c r="K26" s="22">
        <f t="shared" si="1"/>
        <v>-6.4832739997655153E-2</v>
      </c>
      <c r="L26" s="22">
        <f t="shared" si="2"/>
        <v>1.8121388973668218E-2</v>
      </c>
      <c r="M26" s="32"/>
    </row>
    <row r="27" spans="1:13">
      <c r="A27" s="70"/>
      <c r="B27" s="12">
        <v>38</v>
      </c>
      <c r="C27" s="65" t="s">
        <v>29</v>
      </c>
      <c r="D27" s="65"/>
      <c r="E27" s="15">
        <f>VLOOKUP(C27,RA!B30:D56,3,0)</f>
        <v>827282.97490000003</v>
      </c>
      <c r="F27" s="25">
        <f>VLOOKUP(C27,RA!B31:I60,8,0)</f>
        <v>34100.107000000004</v>
      </c>
      <c r="G27" s="16">
        <f t="shared" si="0"/>
        <v>793182.86790000007</v>
      </c>
      <c r="H27" s="27">
        <f>RA!J31</f>
        <v>4.1219398965779499</v>
      </c>
      <c r="I27" s="20">
        <f>VLOOKUP(B27,RMS!B:D,3,FALSE)</f>
        <v>827282.91432123899</v>
      </c>
      <c r="J27" s="21">
        <f>VLOOKUP(B27,RMS!B:E,4,FALSE)</f>
        <v>793182.82965309697</v>
      </c>
      <c r="K27" s="22">
        <f t="shared" si="1"/>
        <v>6.0578761040233076E-2</v>
      </c>
      <c r="L27" s="22">
        <f t="shared" si="2"/>
        <v>3.8246903102844954E-2</v>
      </c>
      <c r="M27" s="32"/>
    </row>
    <row r="28" spans="1:13">
      <c r="A28" s="70"/>
      <c r="B28" s="12">
        <v>39</v>
      </c>
      <c r="C28" s="65" t="s">
        <v>30</v>
      </c>
      <c r="D28" s="65"/>
      <c r="E28" s="15">
        <f>VLOOKUP(C28,RA!B32:D57,3,0)</f>
        <v>107797.0376</v>
      </c>
      <c r="F28" s="25">
        <f>VLOOKUP(C28,RA!B32:I61,8,0)</f>
        <v>21816.846000000001</v>
      </c>
      <c r="G28" s="16">
        <f t="shared" si="0"/>
        <v>85980.191599999991</v>
      </c>
      <c r="H28" s="27">
        <f>RA!J32</f>
        <v>20.238817768773298</v>
      </c>
      <c r="I28" s="20">
        <f>VLOOKUP(B28,RMS!B:D,3,FALSE)</f>
        <v>107796.961947674</v>
      </c>
      <c r="J28" s="21">
        <f>VLOOKUP(B28,RMS!B:E,4,FALSE)</f>
        <v>85980.215273315698</v>
      </c>
      <c r="K28" s="22">
        <f t="shared" si="1"/>
        <v>7.5652325991541147E-2</v>
      </c>
      <c r="L28" s="22">
        <f t="shared" si="2"/>
        <v>-2.3673315707128495E-2</v>
      </c>
      <c r="M28" s="32"/>
    </row>
    <row r="29" spans="1:13">
      <c r="A29" s="70"/>
      <c r="B29" s="12">
        <v>40</v>
      </c>
      <c r="C29" s="65" t="s">
        <v>68</v>
      </c>
      <c r="D29" s="65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0"/>
      <c r="B30" s="12">
        <v>42</v>
      </c>
      <c r="C30" s="65" t="s">
        <v>31</v>
      </c>
      <c r="D30" s="65"/>
      <c r="E30" s="15">
        <f>VLOOKUP(C30,RA!B34:D60,3,0)</f>
        <v>186126.71650000001</v>
      </c>
      <c r="F30" s="25">
        <f>VLOOKUP(C30,RA!B34:I64,8,0)</f>
        <v>25349.267</v>
      </c>
      <c r="G30" s="16">
        <f t="shared" si="0"/>
        <v>160777.44950000002</v>
      </c>
      <c r="H30" s="27">
        <f>RA!J34</f>
        <v>0</v>
      </c>
      <c r="I30" s="20">
        <f>VLOOKUP(B30,RMS!B:D,3,FALSE)</f>
        <v>186126.71539999999</v>
      </c>
      <c r="J30" s="21">
        <f>VLOOKUP(B30,RMS!B:E,4,FALSE)</f>
        <v>160777.43590000001</v>
      </c>
      <c r="K30" s="22">
        <f t="shared" si="1"/>
        <v>1.100000023143366E-3</v>
      </c>
      <c r="L30" s="22">
        <f t="shared" si="2"/>
        <v>1.3600000005681068E-2</v>
      </c>
      <c r="M30" s="32"/>
    </row>
    <row r="31" spans="1:13" s="36" customFormat="1" ht="12" thickBot="1">
      <c r="A31" s="70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13.619359690364499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0"/>
      <c r="B32" s="12">
        <v>70</v>
      </c>
      <c r="C32" s="71" t="s">
        <v>64</v>
      </c>
      <c r="D32" s="72"/>
      <c r="E32" s="15">
        <f>VLOOKUP(C32,RA!B34:D61,3,0)</f>
        <v>47332.49</v>
      </c>
      <c r="F32" s="25">
        <f>VLOOKUP(C32,RA!B34:I65,8,0)</f>
        <v>3106.94</v>
      </c>
      <c r="G32" s="16">
        <f t="shared" si="0"/>
        <v>44225.549999999996</v>
      </c>
      <c r="H32" s="27">
        <f>RA!J34</f>
        <v>0</v>
      </c>
      <c r="I32" s="20">
        <f>VLOOKUP(B32,RMS!B:D,3,FALSE)</f>
        <v>47332.49</v>
      </c>
      <c r="J32" s="21">
        <f>VLOOKUP(B32,RMS!B:E,4,FALSE)</f>
        <v>44225.55</v>
      </c>
      <c r="K32" s="22">
        <f t="shared" si="1"/>
        <v>0</v>
      </c>
      <c r="L32" s="22">
        <f t="shared" si="2"/>
        <v>0</v>
      </c>
    </row>
    <row r="33" spans="1:13">
      <c r="A33" s="70"/>
      <c r="B33" s="12">
        <v>71</v>
      </c>
      <c r="C33" s="65" t="s">
        <v>35</v>
      </c>
      <c r="D33" s="65"/>
      <c r="E33" s="15">
        <f>VLOOKUP(C33,RA!B34:D61,3,0)</f>
        <v>67831.66</v>
      </c>
      <c r="F33" s="25">
        <f>VLOOKUP(C33,RA!B34:I65,8,0)</f>
        <v>-10179.14</v>
      </c>
      <c r="G33" s="16">
        <f t="shared" si="0"/>
        <v>78010.8</v>
      </c>
      <c r="H33" s="27">
        <f>RA!J34</f>
        <v>0</v>
      </c>
      <c r="I33" s="20">
        <f>VLOOKUP(B33,RMS!B:D,3,FALSE)</f>
        <v>67831.66</v>
      </c>
      <c r="J33" s="21">
        <f>VLOOKUP(B33,RMS!B:E,4,FALSE)</f>
        <v>78010.8</v>
      </c>
      <c r="K33" s="22">
        <f t="shared" si="1"/>
        <v>0</v>
      </c>
      <c r="L33" s="22">
        <f t="shared" si="2"/>
        <v>0</v>
      </c>
      <c r="M33" s="32"/>
    </row>
    <row r="34" spans="1:13">
      <c r="A34" s="70"/>
      <c r="B34" s="12">
        <v>72</v>
      </c>
      <c r="C34" s="65" t="s">
        <v>36</v>
      </c>
      <c r="D34" s="65"/>
      <c r="E34" s="15">
        <f>VLOOKUP(C34,RA!B34:D62,3,0)</f>
        <v>20220.52</v>
      </c>
      <c r="F34" s="25">
        <f>VLOOKUP(C34,RA!B34:I66,8,0)</f>
        <v>-241.85</v>
      </c>
      <c r="G34" s="16">
        <f t="shared" si="0"/>
        <v>20462.37</v>
      </c>
      <c r="H34" s="27">
        <f>RA!J35</f>
        <v>13.619359690364499</v>
      </c>
      <c r="I34" s="20">
        <f>VLOOKUP(B34,RMS!B:D,3,FALSE)</f>
        <v>20220.52</v>
      </c>
      <c r="J34" s="21">
        <f>VLOOKUP(B34,RMS!B:E,4,FALSE)</f>
        <v>20462.37</v>
      </c>
      <c r="K34" s="22">
        <f t="shared" si="1"/>
        <v>0</v>
      </c>
      <c r="L34" s="22">
        <f t="shared" si="2"/>
        <v>0</v>
      </c>
      <c r="M34" s="32"/>
    </row>
    <row r="35" spans="1:13">
      <c r="A35" s="70"/>
      <c r="B35" s="12">
        <v>73</v>
      </c>
      <c r="C35" s="65" t="s">
        <v>37</v>
      </c>
      <c r="D35" s="65"/>
      <c r="E35" s="15">
        <f>VLOOKUP(C35,RA!B34:D63,3,0)</f>
        <v>57160.7</v>
      </c>
      <c r="F35" s="25">
        <f>VLOOKUP(C35,RA!B34:I67,8,0)</f>
        <v>-5376.07</v>
      </c>
      <c r="G35" s="16">
        <f t="shared" si="0"/>
        <v>62536.77</v>
      </c>
      <c r="H35" s="27">
        <f>RA!J34</f>
        <v>0</v>
      </c>
      <c r="I35" s="20">
        <f>VLOOKUP(B35,RMS!B:D,3,FALSE)</f>
        <v>57160.7</v>
      </c>
      <c r="J35" s="21">
        <f>VLOOKUP(B35,RMS!B:E,4,FALSE)</f>
        <v>62536.77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0"/>
      <c r="B36" s="12">
        <v>74</v>
      </c>
      <c r="C36" s="65" t="s">
        <v>65</v>
      </c>
      <c r="D36" s="65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13.619359690364499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0"/>
      <c r="B37" s="12">
        <v>75</v>
      </c>
      <c r="C37" s="65" t="s">
        <v>32</v>
      </c>
      <c r="D37" s="65"/>
      <c r="E37" s="15">
        <f>VLOOKUP(C37,RA!B8:D64,3,0)</f>
        <v>29083.7605</v>
      </c>
      <c r="F37" s="25">
        <f>VLOOKUP(C37,RA!B8:I68,8,0)</f>
        <v>2233.6956</v>
      </c>
      <c r="G37" s="16">
        <f t="shared" si="0"/>
        <v>26850.064900000001</v>
      </c>
      <c r="H37" s="27">
        <f>RA!J35</f>
        <v>13.619359690364499</v>
      </c>
      <c r="I37" s="20">
        <f>VLOOKUP(B37,RMS!B:D,3,FALSE)</f>
        <v>29083.760683760702</v>
      </c>
      <c r="J37" s="21">
        <f>VLOOKUP(B37,RMS!B:E,4,FALSE)</f>
        <v>26850.064102564102</v>
      </c>
      <c r="K37" s="22">
        <f t="shared" si="1"/>
        <v>-1.8376070147496648E-4</v>
      </c>
      <c r="L37" s="22">
        <f t="shared" si="2"/>
        <v>7.9743589958525263E-4</v>
      </c>
      <c r="M37" s="32"/>
    </row>
    <row r="38" spans="1:13">
      <c r="A38" s="70"/>
      <c r="B38" s="12">
        <v>76</v>
      </c>
      <c r="C38" s="65" t="s">
        <v>33</v>
      </c>
      <c r="D38" s="65"/>
      <c r="E38" s="15">
        <f>VLOOKUP(C38,RA!B8:D65,3,0)</f>
        <v>252472.77009999999</v>
      </c>
      <c r="F38" s="25">
        <f>VLOOKUP(C38,RA!B8:I69,8,0)</f>
        <v>13489.233399999999</v>
      </c>
      <c r="G38" s="16">
        <f t="shared" si="0"/>
        <v>238983.5367</v>
      </c>
      <c r="H38" s="27">
        <f>RA!J36</f>
        <v>0</v>
      </c>
      <c r="I38" s="20">
        <f>VLOOKUP(B38,RMS!B:D,3,FALSE)</f>
        <v>252472.76656239299</v>
      </c>
      <c r="J38" s="21">
        <f>VLOOKUP(B38,RMS!B:E,4,FALSE)</f>
        <v>238983.53963504301</v>
      </c>
      <c r="K38" s="22">
        <f t="shared" si="1"/>
        <v>3.537607000907883E-3</v>
      </c>
      <c r="L38" s="22">
        <f t="shared" si="2"/>
        <v>-2.9350430122576654E-3</v>
      </c>
      <c r="M38" s="32"/>
    </row>
    <row r="39" spans="1:13">
      <c r="A39" s="70"/>
      <c r="B39" s="12">
        <v>77</v>
      </c>
      <c r="C39" s="65" t="s">
        <v>38</v>
      </c>
      <c r="D39" s="65"/>
      <c r="E39" s="15">
        <f>VLOOKUP(C39,RA!B9:D66,3,0)</f>
        <v>25663.29</v>
      </c>
      <c r="F39" s="25">
        <f>VLOOKUP(C39,RA!B9:I70,8,0)</f>
        <v>-1449.82</v>
      </c>
      <c r="G39" s="16">
        <f t="shared" si="0"/>
        <v>27113.11</v>
      </c>
      <c r="H39" s="27">
        <f>RA!J37</f>
        <v>6.5640746979506099</v>
      </c>
      <c r="I39" s="20">
        <f>VLOOKUP(B39,RMS!B:D,3,FALSE)</f>
        <v>25663.29</v>
      </c>
      <c r="J39" s="21">
        <f>VLOOKUP(B39,RMS!B:E,4,FALSE)</f>
        <v>27113.11</v>
      </c>
      <c r="K39" s="22">
        <f t="shared" si="1"/>
        <v>0</v>
      </c>
      <c r="L39" s="22">
        <f t="shared" si="2"/>
        <v>0</v>
      </c>
      <c r="M39" s="32"/>
    </row>
    <row r="40" spans="1:13">
      <c r="A40" s="70"/>
      <c r="B40" s="12">
        <v>78</v>
      </c>
      <c r="C40" s="65" t="s">
        <v>39</v>
      </c>
      <c r="D40" s="65"/>
      <c r="E40" s="15">
        <f>VLOOKUP(C40,RA!B10:D67,3,0)</f>
        <v>26327.360000000001</v>
      </c>
      <c r="F40" s="25">
        <f>VLOOKUP(C40,RA!B10:I71,8,0)</f>
        <v>3501.96</v>
      </c>
      <c r="G40" s="16">
        <f t="shared" si="0"/>
        <v>22825.4</v>
      </c>
      <c r="H40" s="27">
        <f>RA!J38</f>
        <v>-15.0064733783605</v>
      </c>
      <c r="I40" s="20">
        <f>VLOOKUP(B40,RMS!B:D,3,FALSE)</f>
        <v>26327.360000000001</v>
      </c>
      <c r="J40" s="21">
        <f>VLOOKUP(B40,RMS!B:E,4,FALSE)</f>
        <v>22825.4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0"/>
      <c r="B41" s="12">
        <v>9101</v>
      </c>
      <c r="C41" s="66" t="s">
        <v>70</v>
      </c>
      <c r="D41" s="67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-1.1960622179845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0"/>
      <c r="B42" s="12">
        <v>99</v>
      </c>
      <c r="C42" s="65" t="s">
        <v>34</v>
      </c>
      <c r="D42" s="65"/>
      <c r="E42" s="15">
        <f>VLOOKUP(C42,RA!B8:D68,3,0)</f>
        <v>9738.6869000000006</v>
      </c>
      <c r="F42" s="25">
        <f>VLOOKUP(C42,RA!B8:I72,8,0)</f>
        <v>668.97040000000004</v>
      </c>
      <c r="G42" s="16">
        <f t="shared" si="0"/>
        <v>9069.7165000000005</v>
      </c>
      <c r="H42" s="27">
        <f>RA!J39</f>
        <v>-1.1960622179845</v>
      </c>
      <c r="I42" s="20">
        <f>VLOOKUP(B42,RMS!B:D,3,FALSE)</f>
        <v>9738.6869374479993</v>
      </c>
      <c r="J42" s="21">
        <f>VLOOKUP(B42,RMS!B:E,4,FALSE)</f>
        <v>9069.7164511005194</v>
      </c>
      <c r="K42" s="22">
        <f t="shared" si="1"/>
        <v>-3.7447998693096451E-5</v>
      </c>
      <c r="L42" s="22">
        <f t="shared" si="2"/>
        <v>4.8899481043918058E-5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4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4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5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9" t="s">
        <v>4</v>
      </c>
      <c r="C6" s="8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1" t="s">
        <v>5</v>
      </c>
      <c r="B7" s="82"/>
      <c r="C7" s="83"/>
      <c r="D7" s="53">
        <v>14698583.984099999</v>
      </c>
      <c r="E7" s="53">
        <v>17587965.077500001</v>
      </c>
      <c r="F7" s="54">
        <v>83.571828345870799</v>
      </c>
      <c r="G7" s="53">
        <v>14851486.342599999</v>
      </c>
      <c r="H7" s="54">
        <v>-1.02954246445635</v>
      </c>
      <c r="I7" s="53">
        <v>1413834.4476999999</v>
      </c>
      <c r="J7" s="54">
        <v>9.6188479735830104</v>
      </c>
      <c r="K7" s="53">
        <v>1641488.5146000001</v>
      </c>
      <c r="L7" s="54">
        <v>11.052688442984699</v>
      </c>
      <c r="M7" s="54">
        <v>-0.138687578301743</v>
      </c>
      <c r="N7" s="53">
        <v>526729848.42030001</v>
      </c>
      <c r="O7" s="53">
        <v>5830979967.1148996</v>
      </c>
      <c r="P7" s="53">
        <v>836668</v>
      </c>
      <c r="Q7" s="53">
        <v>822987</v>
      </c>
      <c r="R7" s="54">
        <v>1.66235918671862</v>
      </c>
      <c r="S7" s="53">
        <v>17.568000669441201</v>
      </c>
      <c r="T7" s="53">
        <v>16.952693053231702</v>
      </c>
      <c r="U7" s="55">
        <v>3.5024339296603002</v>
      </c>
    </row>
    <row r="8" spans="1:23" ht="12" thickBot="1">
      <c r="A8" s="73">
        <v>42635</v>
      </c>
      <c r="B8" s="71" t="s">
        <v>6</v>
      </c>
      <c r="C8" s="72"/>
      <c r="D8" s="56">
        <v>476941.75140000001</v>
      </c>
      <c r="E8" s="56">
        <v>738991.35140000004</v>
      </c>
      <c r="F8" s="57">
        <v>64.539557938864405</v>
      </c>
      <c r="G8" s="56">
        <v>448142.76929999999</v>
      </c>
      <c r="H8" s="57">
        <v>6.4262962771850702</v>
      </c>
      <c r="I8" s="56">
        <v>145755.17019999999</v>
      </c>
      <c r="J8" s="57">
        <v>30.560371318332901</v>
      </c>
      <c r="K8" s="56">
        <v>128823.8768</v>
      </c>
      <c r="L8" s="57">
        <v>28.746168771443799</v>
      </c>
      <c r="M8" s="57">
        <v>0.131429776999228</v>
      </c>
      <c r="N8" s="56">
        <v>28860463.502900001</v>
      </c>
      <c r="O8" s="56">
        <v>218866227.28740001</v>
      </c>
      <c r="P8" s="56">
        <v>20579</v>
      </c>
      <c r="Q8" s="56">
        <v>19797</v>
      </c>
      <c r="R8" s="57">
        <v>3.9500934485023</v>
      </c>
      <c r="S8" s="56">
        <v>23.176138364351999</v>
      </c>
      <c r="T8" s="56">
        <v>24.506454361772001</v>
      </c>
      <c r="U8" s="58">
        <v>-5.7400244014170401</v>
      </c>
    </row>
    <row r="9" spans="1:23" ht="12" thickBot="1">
      <c r="A9" s="74"/>
      <c r="B9" s="71" t="s">
        <v>7</v>
      </c>
      <c r="C9" s="72"/>
      <c r="D9" s="56">
        <v>59906.703500000003</v>
      </c>
      <c r="E9" s="56">
        <v>71449.489199999996</v>
      </c>
      <c r="F9" s="57">
        <v>83.844831041843193</v>
      </c>
      <c r="G9" s="56">
        <v>59767.096799999999</v>
      </c>
      <c r="H9" s="57">
        <v>0.23358454312607499</v>
      </c>
      <c r="I9" s="56">
        <v>13503.315500000001</v>
      </c>
      <c r="J9" s="57">
        <v>22.540575112766799</v>
      </c>
      <c r="K9" s="56">
        <v>14392.598900000001</v>
      </c>
      <c r="L9" s="57">
        <v>24.081141080287502</v>
      </c>
      <c r="M9" s="57">
        <v>-6.1787548321103003E-2</v>
      </c>
      <c r="N9" s="56">
        <v>2882860.6370999999</v>
      </c>
      <c r="O9" s="56">
        <v>31318491.685400002</v>
      </c>
      <c r="P9" s="56">
        <v>3614</v>
      </c>
      <c r="Q9" s="56">
        <v>3886</v>
      </c>
      <c r="R9" s="57">
        <v>-6.9994853319608898</v>
      </c>
      <c r="S9" s="56">
        <v>16.576287631433299</v>
      </c>
      <c r="T9" s="56">
        <v>16.607609624292301</v>
      </c>
      <c r="U9" s="58">
        <v>-0.188956620176047</v>
      </c>
    </row>
    <row r="10" spans="1:23" ht="12" thickBot="1">
      <c r="A10" s="74"/>
      <c r="B10" s="71" t="s">
        <v>8</v>
      </c>
      <c r="C10" s="72"/>
      <c r="D10" s="56">
        <v>80512.493799999997</v>
      </c>
      <c r="E10" s="56">
        <v>122232.4659</v>
      </c>
      <c r="F10" s="57">
        <v>65.868338012478901</v>
      </c>
      <c r="G10" s="56">
        <v>82616.132400000002</v>
      </c>
      <c r="H10" s="57">
        <v>-2.5462806583765998</v>
      </c>
      <c r="I10" s="56">
        <v>25838.6692</v>
      </c>
      <c r="J10" s="57">
        <v>32.092744840552903</v>
      </c>
      <c r="K10" s="56">
        <v>25238.2379</v>
      </c>
      <c r="L10" s="57">
        <v>30.548801023273299</v>
      </c>
      <c r="M10" s="57">
        <v>2.3790539671550998E-2</v>
      </c>
      <c r="N10" s="56">
        <v>4605407.1020999998</v>
      </c>
      <c r="O10" s="56">
        <v>50800847.339599997</v>
      </c>
      <c r="P10" s="56">
        <v>83788</v>
      </c>
      <c r="Q10" s="56">
        <v>84545</v>
      </c>
      <c r="R10" s="57">
        <v>-0.89538115796321505</v>
      </c>
      <c r="S10" s="56">
        <v>0.96090721583042904</v>
      </c>
      <c r="T10" s="56">
        <v>0.93259017801170996</v>
      </c>
      <c r="U10" s="58">
        <v>2.9469065641522199</v>
      </c>
    </row>
    <row r="11" spans="1:23" ht="12" thickBot="1">
      <c r="A11" s="74"/>
      <c r="B11" s="71" t="s">
        <v>9</v>
      </c>
      <c r="C11" s="72"/>
      <c r="D11" s="56">
        <v>32982.999100000001</v>
      </c>
      <c r="E11" s="56">
        <v>44112.486599999997</v>
      </c>
      <c r="F11" s="57">
        <v>74.770210528100193</v>
      </c>
      <c r="G11" s="56">
        <v>33469.939200000001</v>
      </c>
      <c r="H11" s="57">
        <v>-1.4548580357146199</v>
      </c>
      <c r="I11" s="56">
        <v>8223.9814000000006</v>
      </c>
      <c r="J11" s="57">
        <v>24.9340012261044</v>
      </c>
      <c r="K11" s="56">
        <v>8199.5256000000008</v>
      </c>
      <c r="L11" s="57">
        <v>24.498178950979401</v>
      </c>
      <c r="M11" s="57">
        <v>2.9825871877269998E-3</v>
      </c>
      <c r="N11" s="56">
        <v>2222502.4438999998</v>
      </c>
      <c r="O11" s="56">
        <v>17944928.661800001</v>
      </c>
      <c r="P11" s="56">
        <v>1661</v>
      </c>
      <c r="Q11" s="56">
        <v>1801</v>
      </c>
      <c r="R11" s="57">
        <v>-7.7734591893392597</v>
      </c>
      <c r="S11" s="56">
        <v>19.857314328717599</v>
      </c>
      <c r="T11" s="56">
        <v>19.966008162132201</v>
      </c>
      <c r="U11" s="58">
        <v>-0.54737429047651498</v>
      </c>
    </row>
    <row r="12" spans="1:23" ht="12" thickBot="1">
      <c r="A12" s="74"/>
      <c r="B12" s="71" t="s">
        <v>10</v>
      </c>
      <c r="C12" s="72"/>
      <c r="D12" s="56">
        <v>94386.754499999995</v>
      </c>
      <c r="E12" s="56">
        <v>186797.40969999999</v>
      </c>
      <c r="F12" s="57">
        <v>50.528941836820302</v>
      </c>
      <c r="G12" s="56">
        <v>116835.1237</v>
      </c>
      <c r="H12" s="57">
        <v>-19.2137162944605</v>
      </c>
      <c r="I12" s="56">
        <v>23141.046600000001</v>
      </c>
      <c r="J12" s="57">
        <v>24.5172606289795</v>
      </c>
      <c r="K12" s="56">
        <v>25870.1911</v>
      </c>
      <c r="L12" s="57">
        <v>22.142477604960199</v>
      </c>
      <c r="M12" s="57">
        <v>-0.105493789723107</v>
      </c>
      <c r="N12" s="56">
        <v>7590782.5109999999</v>
      </c>
      <c r="O12" s="56">
        <v>63639309.334899999</v>
      </c>
      <c r="P12" s="56">
        <v>810</v>
      </c>
      <c r="Q12" s="56">
        <v>734</v>
      </c>
      <c r="R12" s="57">
        <v>10.354223433242501</v>
      </c>
      <c r="S12" s="56">
        <v>116.52685740740699</v>
      </c>
      <c r="T12" s="56">
        <v>114.910311716621</v>
      </c>
      <c r="U12" s="58">
        <v>1.3872730516831</v>
      </c>
    </row>
    <row r="13" spans="1:23" ht="12" thickBot="1">
      <c r="A13" s="74"/>
      <c r="B13" s="71" t="s">
        <v>11</v>
      </c>
      <c r="C13" s="72"/>
      <c r="D13" s="56">
        <v>174440.7917</v>
      </c>
      <c r="E13" s="56">
        <v>276252.62689999997</v>
      </c>
      <c r="F13" s="57">
        <v>63.145387487354299</v>
      </c>
      <c r="G13" s="56">
        <v>189885.89600000001</v>
      </c>
      <c r="H13" s="57">
        <v>-8.1338870476193801</v>
      </c>
      <c r="I13" s="56">
        <v>56468.745900000002</v>
      </c>
      <c r="J13" s="57">
        <v>32.371296501057998</v>
      </c>
      <c r="K13" s="56">
        <v>59644.410199999998</v>
      </c>
      <c r="L13" s="57">
        <v>31.410658430365999</v>
      </c>
      <c r="M13" s="57">
        <v>-5.3243284481334002E-2</v>
      </c>
      <c r="N13" s="56">
        <v>10939998.782400001</v>
      </c>
      <c r="O13" s="56">
        <v>92135672.546700001</v>
      </c>
      <c r="P13" s="56">
        <v>7383</v>
      </c>
      <c r="Q13" s="56">
        <v>7237</v>
      </c>
      <c r="R13" s="57">
        <v>2.0174105292248199</v>
      </c>
      <c r="S13" s="56">
        <v>23.627359027495601</v>
      </c>
      <c r="T13" s="56">
        <v>24.095087411910999</v>
      </c>
      <c r="U13" s="58">
        <v>-1.97960501582556</v>
      </c>
    </row>
    <row r="14" spans="1:23" ht="12" thickBot="1">
      <c r="A14" s="74"/>
      <c r="B14" s="71" t="s">
        <v>12</v>
      </c>
      <c r="C14" s="72"/>
      <c r="D14" s="56">
        <v>67615.465700000001</v>
      </c>
      <c r="E14" s="56">
        <v>130880.0194</v>
      </c>
      <c r="F14" s="57">
        <v>51.662175792739802</v>
      </c>
      <c r="G14" s="56">
        <v>119855.21679999999</v>
      </c>
      <c r="H14" s="57">
        <v>-43.585713241978802</v>
      </c>
      <c r="I14" s="56">
        <v>13444.805200000001</v>
      </c>
      <c r="J14" s="57">
        <v>19.8842159272446</v>
      </c>
      <c r="K14" s="56">
        <v>26648.824499999999</v>
      </c>
      <c r="L14" s="57">
        <v>22.234179880937798</v>
      </c>
      <c r="M14" s="57">
        <v>-0.49548224162758098</v>
      </c>
      <c r="N14" s="56">
        <v>2452534.0835000002</v>
      </c>
      <c r="O14" s="56">
        <v>38175747.910700001</v>
      </c>
      <c r="P14" s="56">
        <v>1022</v>
      </c>
      <c r="Q14" s="56">
        <v>1001</v>
      </c>
      <c r="R14" s="57">
        <v>2.0979020979021001</v>
      </c>
      <c r="S14" s="56">
        <v>66.159946868884603</v>
      </c>
      <c r="T14" s="56">
        <v>69.152893906093894</v>
      </c>
      <c r="U14" s="58">
        <v>-4.5238050797422602</v>
      </c>
    </row>
    <row r="15" spans="1:23" ht="12" thickBot="1">
      <c r="A15" s="74"/>
      <c r="B15" s="71" t="s">
        <v>13</v>
      </c>
      <c r="C15" s="72"/>
      <c r="D15" s="56">
        <v>46911.675499999998</v>
      </c>
      <c r="E15" s="56">
        <v>92171.3698</v>
      </c>
      <c r="F15" s="57">
        <v>50.896146603649598</v>
      </c>
      <c r="G15" s="56">
        <v>52390.1319</v>
      </c>
      <c r="H15" s="57">
        <v>-10.457038761530599</v>
      </c>
      <c r="I15" s="56">
        <v>2322.0859999999998</v>
      </c>
      <c r="J15" s="57">
        <v>4.9499106038112002</v>
      </c>
      <c r="K15" s="56">
        <v>10895.9514</v>
      </c>
      <c r="L15" s="57">
        <v>20.797717060147399</v>
      </c>
      <c r="M15" s="57">
        <v>-0.78688542975696496</v>
      </c>
      <c r="N15" s="56">
        <v>2945766.2248999998</v>
      </c>
      <c r="O15" s="56">
        <v>33791552.711499996</v>
      </c>
      <c r="P15" s="56">
        <v>2175</v>
      </c>
      <c r="Q15" s="56">
        <v>2250</v>
      </c>
      <c r="R15" s="57">
        <v>-3.3333333333333299</v>
      </c>
      <c r="S15" s="56">
        <v>21.568586436781601</v>
      </c>
      <c r="T15" s="56">
        <v>22.5049049333333</v>
      </c>
      <c r="U15" s="58">
        <v>-4.3411212844017903</v>
      </c>
    </row>
    <row r="16" spans="1:23" ht="12" thickBot="1">
      <c r="A16" s="74"/>
      <c r="B16" s="71" t="s">
        <v>14</v>
      </c>
      <c r="C16" s="72"/>
      <c r="D16" s="56">
        <v>678010.07609999995</v>
      </c>
      <c r="E16" s="56">
        <v>897801.03060000006</v>
      </c>
      <c r="F16" s="57">
        <v>75.518968345011402</v>
      </c>
      <c r="G16" s="56">
        <v>789928.74849999999</v>
      </c>
      <c r="H16" s="57">
        <v>-14.168198411884999</v>
      </c>
      <c r="I16" s="56">
        <v>2307.8926000000001</v>
      </c>
      <c r="J16" s="57">
        <v>0.34039207990466602</v>
      </c>
      <c r="K16" s="56">
        <v>35677.392</v>
      </c>
      <c r="L16" s="57">
        <v>4.5165329237286302</v>
      </c>
      <c r="M16" s="57">
        <v>-0.93531218313266795</v>
      </c>
      <c r="N16" s="56">
        <v>32959315.959100001</v>
      </c>
      <c r="O16" s="56">
        <v>308706441.96619999</v>
      </c>
      <c r="P16" s="56">
        <v>40354</v>
      </c>
      <c r="Q16" s="56">
        <v>39426</v>
      </c>
      <c r="R16" s="57">
        <v>2.35377669558159</v>
      </c>
      <c r="S16" s="56">
        <v>16.801558113198201</v>
      </c>
      <c r="T16" s="56">
        <v>17.701964881043001</v>
      </c>
      <c r="U16" s="58">
        <v>-5.35906706853262</v>
      </c>
    </row>
    <row r="17" spans="1:21" ht="12" thickBot="1">
      <c r="A17" s="74"/>
      <c r="B17" s="71" t="s">
        <v>15</v>
      </c>
      <c r="C17" s="72"/>
      <c r="D17" s="56">
        <v>551436.09849999996</v>
      </c>
      <c r="E17" s="56">
        <v>884676.39300000004</v>
      </c>
      <c r="F17" s="57">
        <v>62.331955827377897</v>
      </c>
      <c r="G17" s="56">
        <v>1918660.5253000001</v>
      </c>
      <c r="H17" s="57">
        <v>-71.259319132873799</v>
      </c>
      <c r="I17" s="56">
        <v>5013.7494999999999</v>
      </c>
      <c r="J17" s="57">
        <v>0.90921677301109805</v>
      </c>
      <c r="K17" s="56">
        <v>114967.8365</v>
      </c>
      <c r="L17" s="57">
        <v>5.9920884900690696</v>
      </c>
      <c r="M17" s="57">
        <v>-0.95638998129707298</v>
      </c>
      <c r="N17" s="56">
        <v>46133648.647699997</v>
      </c>
      <c r="O17" s="56">
        <v>318668892.20060003</v>
      </c>
      <c r="P17" s="56">
        <v>11453</v>
      </c>
      <c r="Q17" s="56">
        <v>12062</v>
      </c>
      <c r="R17" s="57">
        <v>-5.0489139446194704</v>
      </c>
      <c r="S17" s="56">
        <v>48.1477428184755</v>
      </c>
      <c r="T17" s="56">
        <v>41.4590069308572</v>
      </c>
      <c r="U17" s="58">
        <v>13.892106869549099</v>
      </c>
    </row>
    <row r="18" spans="1:21" ht="12" customHeight="1" thickBot="1">
      <c r="A18" s="74"/>
      <c r="B18" s="71" t="s">
        <v>16</v>
      </c>
      <c r="C18" s="72"/>
      <c r="D18" s="56">
        <v>1137705.1462999999</v>
      </c>
      <c r="E18" s="56">
        <v>1449979.7045</v>
      </c>
      <c r="F18" s="57">
        <v>78.463522128560896</v>
      </c>
      <c r="G18" s="56">
        <v>1009239.0786</v>
      </c>
      <c r="H18" s="57">
        <v>12.7290025152619</v>
      </c>
      <c r="I18" s="56">
        <v>162621.81589999999</v>
      </c>
      <c r="J18" s="57">
        <v>14.2938455037206</v>
      </c>
      <c r="K18" s="56">
        <v>149072.80679999999</v>
      </c>
      <c r="L18" s="57">
        <v>14.7708119870657</v>
      </c>
      <c r="M18" s="57">
        <v>9.0888535547449995E-2</v>
      </c>
      <c r="N18" s="56">
        <v>37140222.193700001</v>
      </c>
      <c r="O18" s="56">
        <v>585646292.37720001</v>
      </c>
      <c r="P18" s="56">
        <v>55594</v>
      </c>
      <c r="Q18" s="56">
        <v>56787</v>
      </c>
      <c r="R18" s="57">
        <v>-2.1008329371158898</v>
      </c>
      <c r="S18" s="56">
        <v>20.464531177824899</v>
      </c>
      <c r="T18" s="56">
        <v>20.216958680684002</v>
      </c>
      <c r="U18" s="58">
        <v>1.2097638347525499</v>
      </c>
    </row>
    <row r="19" spans="1:21" ht="12" customHeight="1" thickBot="1">
      <c r="A19" s="74"/>
      <c r="B19" s="71" t="s">
        <v>17</v>
      </c>
      <c r="C19" s="72"/>
      <c r="D19" s="56">
        <v>428246.84399999998</v>
      </c>
      <c r="E19" s="56">
        <v>587061.56140000001</v>
      </c>
      <c r="F19" s="57">
        <v>72.947518992511604</v>
      </c>
      <c r="G19" s="56">
        <v>442846.0148</v>
      </c>
      <c r="H19" s="57">
        <v>-3.29666979313189</v>
      </c>
      <c r="I19" s="56">
        <v>14124.160900000001</v>
      </c>
      <c r="J19" s="57">
        <v>3.2981354323769398</v>
      </c>
      <c r="K19" s="56">
        <v>30910.228500000001</v>
      </c>
      <c r="L19" s="57">
        <v>6.9799044062663196</v>
      </c>
      <c r="M19" s="57">
        <v>-0.54305867069212999</v>
      </c>
      <c r="N19" s="56">
        <v>15073998.3961</v>
      </c>
      <c r="O19" s="56">
        <v>173208412.05509999</v>
      </c>
      <c r="P19" s="56">
        <v>8881</v>
      </c>
      <c r="Q19" s="56">
        <v>9162</v>
      </c>
      <c r="R19" s="57">
        <v>-3.0670159353852902</v>
      </c>
      <c r="S19" s="56">
        <v>48.220565702060597</v>
      </c>
      <c r="T19" s="56">
        <v>50.976844149748999</v>
      </c>
      <c r="U19" s="58">
        <v>-5.7159811535985297</v>
      </c>
    </row>
    <row r="20" spans="1:21" ht="12" thickBot="1">
      <c r="A20" s="74"/>
      <c r="B20" s="71" t="s">
        <v>18</v>
      </c>
      <c r="C20" s="72"/>
      <c r="D20" s="56">
        <v>1255123.8736</v>
      </c>
      <c r="E20" s="56">
        <v>948702.68279999995</v>
      </c>
      <c r="F20" s="57">
        <v>132.29896956711801</v>
      </c>
      <c r="G20" s="56">
        <v>927029.13879999996</v>
      </c>
      <c r="H20" s="57">
        <v>35.392062780756298</v>
      </c>
      <c r="I20" s="56">
        <v>72343.162599999996</v>
      </c>
      <c r="J20" s="57">
        <v>5.7638265131952497</v>
      </c>
      <c r="K20" s="56">
        <v>75224.971099999995</v>
      </c>
      <c r="L20" s="57">
        <v>8.1146285431087506</v>
      </c>
      <c r="M20" s="57">
        <v>-3.8309200493664E-2</v>
      </c>
      <c r="N20" s="56">
        <v>34297557.828000002</v>
      </c>
      <c r="O20" s="56">
        <v>339353652.41339999</v>
      </c>
      <c r="P20" s="56">
        <v>39347</v>
      </c>
      <c r="Q20" s="56">
        <v>39136</v>
      </c>
      <c r="R20" s="57">
        <v>0.539145543744879</v>
      </c>
      <c r="S20" s="56">
        <v>31.8988454926678</v>
      </c>
      <c r="T20" s="56">
        <v>24.556685031684399</v>
      </c>
      <c r="U20" s="58">
        <v>23.017010012701199</v>
      </c>
    </row>
    <row r="21" spans="1:21" ht="12" customHeight="1" thickBot="1">
      <c r="A21" s="74"/>
      <c r="B21" s="71" t="s">
        <v>19</v>
      </c>
      <c r="C21" s="72"/>
      <c r="D21" s="56">
        <v>332079.72200000001</v>
      </c>
      <c r="E21" s="56">
        <v>313315.43589999998</v>
      </c>
      <c r="F21" s="57">
        <v>105.98894403210601</v>
      </c>
      <c r="G21" s="56">
        <v>273444.55719999998</v>
      </c>
      <c r="H21" s="57">
        <v>21.4431639819087</v>
      </c>
      <c r="I21" s="56">
        <v>38723.7163</v>
      </c>
      <c r="J21" s="57">
        <v>11.660969861929701</v>
      </c>
      <c r="K21" s="56">
        <v>42780.216</v>
      </c>
      <c r="L21" s="57">
        <v>15.6449323541335</v>
      </c>
      <c r="M21" s="57">
        <v>-9.4821861114493006E-2</v>
      </c>
      <c r="N21" s="56">
        <v>8542036.4026999995</v>
      </c>
      <c r="O21" s="56">
        <v>109733406.4558</v>
      </c>
      <c r="P21" s="56">
        <v>29023</v>
      </c>
      <c r="Q21" s="56">
        <v>25411</v>
      </c>
      <c r="R21" s="57">
        <v>14.2143166345283</v>
      </c>
      <c r="S21" s="56">
        <v>11.441950246356299</v>
      </c>
      <c r="T21" s="56">
        <v>11.493620337649</v>
      </c>
      <c r="U21" s="58">
        <v>-0.45158465279259702</v>
      </c>
    </row>
    <row r="22" spans="1:21" ht="12" customHeight="1" thickBot="1">
      <c r="A22" s="74"/>
      <c r="B22" s="71" t="s">
        <v>20</v>
      </c>
      <c r="C22" s="72"/>
      <c r="D22" s="56">
        <v>1087064.9934</v>
      </c>
      <c r="E22" s="56">
        <v>1237103.335</v>
      </c>
      <c r="F22" s="57">
        <v>87.871802026950306</v>
      </c>
      <c r="G22" s="56">
        <v>1012015.6163</v>
      </c>
      <c r="H22" s="57">
        <v>7.41583191911461</v>
      </c>
      <c r="I22" s="56">
        <v>73313.510599999994</v>
      </c>
      <c r="J22" s="57">
        <v>6.7441699479897901</v>
      </c>
      <c r="K22" s="56">
        <v>108719.58289999999</v>
      </c>
      <c r="L22" s="57">
        <v>10.742876013859</v>
      </c>
      <c r="M22" s="57">
        <v>-0.325664166064419</v>
      </c>
      <c r="N22" s="56">
        <v>31435276.238299999</v>
      </c>
      <c r="O22" s="56">
        <v>390707325.78930002</v>
      </c>
      <c r="P22" s="56">
        <v>66034</v>
      </c>
      <c r="Q22" s="56">
        <v>67894</v>
      </c>
      <c r="R22" s="57">
        <v>-2.7395646154299298</v>
      </c>
      <c r="S22" s="56">
        <v>16.4622011902959</v>
      </c>
      <c r="T22" s="56">
        <v>16.439689271511501</v>
      </c>
      <c r="U22" s="58">
        <v>0.13674914140705299</v>
      </c>
    </row>
    <row r="23" spans="1:21" ht="12" thickBot="1">
      <c r="A23" s="74"/>
      <c r="B23" s="71" t="s">
        <v>21</v>
      </c>
      <c r="C23" s="72"/>
      <c r="D23" s="56">
        <v>2591212.0353999999</v>
      </c>
      <c r="E23" s="56">
        <v>3182262.3505000002</v>
      </c>
      <c r="F23" s="57">
        <v>81.426725706410295</v>
      </c>
      <c r="G23" s="56">
        <v>1980796.2748</v>
      </c>
      <c r="H23" s="57">
        <v>30.816685611024401</v>
      </c>
      <c r="I23" s="56">
        <v>198989.9731</v>
      </c>
      <c r="J23" s="57">
        <v>7.67941682816714</v>
      </c>
      <c r="K23" s="56">
        <v>213752.7745</v>
      </c>
      <c r="L23" s="57">
        <v>10.7912548715583</v>
      </c>
      <c r="M23" s="57">
        <v>-6.9064841074144998E-2</v>
      </c>
      <c r="N23" s="56">
        <v>64317983.386299998</v>
      </c>
      <c r="O23" s="56">
        <v>849351698.61520004</v>
      </c>
      <c r="P23" s="56">
        <v>70334</v>
      </c>
      <c r="Q23" s="56">
        <v>68413</v>
      </c>
      <c r="R23" s="57">
        <v>2.8079458582433099</v>
      </c>
      <c r="S23" s="56">
        <v>36.841528071771798</v>
      </c>
      <c r="T23" s="56">
        <v>31.0229792568664</v>
      </c>
      <c r="U23" s="58">
        <v>15.7934513562255</v>
      </c>
    </row>
    <row r="24" spans="1:21" ht="12" thickBot="1">
      <c r="A24" s="74"/>
      <c r="B24" s="71" t="s">
        <v>22</v>
      </c>
      <c r="C24" s="72"/>
      <c r="D24" s="56">
        <v>255197.73869999999</v>
      </c>
      <c r="E24" s="56">
        <v>258115.0809</v>
      </c>
      <c r="F24" s="57">
        <v>98.869751356709699</v>
      </c>
      <c r="G24" s="56">
        <v>210755.30119999999</v>
      </c>
      <c r="H24" s="57">
        <v>21.0872216484963</v>
      </c>
      <c r="I24" s="56">
        <v>36599.743399999999</v>
      </c>
      <c r="J24" s="57">
        <v>14.3417193218256</v>
      </c>
      <c r="K24" s="56">
        <v>30358.732199999999</v>
      </c>
      <c r="L24" s="57">
        <v>14.4047300481379</v>
      </c>
      <c r="M24" s="57">
        <v>0.205575488425699</v>
      </c>
      <c r="N24" s="56">
        <v>7862868.8602999998</v>
      </c>
      <c r="O24" s="56">
        <v>82771979.488600001</v>
      </c>
      <c r="P24" s="56">
        <v>25390</v>
      </c>
      <c r="Q24" s="56">
        <v>25114</v>
      </c>
      <c r="R24" s="57">
        <v>1.0989886119296099</v>
      </c>
      <c r="S24" s="56">
        <v>10.0511121977156</v>
      </c>
      <c r="T24" s="56">
        <v>9.8466333598789504</v>
      </c>
      <c r="U24" s="58">
        <v>2.0343901631419099</v>
      </c>
    </row>
    <row r="25" spans="1:21" ht="12" thickBot="1">
      <c r="A25" s="74"/>
      <c r="B25" s="71" t="s">
        <v>23</v>
      </c>
      <c r="C25" s="72"/>
      <c r="D25" s="56">
        <v>286725.91009999998</v>
      </c>
      <c r="E25" s="56">
        <v>331539.80119999999</v>
      </c>
      <c r="F25" s="57">
        <v>86.483103706463794</v>
      </c>
      <c r="G25" s="56">
        <v>282382.26650000003</v>
      </c>
      <c r="H25" s="57">
        <v>1.53821401529122</v>
      </c>
      <c r="I25" s="56">
        <v>19299.113399999998</v>
      </c>
      <c r="J25" s="57">
        <v>6.7308578402520904</v>
      </c>
      <c r="K25" s="56">
        <v>29093.714599999999</v>
      </c>
      <c r="L25" s="57">
        <v>10.3029538506803</v>
      </c>
      <c r="M25" s="57">
        <v>-0.33665694926422401</v>
      </c>
      <c r="N25" s="56">
        <v>8833185.7185999993</v>
      </c>
      <c r="O25" s="56">
        <v>97094121.643999994</v>
      </c>
      <c r="P25" s="56">
        <v>18685</v>
      </c>
      <c r="Q25" s="56">
        <v>18427</v>
      </c>
      <c r="R25" s="57">
        <v>1.40011939002551</v>
      </c>
      <c r="S25" s="56">
        <v>15.345245389349699</v>
      </c>
      <c r="T25" s="56">
        <v>14.817095300374501</v>
      </c>
      <c r="U25" s="58">
        <v>3.4417832727644</v>
      </c>
    </row>
    <row r="26" spans="1:21" ht="12" thickBot="1">
      <c r="A26" s="74"/>
      <c r="B26" s="71" t="s">
        <v>24</v>
      </c>
      <c r="C26" s="72"/>
      <c r="D26" s="56">
        <v>511491.61050000001</v>
      </c>
      <c r="E26" s="56">
        <v>506540.5515</v>
      </c>
      <c r="F26" s="57">
        <v>100.977425989951</v>
      </c>
      <c r="G26" s="56">
        <v>496547.58740000002</v>
      </c>
      <c r="H26" s="57">
        <v>3.00958528028485</v>
      </c>
      <c r="I26" s="56">
        <v>112564.31419999999</v>
      </c>
      <c r="J26" s="57">
        <v>22.0070694981614</v>
      </c>
      <c r="K26" s="56">
        <v>97582.035600000003</v>
      </c>
      <c r="L26" s="57">
        <v>19.652101445292399</v>
      </c>
      <c r="M26" s="57">
        <v>0.153535212786645</v>
      </c>
      <c r="N26" s="56">
        <v>13278882.6601</v>
      </c>
      <c r="O26" s="56">
        <v>187054547.26620001</v>
      </c>
      <c r="P26" s="56">
        <v>37958</v>
      </c>
      <c r="Q26" s="56">
        <v>34190</v>
      </c>
      <c r="R26" s="57">
        <v>11.0207663059374</v>
      </c>
      <c r="S26" s="56">
        <v>13.4751991806734</v>
      </c>
      <c r="T26" s="56">
        <v>14.1116856186019</v>
      </c>
      <c r="U26" s="58">
        <v>-4.7233916871628097</v>
      </c>
    </row>
    <row r="27" spans="1:21" ht="12" thickBot="1">
      <c r="A27" s="74"/>
      <c r="B27" s="71" t="s">
        <v>25</v>
      </c>
      <c r="C27" s="72"/>
      <c r="D27" s="56">
        <v>169569.42670000001</v>
      </c>
      <c r="E27" s="56">
        <v>351535.7389</v>
      </c>
      <c r="F27" s="57">
        <v>48.236753176392298</v>
      </c>
      <c r="G27" s="56">
        <v>244645.40040000001</v>
      </c>
      <c r="H27" s="57">
        <v>-30.687670226887299</v>
      </c>
      <c r="I27" s="56">
        <v>37865.771500000003</v>
      </c>
      <c r="J27" s="57">
        <v>22.330541676591</v>
      </c>
      <c r="K27" s="56">
        <v>66710.960099999997</v>
      </c>
      <c r="L27" s="57">
        <v>27.268430140491599</v>
      </c>
      <c r="M27" s="57">
        <v>-0.43239054807127603</v>
      </c>
      <c r="N27" s="56">
        <v>7972798.0532999998</v>
      </c>
      <c r="O27" s="56">
        <v>68142475.193399996</v>
      </c>
      <c r="P27" s="56">
        <v>23279</v>
      </c>
      <c r="Q27" s="56">
        <v>23587</v>
      </c>
      <c r="R27" s="57">
        <v>-1.3058040446008401</v>
      </c>
      <c r="S27" s="56">
        <v>7.2842229777911403</v>
      </c>
      <c r="T27" s="56">
        <v>7.3340344087845004</v>
      </c>
      <c r="U27" s="58">
        <v>-0.68382627969008203</v>
      </c>
    </row>
    <row r="28" spans="1:21" ht="12" thickBot="1">
      <c r="A28" s="74"/>
      <c r="B28" s="71" t="s">
        <v>26</v>
      </c>
      <c r="C28" s="72"/>
      <c r="D28" s="56">
        <v>915778.68830000004</v>
      </c>
      <c r="E28" s="56">
        <v>983779.09169999999</v>
      </c>
      <c r="F28" s="57">
        <v>93.087838115923702</v>
      </c>
      <c r="G28" s="56">
        <v>887992.09329999995</v>
      </c>
      <c r="H28" s="57">
        <v>3.1291489203173302</v>
      </c>
      <c r="I28" s="56">
        <v>44773.542800000003</v>
      </c>
      <c r="J28" s="57">
        <v>4.8891225982901103</v>
      </c>
      <c r="K28" s="56">
        <v>51233.407500000001</v>
      </c>
      <c r="L28" s="57">
        <v>5.7695792436173496</v>
      </c>
      <c r="M28" s="57">
        <v>-0.126086961910546</v>
      </c>
      <c r="N28" s="56">
        <v>27056099.111099999</v>
      </c>
      <c r="O28" s="56">
        <v>280026580.12089998</v>
      </c>
      <c r="P28" s="56">
        <v>41303</v>
      </c>
      <c r="Q28" s="56">
        <v>41690</v>
      </c>
      <c r="R28" s="57">
        <v>-0.92828016310866401</v>
      </c>
      <c r="S28" s="56">
        <v>22.172207546667298</v>
      </c>
      <c r="T28" s="56">
        <v>21.8129602542576</v>
      </c>
      <c r="U28" s="58">
        <v>1.6202594696697099</v>
      </c>
    </row>
    <row r="29" spans="1:21" ht="12" thickBot="1">
      <c r="A29" s="74"/>
      <c r="B29" s="71" t="s">
        <v>27</v>
      </c>
      <c r="C29" s="72"/>
      <c r="D29" s="56">
        <v>704249.26659999997</v>
      </c>
      <c r="E29" s="56">
        <v>778567.98789999995</v>
      </c>
      <c r="F29" s="57">
        <v>90.454433979432295</v>
      </c>
      <c r="G29" s="56">
        <v>616511.30020000006</v>
      </c>
      <c r="H29" s="57">
        <v>14.2313638649506</v>
      </c>
      <c r="I29" s="56">
        <v>96791.0236</v>
      </c>
      <c r="J29" s="57">
        <v>13.7438586293872</v>
      </c>
      <c r="K29" s="56">
        <v>96565.204899999997</v>
      </c>
      <c r="L29" s="57">
        <v>15.663168682986599</v>
      </c>
      <c r="M29" s="57">
        <v>2.3385100278499999E-3</v>
      </c>
      <c r="N29" s="56">
        <v>18047127.024999999</v>
      </c>
      <c r="O29" s="56">
        <v>202537713.5169</v>
      </c>
      <c r="P29" s="56">
        <v>103721</v>
      </c>
      <c r="Q29" s="56">
        <v>101226</v>
      </c>
      <c r="R29" s="57">
        <v>2.46478177543319</v>
      </c>
      <c r="S29" s="56">
        <v>6.7898426220341097</v>
      </c>
      <c r="T29" s="56">
        <v>6.8393636605220003</v>
      </c>
      <c r="U29" s="58">
        <v>-0.72934000454127201</v>
      </c>
    </row>
    <row r="30" spans="1:21" ht="12" thickBot="1">
      <c r="A30" s="74"/>
      <c r="B30" s="71" t="s">
        <v>28</v>
      </c>
      <c r="C30" s="72"/>
      <c r="D30" s="56">
        <v>1103955.9521999999</v>
      </c>
      <c r="E30" s="56">
        <v>1222306.1009</v>
      </c>
      <c r="F30" s="57">
        <v>90.317470508176498</v>
      </c>
      <c r="G30" s="56">
        <v>982978.94030000002</v>
      </c>
      <c r="H30" s="57">
        <v>12.307182477691599</v>
      </c>
      <c r="I30" s="56">
        <v>122784.9979</v>
      </c>
      <c r="J30" s="57">
        <v>11.1222732804973</v>
      </c>
      <c r="K30" s="56">
        <v>113973.6807</v>
      </c>
      <c r="L30" s="57">
        <v>11.594722534463999</v>
      </c>
      <c r="M30" s="57">
        <v>7.7310104805626001E-2</v>
      </c>
      <c r="N30" s="56">
        <v>33078960.120000001</v>
      </c>
      <c r="O30" s="56">
        <v>327575628.06160003</v>
      </c>
      <c r="P30" s="56">
        <v>78674</v>
      </c>
      <c r="Q30" s="56">
        <v>76886</v>
      </c>
      <c r="R30" s="57">
        <v>2.3255209010743201</v>
      </c>
      <c r="S30" s="56">
        <v>14.032030304802101</v>
      </c>
      <c r="T30" s="56">
        <v>14.320579551543799</v>
      </c>
      <c r="U30" s="58">
        <v>-2.0563613423996201</v>
      </c>
    </row>
    <row r="31" spans="1:21" ht="12" thickBot="1">
      <c r="A31" s="74"/>
      <c r="B31" s="71" t="s">
        <v>29</v>
      </c>
      <c r="C31" s="72"/>
      <c r="D31" s="56">
        <v>827282.97490000003</v>
      </c>
      <c r="E31" s="56">
        <v>974808.35230000003</v>
      </c>
      <c r="F31" s="57">
        <v>84.866217338831504</v>
      </c>
      <c r="G31" s="56">
        <v>698647.01760000002</v>
      </c>
      <c r="H31" s="57">
        <v>18.412152926937502</v>
      </c>
      <c r="I31" s="56">
        <v>34100.107000000004</v>
      </c>
      <c r="J31" s="57">
        <v>4.1219398965779499</v>
      </c>
      <c r="K31" s="56">
        <v>32661.616000000002</v>
      </c>
      <c r="L31" s="57">
        <v>4.6749810959187297</v>
      </c>
      <c r="M31" s="57">
        <v>4.4042248246381997E-2</v>
      </c>
      <c r="N31" s="56">
        <v>28612657.4778</v>
      </c>
      <c r="O31" s="56">
        <v>337188977.71950001</v>
      </c>
      <c r="P31" s="56">
        <v>30014</v>
      </c>
      <c r="Q31" s="56">
        <v>28155</v>
      </c>
      <c r="R31" s="57">
        <v>6.6027348605931504</v>
      </c>
      <c r="S31" s="56">
        <v>27.5632363197175</v>
      </c>
      <c r="T31" s="56">
        <v>28.9147471426034</v>
      </c>
      <c r="U31" s="58">
        <v>-4.9033096375521499</v>
      </c>
    </row>
    <row r="32" spans="1:21" ht="12" thickBot="1">
      <c r="A32" s="74"/>
      <c r="B32" s="71" t="s">
        <v>30</v>
      </c>
      <c r="C32" s="72"/>
      <c r="D32" s="56">
        <v>107797.0376</v>
      </c>
      <c r="E32" s="56">
        <v>97221.511199999994</v>
      </c>
      <c r="F32" s="57">
        <v>110.87776385027</v>
      </c>
      <c r="G32" s="56">
        <v>80014.245999999999</v>
      </c>
      <c r="H32" s="57">
        <v>34.722306325301098</v>
      </c>
      <c r="I32" s="56">
        <v>21816.846000000001</v>
      </c>
      <c r="J32" s="57">
        <v>20.238817768773298</v>
      </c>
      <c r="K32" s="56">
        <v>21096.545399999999</v>
      </c>
      <c r="L32" s="57">
        <v>26.365986626931399</v>
      </c>
      <c r="M32" s="57">
        <v>3.4143059270736999E-2</v>
      </c>
      <c r="N32" s="56">
        <v>2716567.9386999998</v>
      </c>
      <c r="O32" s="56">
        <v>33120816.6664</v>
      </c>
      <c r="P32" s="56">
        <v>21167</v>
      </c>
      <c r="Q32" s="56">
        <v>21948</v>
      </c>
      <c r="R32" s="57">
        <v>-3.5584107891379699</v>
      </c>
      <c r="S32" s="56">
        <v>5.0926932300278702</v>
      </c>
      <c r="T32" s="56">
        <v>5.1459449653727001</v>
      </c>
      <c r="U32" s="58">
        <v>-1.0456497758561001</v>
      </c>
    </row>
    <row r="33" spans="1:21" ht="12" thickBot="1">
      <c r="A33" s="74"/>
      <c r="B33" s="71" t="s">
        <v>69</v>
      </c>
      <c r="C33" s="72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17.547799999999999</v>
      </c>
      <c r="O33" s="56">
        <v>511.00470000000001</v>
      </c>
      <c r="P33" s="59"/>
      <c r="Q33" s="59"/>
      <c r="R33" s="59"/>
      <c r="S33" s="59"/>
      <c r="T33" s="59"/>
      <c r="U33" s="60"/>
    </row>
    <row r="34" spans="1:21" ht="12" thickBot="1">
      <c r="A34" s="74"/>
      <c r="B34" s="71" t="s">
        <v>78</v>
      </c>
      <c r="C34" s="72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4"/>
      <c r="B35" s="71" t="s">
        <v>31</v>
      </c>
      <c r="C35" s="72"/>
      <c r="D35" s="56">
        <v>186126.71650000001</v>
      </c>
      <c r="E35" s="56">
        <v>182262.1771</v>
      </c>
      <c r="F35" s="57">
        <v>102.120318906253</v>
      </c>
      <c r="G35" s="56">
        <v>139000.85159999999</v>
      </c>
      <c r="H35" s="57">
        <v>33.903292215513297</v>
      </c>
      <c r="I35" s="56">
        <v>25349.267</v>
      </c>
      <c r="J35" s="57">
        <v>13.619359690364499</v>
      </c>
      <c r="K35" s="56">
        <v>19150.5101</v>
      </c>
      <c r="L35" s="57">
        <v>13.7772609876586</v>
      </c>
      <c r="M35" s="57">
        <v>0.323686255229306</v>
      </c>
      <c r="N35" s="56">
        <v>5455210.3137999997</v>
      </c>
      <c r="O35" s="56">
        <v>54410703.851199999</v>
      </c>
      <c r="P35" s="56">
        <v>12822</v>
      </c>
      <c r="Q35" s="56">
        <v>10527</v>
      </c>
      <c r="R35" s="57">
        <v>21.801082929609599</v>
      </c>
      <c r="S35" s="56">
        <v>14.5162000077991</v>
      </c>
      <c r="T35" s="56">
        <v>14.6521637123587</v>
      </c>
      <c r="U35" s="58">
        <v>-0.93663427402866795</v>
      </c>
    </row>
    <row r="36" spans="1:21" ht="12" customHeight="1" thickBot="1">
      <c r="A36" s="74"/>
      <c r="B36" s="71" t="s">
        <v>77</v>
      </c>
      <c r="C36" s="72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6">
        <v>5.5556000000000001</v>
      </c>
      <c r="O36" s="56">
        <v>434490.90740000003</v>
      </c>
      <c r="P36" s="59"/>
      <c r="Q36" s="59"/>
      <c r="R36" s="59"/>
      <c r="S36" s="59"/>
      <c r="T36" s="59"/>
      <c r="U36" s="60"/>
    </row>
    <row r="37" spans="1:21" ht="12" customHeight="1" thickBot="1">
      <c r="A37" s="74"/>
      <c r="B37" s="71" t="s">
        <v>64</v>
      </c>
      <c r="C37" s="72"/>
      <c r="D37" s="56">
        <v>47332.49</v>
      </c>
      <c r="E37" s="59"/>
      <c r="F37" s="59"/>
      <c r="G37" s="56">
        <v>102724.81</v>
      </c>
      <c r="H37" s="57">
        <v>-53.9230201545274</v>
      </c>
      <c r="I37" s="56">
        <v>3106.94</v>
      </c>
      <c r="J37" s="57">
        <v>6.5640746979506099</v>
      </c>
      <c r="K37" s="56">
        <v>9444.57</v>
      </c>
      <c r="L37" s="57">
        <v>9.1940496166408092</v>
      </c>
      <c r="M37" s="57">
        <v>-0.67103425566224795</v>
      </c>
      <c r="N37" s="56">
        <v>4568101.08</v>
      </c>
      <c r="O37" s="56">
        <v>44668510.579999998</v>
      </c>
      <c r="P37" s="56">
        <v>43</v>
      </c>
      <c r="Q37" s="56">
        <v>50</v>
      </c>
      <c r="R37" s="57">
        <v>-14</v>
      </c>
      <c r="S37" s="56">
        <v>1100.75558139535</v>
      </c>
      <c r="T37" s="56">
        <v>1231.0938000000001</v>
      </c>
      <c r="U37" s="58">
        <v>-11.8407956141754</v>
      </c>
    </row>
    <row r="38" spans="1:21" ht="12" thickBot="1">
      <c r="A38" s="74"/>
      <c r="B38" s="71" t="s">
        <v>35</v>
      </c>
      <c r="C38" s="72"/>
      <c r="D38" s="56">
        <v>67831.66</v>
      </c>
      <c r="E38" s="59"/>
      <c r="F38" s="59"/>
      <c r="G38" s="56">
        <v>122812.01</v>
      </c>
      <c r="H38" s="57">
        <v>-44.767893628644302</v>
      </c>
      <c r="I38" s="56">
        <v>-10179.14</v>
      </c>
      <c r="J38" s="57">
        <v>-15.0064733783605</v>
      </c>
      <c r="K38" s="56">
        <v>-15420.53</v>
      </c>
      <c r="L38" s="57">
        <v>-12.5562068400314</v>
      </c>
      <c r="M38" s="57">
        <v>-0.33989687773377403</v>
      </c>
      <c r="N38" s="56">
        <v>8285665.6100000003</v>
      </c>
      <c r="O38" s="56">
        <v>103247523.75</v>
      </c>
      <c r="P38" s="56">
        <v>36</v>
      </c>
      <c r="Q38" s="56">
        <v>56</v>
      </c>
      <c r="R38" s="57">
        <v>-35.714285714285701</v>
      </c>
      <c r="S38" s="56">
        <v>1884.21277777778</v>
      </c>
      <c r="T38" s="56">
        <v>1431.3039285714301</v>
      </c>
      <c r="U38" s="58">
        <v>24.0370331072962</v>
      </c>
    </row>
    <row r="39" spans="1:21" ht="12" thickBot="1">
      <c r="A39" s="74"/>
      <c r="B39" s="71" t="s">
        <v>36</v>
      </c>
      <c r="C39" s="72"/>
      <c r="D39" s="56">
        <v>20220.52</v>
      </c>
      <c r="E39" s="59"/>
      <c r="F39" s="59"/>
      <c r="G39" s="56">
        <v>4954.71</v>
      </c>
      <c r="H39" s="57">
        <v>308.107033509529</v>
      </c>
      <c r="I39" s="56">
        <v>-241.85</v>
      </c>
      <c r="J39" s="57">
        <v>-1.1960622179845</v>
      </c>
      <c r="K39" s="56">
        <v>-94.87</v>
      </c>
      <c r="L39" s="57">
        <v>-1.91474374887733</v>
      </c>
      <c r="M39" s="57">
        <v>1.5492779593127399</v>
      </c>
      <c r="N39" s="56">
        <v>3731700.95</v>
      </c>
      <c r="O39" s="56">
        <v>94299697.129999995</v>
      </c>
      <c r="P39" s="56">
        <v>8</v>
      </c>
      <c r="Q39" s="56">
        <v>7</v>
      </c>
      <c r="R39" s="57">
        <v>14.285714285714301</v>
      </c>
      <c r="S39" s="56">
        <v>2527.5650000000001</v>
      </c>
      <c r="T39" s="56">
        <v>3388.0328571428599</v>
      </c>
      <c r="U39" s="58">
        <v>-34.043352283437102</v>
      </c>
    </row>
    <row r="40" spans="1:21" ht="12" thickBot="1">
      <c r="A40" s="74"/>
      <c r="B40" s="71" t="s">
        <v>37</v>
      </c>
      <c r="C40" s="72"/>
      <c r="D40" s="56">
        <v>57160.7</v>
      </c>
      <c r="E40" s="59"/>
      <c r="F40" s="59"/>
      <c r="G40" s="56">
        <v>53717.98</v>
      </c>
      <c r="H40" s="57">
        <v>6.4088783680994696</v>
      </c>
      <c r="I40" s="56">
        <v>-5376.07</v>
      </c>
      <c r="J40" s="57">
        <v>-9.4051857307555693</v>
      </c>
      <c r="K40" s="56">
        <v>-8381.23</v>
      </c>
      <c r="L40" s="57">
        <v>-15.6022806516552</v>
      </c>
      <c r="M40" s="57">
        <v>-0.35855835002738301</v>
      </c>
      <c r="N40" s="56">
        <v>7166143.3099999996</v>
      </c>
      <c r="O40" s="56">
        <v>74663201.670000002</v>
      </c>
      <c r="P40" s="56">
        <v>38</v>
      </c>
      <c r="Q40" s="56">
        <v>43</v>
      </c>
      <c r="R40" s="57">
        <v>-11.6279069767442</v>
      </c>
      <c r="S40" s="56">
        <v>1504.22894736842</v>
      </c>
      <c r="T40" s="56">
        <v>1478.69372093023</v>
      </c>
      <c r="U40" s="58">
        <v>1.6975624942506999</v>
      </c>
    </row>
    <row r="41" spans="1:21" ht="12" thickBot="1">
      <c r="A41" s="74"/>
      <c r="B41" s="71" t="s">
        <v>66</v>
      </c>
      <c r="C41" s="72"/>
      <c r="D41" s="59"/>
      <c r="E41" s="59"/>
      <c r="F41" s="59"/>
      <c r="G41" s="56">
        <v>46.14</v>
      </c>
      <c r="H41" s="59"/>
      <c r="I41" s="59"/>
      <c r="J41" s="59"/>
      <c r="K41" s="56">
        <v>0</v>
      </c>
      <c r="L41" s="57">
        <v>0</v>
      </c>
      <c r="M41" s="59"/>
      <c r="N41" s="56">
        <v>2.2200000000000002</v>
      </c>
      <c r="O41" s="56">
        <v>1388.13</v>
      </c>
      <c r="P41" s="59"/>
      <c r="Q41" s="59"/>
      <c r="R41" s="59"/>
      <c r="S41" s="59"/>
      <c r="T41" s="59"/>
      <c r="U41" s="60"/>
    </row>
    <row r="42" spans="1:21" ht="12" customHeight="1" thickBot="1">
      <c r="A42" s="74"/>
      <c r="B42" s="71" t="s">
        <v>32</v>
      </c>
      <c r="C42" s="72"/>
      <c r="D42" s="56">
        <v>29083.7605</v>
      </c>
      <c r="E42" s="59"/>
      <c r="F42" s="59"/>
      <c r="G42" s="56">
        <v>127123.93180000001</v>
      </c>
      <c r="H42" s="57">
        <v>-77.121726736900698</v>
      </c>
      <c r="I42" s="56">
        <v>2233.6956</v>
      </c>
      <c r="J42" s="57">
        <v>7.6802159060552002</v>
      </c>
      <c r="K42" s="56">
        <v>9362.5344000000005</v>
      </c>
      <c r="L42" s="57">
        <v>7.36488737205657</v>
      </c>
      <c r="M42" s="57">
        <v>-0.76142190729894699</v>
      </c>
      <c r="N42" s="56">
        <v>1328210.2535999999</v>
      </c>
      <c r="O42" s="56">
        <v>18863909.386599999</v>
      </c>
      <c r="P42" s="56">
        <v>64</v>
      </c>
      <c r="Q42" s="56">
        <v>62</v>
      </c>
      <c r="R42" s="57">
        <v>3.2258064516128999</v>
      </c>
      <c r="S42" s="56">
        <v>454.43375781250001</v>
      </c>
      <c r="T42" s="56">
        <v>555.55555645161303</v>
      </c>
      <c r="U42" s="58">
        <v>-22.252263811975801</v>
      </c>
    </row>
    <row r="43" spans="1:21" ht="12" thickBot="1">
      <c r="A43" s="74"/>
      <c r="B43" s="71" t="s">
        <v>33</v>
      </c>
      <c r="C43" s="72"/>
      <c r="D43" s="56">
        <v>252472.77009999999</v>
      </c>
      <c r="E43" s="56">
        <v>737498.97129999998</v>
      </c>
      <c r="F43" s="57">
        <v>34.2336436964736</v>
      </c>
      <c r="G43" s="56">
        <v>239890.35029999999</v>
      </c>
      <c r="H43" s="57">
        <v>5.2450712520385903</v>
      </c>
      <c r="I43" s="56">
        <v>13489.233399999999</v>
      </c>
      <c r="J43" s="57">
        <v>5.3428468324156899</v>
      </c>
      <c r="K43" s="56">
        <v>14654.947</v>
      </c>
      <c r="L43" s="57">
        <v>6.1090189670709698</v>
      </c>
      <c r="M43" s="57">
        <v>-7.9544033833763003E-2</v>
      </c>
      <c r="N43" s="56">
        <v>9143946.1997999996</v>
      </c>
      <c r="O43" s="56">
        <v>124463657.1144</v>
      </c>
      <c r="P43" s="56">
        <v>1350</v>
      </c>
      <c r="Q43" s="56">
        <v>1403</v>
      </c>
      <c r="R43" s="57">
        <v>-3.7776193870278001</v>
      </c>
      <c r="S43" s="56">
        <v>187.01686674074099</v>
      </c>
      <c r="T43" s="56">
        <v>199.65844133998601</v>
      </c>
      <c r="U43" s="58">
        <v>-6.7595906292077004</v>
      </c>
    </row>
    <row r="44" spans="1:21" ht="12" thickBot="1">
      <c r="A44" s="74"/>
      <c r="B44" s="71" t="s">
        <v>38</v>
      </c>
      <c r="C44" s="72"/>
      <c r="D44" s="56">
        <v>25663.29</v>
      </c>
      <c r="E44" s="59"/>
      <c r="F44" s="59"/>
      <c r="G44" s="56">
        <v>61602.64</v>
      </c>
      <c r="H44" s="57">
        <v>-58.340600337907603</v>
      </c>
      <c r="I44" s="56">
        <v>-1449.82</v>
      </c>
      <c r="J44" s="57">
        <v>-5.6493925759323904</v>
      </c>
      <c r="K44" s="56">
        <v>-2571.2600000000002</v>
      </c>
      <c r="L44" s="57">
        <v>-4.1739444932879497</v>
      </c>
      <c r="M44" s="57">
        <v>-0.436144147227429</v>
      </c>
      <c r="N44" s="56">
        <v>4738979.29</v>
      </c>
      <c r="O44" s="56">
        <v>49672296.380000003</v>
      </c>
      <c r="P44" s="56">
        <v>31</v>
      </c>
      <c r="Q44" s="56">
        <v>32</v>
      </c>
      <c r="R44" s="57">
        <v>-3.125</v>
      </c>
      <c r="S44" s="56">
        <v>827.84806451612906</v>
      </c>
      <c r="T44" s="56">
        <v>1294.3915625</v>
      </c>
      <c r="U44" s="58">
        <v>-56.356174276563898</v>
      </c>
    </row>
    <row r="45" spans="1:21" ht="12" thickBot="1">
      <c r="A45" s="74"/>
      <c r="B45" s="71" t="s">
        <v>39</v>
      </c>
      <c r="C45" s="72"/>
      <c r="D45" s="56">
        <v>26327.360000000001</v>
      </c>
      <c r="E45" s="59"/>
      <c r="F45" s="59"/>
      <c r="G45" s="56">
        <v>27508.560000000001</v>
      </c>
      <c r="H45" s="57">
        <v>-4.2939361420590396</v>
      </c>
      <c r="I45" s="56">
        <v>3501.96</v>
      </c>
      <c r="J45" s="57">
        <v>13.3015995527087</v>
      </c>
      <c r="K45" s="56">
        <v>3223.7</v>
      </c>
      <c r="L45" s="57">
        <v>11.7188976813036</v>
      </c>
      <c r="M45" s="57">
        <v>8.6316964978131003E-2</v>
      </c>
      <c r="N45" s="56">
        <v>2043673.73</v>
      </c>
      <c r="O45" s="56">
        <v>21998970.43</v>
      </c>
      <c r="P45" s="56">
        <v>20</v>
      </c>
      <c r="Q45" s="56">
        <v>27</v>
      </c>
      <c r="R45" s="57">
        <v>-25.925925925925899</v>
      </c>
      <c r="S45" s="56">
        <v>1316.3679999999999</v>
      </c>
      <c r="T45" s="56">
        <v>1961.47555555556</v>
      </c>
      <c r="U45" s="58">
        <v>-49.0066269884679</v>
      </c>
    </row>
    <row r="46" spans="1:21" ht="12" thickBot="1">
      <c r="A46" s="74"/>
      <c r="B46" s="71" t="s">
        <v>71</v>
      </c>
      <c r="C46" s="72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5"/>
      <c r="B47" s="71" t="s">
        <v>34</v>
      </c>
      <c r="C47" s="72"/>
      <c r="D47" s="61">
        <v>9738.6869000000006</v>
      </c>
      <c r="E47" s="62"/>
      <c r="F47" s="62"/>
      <c r="G47" s="61">
        <v>14707.945599999999</v>
      </c>
      <c r="H47" s="63">
        <v>-33.786218926455597</v>
      </c>
      <c r="I47" s="61">
        <v>668.97040000000004</v>
      </c>
      <c r="J47" s="63">
        <v>6.8692053340373898</v>
      </c>
      <c r="K47" s="61">
        <v>2024.8214</v>
      </c>
      <c r="L47" s="63">
        <v>13.766854019367599</v>
      </c>
      <c r="M47" s="63">
        <v>-0.66961510778185196</v>
      </c>
      <c r="N47" s="61">
        <v>408691.0551</v>
      </c>
      <c r="O47" s="61">
        <v>6699054.1880000001</v>
      </c>
      <c r="P47" s="61">
        <v>13</v>
      </c>
      <c r="Q47" s="61">
        <v>15</v>
      </c>
      <c r="R47" s="63">
        <v>-13.3333333333333</v>
      </c>
      <c r="S47" s="61">
        <v>749.12976153846205</v>
      </c>
      <c r="T47" s="61">
        <v>415.93966</v>
      </c>
      <c r="U47" s="64">
        <v>44.476954280150402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6" workbookViewId="0">
      <selection sqref="A1:H3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60273</v>
      </c>
      <c r="D2" s="37">
        <v>476942.41304273502</v>
      </c>
      <c r="E2" s="37">
        <v>331186.59248803399</v>
      </c>
      <c r="F2" s="37">
        <v>145738.273546154</v>
      </c>
      <c r="G2" s="37">
        <v>331186.59248803399</v>
      </c>
      <c r="H2" s="37">
        <v>0.305579104646028</v>
      </c>
    </row>
    <row r="3" spans="1:8">
      <c r="A3" s="37">
        <v>2</v>
      </c>
      <c r="B3" s="37">
        <v>13</v>
      </c>
      <c r="C3" s="37">
        <v>6671</v>
      </c>
      <c r="D3" s="37">
        <v>59906.719847863198</v>
      </c>
      <c r="E3" s="37">
        <v>46403.400162393198</v>
      </c>
      <c r="F3" s="37">
        <v>13501.063275213701</v>
      </c>
      <c r="G3" s="37">
        <v>46403.400162393198</v>
      </c>
      <c r="H3" s="37">
        <v>0.22537658298660199</v>
      </c>
    </row>
    <row r="4" spans="1:8">
      <c r="A4" s="37">
        <v>3</v>
      </c>
      <c r="B4" s="37">
        <v>14</v>
      </c>
      <c r="C4" s="37">
        <v>94387</v>
      </c>
      <c r="D4" s="37">
        <v>80514.457277134905</v>
      </c>
      <c r="E4" s="37">
        <v>54673.825640927003</v>
      </c>
      <c r="F4" s="37">
        <v>25840.477790053999</v>
      </c>
      <c r="G4" s="37">
        <v>54673.825640927003</v>
      </c>
      <c r="H4" s="37">
        <v>0.32094269824000998</v>
      </c>
    </row>
    <row r="5" spans="1:8">
      <c r="A5" s="37">
        <v>4</v>
      </c>
      <c r="B5" s="37">
        <v>15</v>
      </c>
      <c r="C5" s="37">
        <v>2132</v>
      </c>
      <c r="D5" s="37">
        <v>32983.021083193402</v>
      </c>
      <c r="E5" s="37">
        <v>24759.017486725701</v>
      </c>
      <c r="F5" s="37">
        <v>8224.0035964677409</v>
      </c>
      <c r="G5" s="37">
        <v>24759.017486725701</v>
      </c>
      <c r="H5" s="37">
        <v>0.24934051904233601</v>
      </c>
    </row>
    <row r="6" spans="1:8">
      <c r="A6" s="37">
        <v>5</v>
      </c>
      <c r="B6" s="37">
        <v>16</v>
      </c>
      <c r="C6" s="37">
        <v>1685</v>
      </c>
      <c r="D6" s="37">
        <v>94386.7541931624</v>
      </c>
      <c r="E6" s="37">
        <v>71245.708442735006</v>
      </c>
      <c r="F6" s="37">
        <v>23141.045750427402</v>
      </c>
      <c r="G6" s="37">
        <v>71245.708442735006</v>
      </c>
      <c r="H6" s="37">
        <v>0.24517259808584199</v>
      </c>
    </row>
    <row r="7" spans="1:8">
      <c r="A7" s="37">
        <v>6</v>
      </c>
      <c r="B7" s="37">
        <v>17</v>
      </c>
      <c r="C7" s="37">
        <v>12582</v>
      </c>
      <c r="D7" s="37">
        <v>174440.97931025599</v>
      </c>
      <c r="E7" s="37">
        <v>117972.044120513</v>
      </c>
      <c r="F7" s="37">
        <v>56468.935189743599</v>
      </c>
      <c r="G7" s="37">
        <v>117972.044120513</v>
      </c>
      <c r="H7" s="37">
        <v>0.323713701981169</v>
      </c>
    </row>
    <row r="8" spans="1:8">
      <c r="A8" s="37">
        <v>7</v>
      </c>
      <c r="B8" s="37">
        <v>18</v>
      </c>
      <c r="C8" s="37">
        <v>37307</v>
      </c>
      <c r="D8" s="37">
        <v>67615.463216239295</v>
      </c>
      <c r="E8" s="37">
        <v>54170.660104273498</v>
      </c>
      <c r="F8" s="37">
        <v>13444.803111965801</v>
      </c>
      <c r="G8" s="37">
        <v>54170.660104273498</v>
      </c>
      <c r="H8" s="37">
        <v>0.19884213569562201</v>
      </c>
    </row>
    <row r="9" spans="1:8">
      <c r="A9" s="37">
        <v>8</v>
      </c>
      <c r="B9" s="37">
        <v>19</v>
      </c>
      <c r="C9" s="37">
        <v>12535</v>
      </c>
      <c r="D9" s="37">
        <v>46911.691029914502</v>
      </c>
      <c r="E9" s="37">
        <v>44589.589173504297</v>
      </c>
      <c r="F9" s="37">
        <v>2314.5377538461498</v>
      </c>
      <c r="G9" s="37">
        <v>44589.589173504297</v>
      </c>
      <c r="H9" s="37">
        <v>4.9346142982922003E-2</v>
      </c>
    </row>
    <row r="10" spans="1:8">
      <c r="A10" s="37">
        <v>9</v>
      </c>
      <c r="B10" s="37">
        <v>21</v>
      </c>
      <c r="C10" s="37">
        <v>131192</v>
      </c>
      <c r="D10" s="37">
        <v>678009.57936793705</v>
      </c>
      <c r="E10" s="37">
        <v>675702.18356666702</v>
      </c>
      <c r="F10" s="37">
        <v>2299.0707880341902</v>
      </c>
      <c r="G10" s="37">
        <v>675702.18356666702</v>
      </c>
      <c r="H10" s="37">
        <v>3.3909535908194901E-3</v>
      </c>
    </row>
    <row r="11" spans="1:8">
      <c r="A11" s="37">
        <v>10</v>
      </c>
      <c r="B11" s="37">
        <v>22</v>
      </c>
      <c r="C11" s="37">
        <v>40339.057000000001</v>
      </c>
      <c r="D11" s="37">
        <v>551436.00831965799</v>
      </c>
      <c r="E11" s="37">
        <v>546422.34904786304</v>
      </c>
      <c r="F11" s="37">
        <v>5013.6592717948697</v>
      </c>
      <c r="G11" s="37">
        <v>546422.34904786304</v>
      </c>
      <c r="H11" s="37">
        <v>9.0920055929473095E-3</v>
      </c>
    </row>
    <row r="12" spans="1:8">
      <c r="A12" s="37">
        <v>11</v>
      </c>
      <c r="B12" s="37">
        <v>23</v>
      </c>
      <c r="C12" s="37">
        <v>123775.467</v>
      </c>
      <c r="D12" s="37">
        <v>1137705.3900230799</v>
      </c>
      <c r="E12" s="37">
        <v>975083.31300427404</v>
      </c>
      <c r="F12" s="37">
        <v>162519.49402735001</v>
      </c>
      <c r="G12" s="37">
        <v>975083.31300427404</v>
      </c>
      <c r="H12" s="37">
        <v>0.14286136868053001</v>
      </c>
    </row>
    <row r="13" spans="1:8">
      <c r="A13" s="37">
        <v>12</v>
      </c>
      <c r="B13" s="37">
        <v>24</v>
      </c>
      <c r="C13" s="37">
        <v>14572</v>
      </c>
      <c r="D13" s="37">
        <v>428246.79483931599</v>
      </c>
      <c r="E13" s="37">
        <v>414122.68298803398</v>
      </c>
      <c r="F13" s="37">
        <v>14123.1374923077</v>
      </c>
      <c r="G13" s="37">
        <v>414122.68298803398</v>
      </c>
      <c r="H13" s="37">
        <v>3.2979043383228997E-2</v>
      </c>
    </row>
    <row r="14" spans="1:8">
      <c r="A14" s="37">
        <v>13</v>
      </c>
      <c r="B14" s="37">
        <v>25</v>
      </c>
      <c r="C14" s="37">
        <v>91144</v>
      </c>
      <c r="D14" s="37">
        <v>1255124.1470891</v>
      </c>
      <c r="E14" s="37">
        <v>1182780.7109646001</v>
      </c>
      <c r="F14" s="37">
        <v>72337.264654867293</v>
      </c>
      <c r="G14" s="37">
        <v>1182780.7109646001</v>
      </c>
      <c r="H14" s="37">
        <v>5.7633836866343102E-2</v>
      </c>
    </row>
    <row r="15" spans="1:8">
      <c r="A15" s="37">
        <v>14</v>
      </c>
      <c r="B15" s="37">
        <v>26</v>
      </c>
      <c r="C15" s="37">
        <v>63341</v>
      </c>
      <c r="D15" s="37">
        <v>332079.59249147598</v>
      </c>
      <c r="E15" s="37">
        <v>293356.005629135</v>
      </c>
      <c r="F15" s="37">
        <v>38719.793276378499</v>
      </c>
      <c r="G15" s="37">
        <v>293356.005629135</v>
      </c>
      <c r="H15" s="37">
        <v>0.11659926259003101</v>
      </c>
    </row>
    <row r="16" spans="1:8">
      <c r="A16" s="37">
        <v>15</v>
      </c>
      <c r="B16" s="37">
        <v>27</v>
      </c>
      <c r="C16" s="37">
        <v>141009.74799999999</v>
      </c>
      <c r="D16" s="37">
        <v>1087066.34631941</v>
      </c>
      <c r="E16" s="37">
        <v>1013751.48494774</v>
      </c>
      <c r="F16" s="37">
        <v>73312.143422948298</v>
      </c>
      <c r="G16" s="37">
        <v>1013751.48494774</v>
      </c>
      <c r="H16" s="37">
        <v>6.7440526487699604E-2</v>
      </c>
    </row>
    <row r="17" spans="1:8">
      <c r="A17" s="37">
        <v>16</v>
      </c>
      <c r="B17" s="37">
        <v>29</v>
      </c>
      <c r="C17" s="37">
        <v>180427</v>
      </c>
      <c r="D17" s="37">
        <v>2591213.2800632501</v>
      </c>
      <c r="E17" s="37">
        <v>2392222.0856247898</v>
      </c>
      <c r="F17" s="37">
        <v>20892.071617948699</v>
      </c>
      <c r="G17" s="37">
        <v>2392222.0856247898</v>
      </c>
      <c r="H17" s="37">
        <v>8.6577220374109195E-3</v>
      </c>
    </row>
    <row r="18" spans="1:8">
      <c r="A18" s="37">
        <v>17</v>
      </c>
      <c r="B18" s="37">
        <v>31</v>
      </c>
      <c r="C18" s="37">
        <v>27413.932000000001</v>
      </c>
      <c r="D18" s="37">
        <v>255197.87999328299</v>
      </c>
      <c r="E18" s="37">
        <v>218597.99653949399</v>
      </c>
      <c r="F18" s="37">
        <v>36594.789910940701</v>
      </c>
      <c r="G18" s="37">
        <v>218597.99653949399</v>
      </c>
      <c r="H18" s="37">
        <v>0.143400565587885</v>
      </c>
    </row>
    <row r="19" spans="1:8">
      <c r="A19" s="37">
        <v>18</v>
      </c>
      <c r="B19" s="37">
        <v>32</v>
      </c>
      <c r="C19" s="37">
        <v>21715.204000000002</v>
      </c>
      <c r="D19" s="37">
        <v>286725.90588737599</v>
      </c>
      <c r="E19" s="37">
        <v>267426.79418690701</v>
      </c>
      <c r="F19" s="37">
        <v>19298.802000468699</v>
      </c>
      <c r="G19" s="37">
        <v>267426.79418690701</v>
      </c>
      <c r="H19" s="37">
        <v>6.7307566039052996E-2</v>
      </c>
    </row>
    <row r="20" spans="1:8">
      <c r="A20" s="37">
        <v>19</v>
      </c>
      <c r="B20" s="37">
        <v>33</v>
      </c>
      <c r="C20" s="37">
        <v>32302.620999999999</v>
      </c>
      <c r="D20" s="37">
        <v>511491.54053480801</v>
      </c>
      <c r="E20" s="37">
        <v>398927.28912112798</v>
      </c>
      <c r="F20" s="37">
        <v>112560.277488901</v>
      </c>
      <c r="G20" s="37">
        <v>398927.28912112798</v>
      </c>
      <c r="H20" s="37">
        <v>0.220064542790187</v>
      </c>
    </row>
    <row r="21" spans="1:8">
      <c r="A21" s="37">
        <v>20</v>
      </c>
      <c r="B21" s="37">
        <v>34</v>
      </c>
      <c r="C21" s="37">
        <v>33025.61</v>
      </c>
      <c r="D21" s="37">
        <v>169569.294781106</v>
      </c>
      <c r="E21" s="37">
        <v>131703.66028342201</v>
      </c>
      <c r="F21" s="37">
        <v>37864.772360931303</v>
      </c>
      <c r="G21" s="37">
        <v>131703.66028342201</v>
      </c>
      <c r="H21" s="37">
        <v>0.22330083359529199</v>
      </c>
    </row>
    <row r="22" spans="1:8">
      <c r="A22" s="37">
        <v>21</v>
      </c>
      <c r="B22" s="37">
        <v>35</v>
      </c>
      <c r="C22" s="37">
        <v>29419.357</v>
      </c>
      <c r="D22" s="37">
        <v>915778.81739645998</v>
      </c>
      <c r="E22" s="37">
        <v>871005.149937168</v>
      </c>
      <c r="F22" s="37">
        <v>44772.707559292001</v>
      </c>
      <c r="G22" s="37">
        <v>871005.149937168</v>
      </c>
      <c r="H22" s="37">
        <v>4.8890358281527997E-2</v>
      </c>
    </row>
    <row r="23" spans="1:8">
      <c r="A23" s="37">
        <v>22</v>
      </c>
      <c r="B23" s="37">
        <v>36</v>
      </c>
      <c r="C23" s="37">
        <v>139438.81</v>
      </c>
      <c r="D23" s="37">
        <v>704249.47927433602</v>
      </c>
      <c r="E23" s="37">
        <v>607458.22242108302</v>
      </c>
      <c r="F23" s="37">
        <v>96790.285653253202</v>
      </c>
      <c r="G23" s="37">
        <v>607458.22242108302</v>
      </c>
      <c r="H23" s="37">
        <v>0.13743768647506499</v>
      </c>
    </row>
    <row r="24" spans="1:8">
      <c r="A24" s="37">
        <v>23</v>
      </c>
      <c r="B24" s="37">
        <v>37</v>
      </c>
      <c r="C24" s="37">
        <v>130731.946</v>
      </c>
      <c r="D24" s="37">
        <v>1103956.0170327399</v>
      </c>
      <c r="E24" s="37">
        <v>981170.93617861101</v>
      </c>
      <c r="F24" s="37">
        <v>122779.927579796</v>
      </c>
      <c r="G24" s="37">
        <v>981170.93617861101</v>
      </c>
      <c r="H24" s="37">
        <v>0.111218652578242</v>
      </c>
    </row>
    <row r="25" spans="1:8">
      <c r="A25" s="37">
        <v>24</v>
      </c>
      <c r="B25" s="37">
        <v>38</v>
      </c>
      <c r="C25" s="37">
        <v>168602.617</v>
      </c>
      <c r="D25" s="37">
        <v>827282.91432123899</v>
      </c>
      <c r="E25" s="37">
        <v>793182.82965309697</v>
      </c>
      <c r="F25" s="37">
        <v>34065.288207964601</v>
      </c>
      <c r="G25" s="37">
        <v>793182.82965309697</v>
      </c>
      <c r="H25" s="37">
        <v>4.1179045890178699E-2</v>
      </c>
    </row>
    <row r="26" spans="1:8">
      <c r="A26" s="37">
        <v>25</v>
      </c>
      <c r="B26" s="37">
        <v>39</v>
      </c>
      <c r="C26" s="37">
        <v>62241.184000000001</v>
      </c>
      <c r="D26" s="37">
        <v>107796.961947674</v>
      </c>
      <c r="E26" s="37">
        <v>85980.215273315698</v>
      </c>
      <c r="F26" s="37">
        <v>21814.388783124799</v>
      </c>
      <c r="G26" s="37">
        <v>85980.215273315698</v>
      </c>
      <c r="H26" s="37">
        <v>0.20236995139110101</v>
      </c>
    </row>
    <row r="27" spans="1:8">
      <c r="A27" s="37">
        <v>26</v>
      </c>
      <c r="B27" s="37">
        <v>42</v>
      </c>
      <c r="C27" s="37">
        <v>9162.3529999999992</v>
      </c>
      <c r="D27" s="37">
        <v>186126.71539999999</v>
      </c>
      <c r="E27" s="37">
        <v>160777.43590000001</v>
      </c>
      <c r="F27" s="37">
        <v>25347.858800000002</v>
      </c>
      <c r="G27" s="37">
        <v>160777.43590000001</v>
      </c>
      <c r="H27" s="37">
        <v>0.136187071407227</v>
      </c>
    </row>
    <row r="28" spans="1:8">
      <c r="A28" s="37">
        <v>27</v>
      </c>
      <c r="B28" s="37">
        <v>75</v>
      </c>
      <c r="C28" s="37">
        <v>60</v>
      </c>
      <c r="D28" s="37">
        <v>29083.760683760702</v>
      </c>
      <c r="E28" s="37">
        <v>26850.064102564102</v>
      </c>
      <c r="F28" s="37">
        <v>2233.6965811965802</v>
      </c>
      <c r="G28" s="37">
        <v>26850.064102564102</v>
      </c>
      <c r="H28" s="37">
        <v>7.6802192312213496E-2</v>
      </c>
    </row>
    <row r="29" spans="1:8">
      <c r="A29" s="37">
        <v>28</v>
      </c>
      <c r="B29" s="37">
        <v>76</v>
      </c>
      <c r="C29" s="37">
        <v>1415</v>
      </c>
      <c r="D29" s="37">
        <v>252472.76656239299</v>
      </c>
      <c r="E29" s="37">
        <v>238983.53963504301</v>
      </c>
      <c r="F29" s="37">
        <v>13489.226927350401</v>
      </c>
      <c r="G29" s="37">
        <v>238983.53963504301</v>
      </c>
      <c r="H29" s="37">
        <v>5.3428443435766998E-2</v>
      </c>
    </row>
    <row r="30" spans="1:8">
      <c r="A30" s="37">
        <v>29</v>
      </c>
      <c r="B30" s="37">
        <v>99</v>
      </c>
      <c r="C30" s="37">
        <v>15</v>
      </c>
      <c r="D30" s="37">
        <v>9738.6869374479993</v>
      </c>
      <c r="E30" s="37">
        <v>9069.7164511005194</v>
      </c>
      <c r="F30" s="37">
        <v>668.97048634747705</v>
      </c>
      <c r="G30" s="37">
        <v>9069.7164511005194</v>
      </c>
      <c r="H30" s="37">
        <v>6.8692061942672897E-2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41</v>
      </c>
      <c r="D34" s="34">
        <v>47332.49</v>
      </c>
      <c r="E34" s="34">
        <v>44225.55</v>
      </c>
      <c r="F34" s="30"/>
      <c r="G34" s="30"/>
      <c r="H34" s="30"/>
    </row>
    <row r="35" spans="1:8">
      <c r="A35" s="30"/>
      <c r="B35" s="33">
        <v>71</v>
      </c>
      <c r="C35" s="34">
        <v>30</v>
      </c>
      <c r="D35" s="34">
        <v>67831.66</v>
      </c>
      <c r="E35" s="34">
        <v>78010.8</v>
      </c>
      <c r="F35" s="30"/>
      <c r="G35" s="30"/>
      <c r="H35" s="30"/>
    </row>
    <row r="36" spans="1:8">
      <c r="A36" s="30"/>
      <c r="B36" s="33">
        <v>72</v>
      </c>
      <c r="C36" s="34">
        <v>8</v>
      </c>
      <c r="D36" s="34">
        <v>20220.52</v>
      </c>
      <c r="E36" s="34">
        <v>20462.37</v>
      </c>
      <c r="F36" s="30"/>
      <c r="G36" s="30"/>
      <c r="H36" s="30"/>
    </row>
    <row r="37" spans="1:8">
      <c r="A37" s="30"/>
      <c r="B37" s="33">
        <v>73</v>
      </c>
      <c r="C37" s="34">
        <v>38</v>
      </c>
      <c r="D37" s="34">
        <v>57160.7</v>
      </c>
      <c r="E37" s="34">
        <v>62536.77</v>
      </c>
      <c r="F37" s="30"/>
      <c r="G37" s="30"/>
      <c r="H37" s="30"/>
    </row>
    <row r="38" spans="1:8">
      <c r="A38" s="30"/>
      <c r="B38" s="33">
        <v>77</v>
      </c>
      <c r="C38" s="34">
        <v>27</v>
      </c>
      <c r="D38" s="34">
        <v>25663.29</v>
      </c>
      <c r="E38" s="34">
        <v>27113.11</v>
      </c>
      <c r="F38" s="30"/>
      <c r="G38" s="30"/>
      <c r="H38" s="30"/>
    </row>
    <row r="39" spans="1:8">
      <c r="A39" s="30"/>
      <c r="B39" s="33">
        <v>78</v>
      </c>
      <c r="C39" s="34">
        <v>20</v>
      </c>
      <c r="D39" s="34">
        <v>26327.360000000001</v>
      </c>
      <c r="E39" s="34">
        <v>22825.4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2016-09-26T00:09:28Z</dcterms:modified>
</cp:coreProperties>
</file>