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<sst xmlns="http://schemas.openxmlformats.org/spreadsheetml/2006/main" count="121" uniqueCount="80">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</sst>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851" Type="http://schemas.openxmlformats.org/officeDocument/2006/relationships/hyperlink" Target="cid:95fab3242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862" Type="http://schemas.openxmlformats.org/officeDocument/2006/relationships/image" Target="cid:b0db015a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40" Type="http://schemas.openxmlformats.org/officeDocument/2006/relationships/image" Target="cid:770b9904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19" activePane="bottomRight" state="frozen"/>
      <selection pane="topRight" activeCell="B1" sqref="B1"/>
      <selection pane="bottomLeft" activeCell="A4" sqref="A4"/>
      <selection pane="bottomRight" activeCell="C49" sqref="C49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69" t="s">
        <v>5</v>
      </c>
      <c r="B3" s="69"/>
      <c r="C3" s="69"/>
      <c r="D3" s="69"/>
      <c r="E3" s="15">
        <f>SUM(E4:E42)</f>
        <v>25191978.355800003</v>
      </c>
      <c r="F3" s="25">
        <f>RA!I7</f>
        <v>1804365.075</v>
      </c>
      <c r="G3" s="16">
        <f>SUM(G4:G42)</f>
        <v>23387613.280800011</v>
      </c>
      <c r="H3" s="27">
        <f>RA!J7</f>
        <v>7.1624588173107</v>
      </c>
      <c r="I3" s="20">
        <f>SUM(I4:I42)</f>
        <v>25191986.834029466</v>
      </c>
      <c r="J3" s="21">
        <f>SUM(J4:J42)</f>
        <v>23387613.447975021</v>
      </c>
      <c r="K3" s="22">
        <f>E3-I3</f>
        <v>-8.4782294631004333</v>
      </c>
      <c r="L3" s="22">
        <f>G3-J3</f>
        <v>-0.16717500984668732</v>
      </c>
    </row>
    <row r="4" spans="1:13">
      <c r="A4" s="70">
        <f>RA!A8</f>
        <v>42637</v>
      </c>
      <c r="B4" s="12">
        <v>12</v>
      </c>
      <c r="C4" s="65" t="s">
        <v>6</v>
      </c>
      <c r="D4" s="65"/>
      <c r="E4" s="15">
        <f>VLOOKUP(C4,RA!B8:D35,3,0)</f>
        <v>748846.09959999996</v>
      </c>
      <c r="F4" s="25">
        <f>VLOOKUP(C4,RA!B8:I38,8,0)</f>
        <v>219021.13389999999</v>
      </c>
      <c r="G4" s="16">
        <f t="shared" ref="G4:G42" si="0">E4-F4</f>
        <v>529824.96569999994</v>
      </c>
      <c r="H4" s="27">
        <f>RA!J8</f>
        <v>29.2478166097134</v>
      </c>
      <c r="I4" s="20">
        <f>VLOOKUP(B4,RMS!B:D,3,FALSE)</f>
        <v>748847.15018974303</v>
      </c>
      <c r="J4" s="21">
        <f>VLOOKUP(B4,RMS!B:E,4,FALSE)</f>
        <v>529824.98500598304</v>
      </c>
      <c r="K4" s="22">
        <f t="shared" ref="K4:K42" si="1">E4-I4</f>
        <v>-1.0505897430703044</v>
      </c>
      <c r="L4" s="22">
        <f t="shared" ref="L4:L42" si="2">G4-J4</f>
        <v>-1.930598309263587E-2</v>
      </c>
    </row>
    <row r="5" spans="1:13">
      <c r="A5" s="70"/>
      <c r="B5" s="12">
        <v>13</v>
      </c>
      <c r="C5" s="65" t="s">
        <v>7</v>
      </c>
      <c r="D5" s="65"/>
      <c r="E5" s="15">
        <f>VLOOKUP(C5,RA!B8:D36,3,0)</f>
        <v>141285.3855</v>
      </c>
      <c r="F5" s="25">
        <f>VLOOKUP(C5,RA!B9:I39,8,0)</f>
        <v>30917.4326</v>
      </c>
      <c r="G5" s="16">
        <f t="shared" si="0"/>
        <v>110367.9529</v>
      </c>
      <c r="H5" s="27">
        <f>RA!J9</f>
        <v>21.882965807528599</v>
      </c>
      <c r="I5" s="20">
        <f>VLOOKUP(B5,RMS!B:D,3,FALSE)</f>
        <v>141285.42439487201</v>
      </c>
      <c r="J5" s="21">
        <f>VLOOKUP(B5,RMS!B:E,4,FALSE)</f>
        <v>110367.981242735</v>
      </c>
      <c r="K5" s="22">
        <f t="shared" si="1"/>
        <v>-3.8894872006494552E-2</v>
      </c>
      <c r="L5" s="22">
        <f t="shared" si="2"/>
        <v>-2.8342734993202612E-2</v>
      </c>
      <c r="M5" s="32"/>
    </row>
    <row r="6" spans="1:13">
      <c r="A6" s="70"/>
      <c r="B6" s="12">
        <v>14</v>
      </c>
      <c r="C6" s="65" t="s">
        <v>8</v>
      </c>
      <c r="D6" s="65"/>
      <c r="E6" s="15">
        <f>VLOOKUP(C6,RA!B10:D37,3,0)</f>
        <v>174988.228</v>
      </c>
      <c r="F6" s="25">
        <f>VLOOKUP(C6,RA!B10:I40,8,0)</f>
        <v>49212.120199999998</v>
      </c>
      <c r="G6" s="16">
        <f t="shared" si="0"/>
        <v>125776.1078</v>
      </c>
      <c r="H6" s="27">
        <f>RA!J10</f>
        <v>28.123103343843201</v>
      </c>
      <c r="I6" s="20">
        <f>VLOOKUP(B6,RMS!B:D,3,FALSE)</f>
        <v>174991.00108128</v>
      </c>
      <c r="J6" s="21">
        <f>VLOOKUP(B6,RMS!B:E,4,FALSE)</f>
        <v>125776.10820528099</v>
      </c>
      <c r="K6" s="22">
        <f>E6-I6</f>
        <v>-2.7730812800000422</v>
      </c>
      <c r="L6" s="22">
        <f t="shared" si="2"/>
        <v>-4.0528099634684622E-4</v>
      </c>
      <c r="M6" s="32"/>
    </row>
    <row r="7" spans="1:13">
      <c r="A7" s="70"/>
      <c r="B7" s="12">
        <v>15</v>
      </c>
      <c r="C7" s="65" t="s">
        <v>9</v>
      </c>
      <c r="D7" s="65"/>
      <c r="E7" s="15">
        <f>VLOOKUP(C7,RA!B10:D38,3,0)</f>
        <v>52389.938300000002</v>
      </c>
      <c r="F7" s="25">
        <f>VLOOKUP(C7,RA!B11:I41,8,0)</f>
        <v>12755.661400000001</v>
      </c>
      <c r="G7" s="16">
        <f t="shared" si="0"/>
        <v>39634.276899999997</v>
      </c>
      <c r="H7" s="27">
        <f>RA!J11</f>
        <v>24.347540413117802</v>
      </c>
      <c r="I7" s="20">
        <f>VLOOKUP(B7,RMS!B:D,3,FALSE)</f>
        <v>52389.986552915798</v>
      </c>
      <c r="J7" s="21">
        <f>VLOOKUP(B7,RMS!B:E,4,FALSE)</f>
        <v>39634.276517033497</v>
      </c>
      <c r="K7" s="22">
        <f t="shared" si="1"/>
        <v>-4.8252915796183515E-2</v>
      </c>
      <c r="L7" s="22">
        <f t="shared" si="2"/>
        <v>3.8296650018310174E-4</v>
      </c>
      <c r="M7" s="32"/>
    </row>
    <row r="8" spans="1:13">
      <c r="A8" s="70"/>
      <c r="B8" s="12">
        <v>16</v>
      </c>
      <c r="C8" s="65" t="s">
        <v>10</v>
      </c>
      <c r="D8" s="65"/>
      <c r="E8" s="15">
        <f>VLOOKUP(C8,RA!B12:D38,3,0)</f>
        <v>136704.27540000001</v>
      </c>
      <c r="F8" s="25">
        <f>VLOOKUP(C8,RA!B12:I42,8,0)</f>
        <v>29488.072700000001</v>
      </c>
      <c r="G8" s="16">
        <f t="shared" si="0"/>
        <v>107216.20270000001</v>
      </c>
      <c r="H8" s="27">
        <f>RA!J12</f>
        <v>21.570702608764201</v>
      </c>
      <c r="I8" s="20">
        <f>VLOOKUP(B8,RMS!B:D,3,FALSE)</f>
        <v>136704.27484359001</v>
      </c>
      <c r="J8" s="21">
        <f>VLOOKUP(B8,RMS!B:E,4,FALSE)</f>
        <v>107216.20155641</v>
      </c>
      <c r="K8" s="22">
        <f t="shared" si="1"/>
        <v>5.5640999926254153E-4</v>
      </c>
      <c r="L8" s="22">
        <f t="shared" si="2"/>
        <v>1.1435900087235495E-3</v>
      </c>
      <c r="M8" s="32"/>
    </row>
    <row r="9" spans="1:13">
      <c r="A9" s="70"/>
      <c r="B9" s="12">
        <v>17</v>
      </c>
      <c r="C9" s="65" t="s">
        <v>11</v>
      </c>
      <c r="D9" s="65"/>
      <c r="E9" s="15">
        <f>VLOOKUP(C9,RA!B12:D39,3,0)</f>
        <v>240161.3058</v>
      </c>
      <c r="F9" s="25">
        <f>VLOOKUP(C9,RA!B13:I43,8,0)</f>
        <v>70668.434099999999</v>
      </c>
      <c r="G9" s="16">
        <f t="shared" si="0"/>
        <v>169492.87170000002</v>
      </c>
      <c r="H9" s="27">
        <f>RA!J13</f>
        <v>29.425403840388402</v>
      </c>
      <c r="I9" s="20">
        <f>VLOOKUP(B9,RMS!B:D,3,FALSE)</f>
        <v>240161.595122222</v>
      </c>
      <c r="J9" s="21">
        <f>VLOOKUP(B9,RMS!B:E,4,FALSE)</f>
        <v>169492.87024359</v>
      </c>
      <c r="K9" s="22">
        <f t="shared" si="1"/>
        <v>-0.28932222200091928</v>
      </c>
      <c r="L9" s="22">
        <f t="shared" si="2"/>
        <v>1.4564100129064173E-3</v>
      </c>
      <c r="M9" s="32"/>
    </row>
    <row r="10" spans="1:13">
      <c r="A10" s="70"/>
      <c r="B10" s="12">
        <v>18</v>
      </c>
      <c r="C10" s="65" t="s">
        <v>12</v>
      </c>
      <c r="D10" s="65"/>
      <c r="E10" s="15">
        <f>VLOOKUP(C10,RA!B14:D40,3,0)</f>
        <v>118862.1253</v>
      </c>
      <c r="F10" s="25">
        <f>VLOOKUP(C10,RA!B14:I43,8,0)</f>
        <v>22506.6263</v>
      </c>
      <c r="G10" s="16">
        <f t="shared" si="0"/>
        <v>96355.498999999996</v>
      </c>
      <c r="H10" s="27">
        <f>RA!J14</f>
        <v>18.935069723172798</v>
      </c>
      <c r="I10" s="20">
        <f>VLOOKUP(B10,RMS!B:D,3,FALSE)</f>
        <v>118862.130597436</v>
      </c>
      <c r="J10" s="21">
        <f>VLOOKUP(B10,RMS!B:E,4,FALSE)</f>
        <v>96355.499974359001</v>
      </c>
      <c r="K10" s="22">
        <f t="shared" si="1"/>
        <v>-5.2974360005464405E-3</v>
      </c>
      <c r="L10" s="22">
        <f t="shared" si="2"/>
        <v>-9.7435900534037501E-4</v>
      </c>
      <c r="M10" s="32"/>
    </row>
    <row r="11" spans="1:13">
      <c r="A11" s="70"/>
      <c r="B11" s="12">
        <v>19</v>
      </c>
      <c r="C11" s="65" t="s">
        <v>13</v>
      </c>
      <c r="D11" s="65"/>
      <c r="E11" s="15">
        <f>VLOOKUP(C11,RA!B14:D41,3,0)</f>
        <v>89385.934800000003</v>
      </c>
      <c r="F11" s="25">
        <f>VLOOKUP(C11,RA!B15:I44,8,0)</f>
        <v>7667.6003000000001</v>
      </c>
      <c r="G11" s="16">
        <f t="shared" si="0"/>
        <v>81718.334499999997</v>
      </c>
      <c r="H11" s="27">
        <f>RA!J15</f>
        <v>8.57808369645198</v>
      </c>
      <c r="I11" s="20">
        <f>VLOOKUP(B11,RMS!B:D,3,FALSE)</f>
        <v>89385.958654700895</v>
      </c>
      <c r="J11" s="21">
        <f>VLOOKUP(B11,RMS!B:E,4,FALSE)</f>
        <v>81718.334177777797</v>
      </c>
      <c r="K11" s="22">
        <f t="shared" si="1"/>
        <v>-2.3854700892115943E-2</v>
      </c>
      <c r="L11" s="22">
        <f t="shared" si="2"/>
        <v>3.2222220033872873E-4</v>
      </c>
      <c r="M11" s="32"/>
    </row>
    <row r="12" spans="1:13">
      <c r="A12" s="70"/>
      <c r="B12" s="12">
        <v>21</v>
      </c>
      <c r="C12" s="65" t="s">
        <v>14</v>
      </c>
      <c r="D12" s="65"/>
      <c r="E12" s="15">
        <f>VLOOKUP(C12,RA!B16:D42,3,0)</f>
        <v>1298757.2067</v>
      </c>
      <c r="F12" s="25">
        <f>VLOOKUP(C12,RA!B16:I45,8,0)</f>
        <v>-9959.6512999999995</v>
      </c>
      <c r="G12" s="16">
        <f t="shared" si="0"/>
        <v>1308716.858</v>
      </c>
      <c r="H12" s="27">
        <f>RA!J16</f>
        <v>-0.766860137416014</v>
      </c>
      <c r="I12" s="20">
        <f>VLOOKUP(B12,RMS!B:D,3,FALSE)</f>
        <v>1298756.2520632499</v>
      </c>
      <c r="J12" s="21">
        <f>VLOOKUP(B12,RMS!B:E,4,FALSE)</f>
        <v>1308716.85786667</v>
      </c>
      <c r="K12" s="22">
        <f t="shared" si="1"/>
        <v>0.95463675004430115</v>
      </c>
      <c r="L12" s="22">
        <f t="shared" si="2"/>
        <v>1.3333000242710114E-4</v>
      </c>
      <c r="M12" s="32"/>
    </row>
    <row r="13" spans="1:13">
      <c r="A13" s="70"/>
      <c r="B13" s="12">
        <v>22</v>
      </c>
      <c r="C13" s="65" t="s">
        <v>15</v>
      </c>
      <c r="D13" s="65"/>
      <c r="E13" s="15">
        <f>VLOOKUP(C13,RA!B16:D43,3,0)</f>
        <v>1051766.7498999999</v>
      </c>
      <c r="F13" s="25">
        <f>VLOOKUP(C13,RA!B17:I46,8,0)</f>
        <v>95053.694799999997</v>
      </c>
      <c r="G13" s="16">
        <f t="shared" si="0"/>
        <v>956713.0551</v>
      </c>
      <c r="H13" s="27">
        <f>RA!J17</f>
        <v>9.0375261253540806</v>
      </c>
      <c r="I13" s="20">
        <f>VLOOKUP(B13,RMS!B:D,3,FALSE)</f>
        <v>1051766.59796325</v>
      </c>
      <c r="J13" s="21">
        <f>VLOOKUP(B13,RMS!B:E,4,FALSE)</f>
        <v>956713.05801111099</v>
      </c>
      <c r="K13" s="22">
        <f t="shared" si="1"/>
        <v>0.15193674992769957</v>
      </c>
      <c r="L13" s="22">
        <f t="shared" si="2"/>
        <v>-2.9111109906807542E-3</v>
      </c>
      <c r="M13" s="32"/>
    </row>
    <row r="14" spans="1:13">
      <c r="A14" s="70"/>
      <c r="B14" s="12">
        <v>23</v>
      </c>
      <c r="C14" s="65" t="s">
        <v>16</v>
      </c>
      <c r="D14" s="65"/>
      <c r="E14" s="15">
        <f>VLOOKUP(C14,RA!B18:D43,3,0)</f>
        <v>2163302.9950999999</v>
      </c>
      <c r="F14" s="25">
        <f>VLOOKUP(C14,RA!B18:I47,8,0)</f>
        <v>213068.34080000001</v>
      </c>
      <c r="G14" s="16">
        <f t="shared" si="0"/>
        <v>1950234.6543000001</v>
      </c>
      <c r="H14" s="27">
        <f>RA!J18</f>
        <v>9.8492139696848504</v>
      </c>
      <c r="I14" s="20">
        <f>VLOOKUP(B14,RMS!B:D,3,FALSE)</f>
        <v>2163303.6353111099</v>
      </c>
      <c r="J14" s="21">
        <f>VLOOKUP(B14,RMS!B:E,4,FALSE)</f>
        <v>1950234.6117888901</v>
      </c>
      <c r="K14" s="22">
        <f t="shared" si="1"/>
        <v>-0.64021111000329256</v>
      </c>
      <c r="L14" s="22">
        <f t="shared" si="2"/>
        <v>4.251110996119678E-2</v>
      </c>
      <c r="M14" s="32"/>
    </row>
    <row r="15" spans="1:13">
      <c r="A15" s="70"/>
      <c r="B15" s="12">
        <v>24</v>
      </c>
      <c r="C15" s="65" t="s">
        <v>17</v>
      </c>
      <c r="D15" s="65"/>
      <c r="E15" s="15">
        <f>VLOOKUP(C15,RA!B18:D44,3,0)</f>
        <v>708165.94880000001</v>
      </c>
      <c r="F15" s="25">
        <f>VLOOKUP(C15,RA!B19:I48,8,0)</f>
        <v>8656.4009000000005</v>
      </c>
      <c r="G15" s="16">
        <f t="shared" si="0"/>
        <v>699509.54790000001</v>
      </c>
      <c r="H15" s="27">
        <f>RA!J19</f>
        <v>1.2223689821105399</v>
      </c>
      <c r="I15" s="20">
        <f>VLOOKUP(B15,RMS!B:D,3,FALSE)</f>
        <v>708165.87172564096</v>
      </c>
      <c r="J15" s="21">
        <f>VLOOKUP(B15,RMS!B:E,4,FALSE)</f>
        <v>699509.546490598</v>
      </c>
      <c r="K15" s="22">
        <f t="shared" si="1"/>
        <v>7.7074359054677188E-2</v>
      </c>
      <c r="L15" s="22">
        <f t="shared" si="2"/>
        <v>1.4094020007178187E-3</v>
      </c>
      <c r="M15" s="32"/>
    </row>
    <row r="16" spans="1:13">
      <c r="A16" s="70"/>
      <c r="B16" s="12">
        <v>25</v>
      </c>
      <c r="C16" s="65" t="s">
        <v>18</v>
      </c>
      <c r="D16" s="65"/>
      <c r="E16" s="15">
        <f>VLOOKUP(C16,RA!B20:D45,3,0)</f>
        <v>1477584.1146</v>
      </c>
      <c r="F16" s="25">
        <f>VLOOKUP(C16,RA!B20:I49,8,0)</f>
        <v>117756.7371</v>
      </c>
      <c r="G16" s="16">
        <f t="shared" si="0"/>
        <v>1359827.3774999999</v>
      </c>
      <c r="H16" s="27">
        <f>RA!J20</f>
        <v>7.9695454178510996</v>
      </c>
      <c r="I16" s="20">
        <f>VLOOKUP(B16,RMS!B:D,3,FALSE)</f>
        <v>1477584.5649536599</v>
      </c>
      <c r="J16" s="21">
        <f>VLOOKUP(B16,RMS!B:E,4,FALSE)</f>
        <v>1359827.3774999999</v>
      </c>
      <c r="K16" s="22">
        <f t="shared" si="1"/>
        <v>-0.45035365992225707</v>
      </c>
      <c r="L16" s="22">
        <f t="shared" si="2"/>
        <v>0</v>
      </c>
      <c r="M16" s="32"/>
    </row>
    <row r="17" spans="1:13">
      <c r="A17" s="70"/>
      <c r="B17" s="12">
        <v>26</v>
      </c>
      <c r="C17" s="65" t="s">
        <v>19</v>
      </c>
      <c r="D17" s="65"/>
      <c r="E17" s="15">
        <f>VLOOKUP(C17,RA!B20:D46,3,0)</f>
        <v>457820.94620000001</v>
      </c>
      <c r="F17" s="25">
        <f>VLOOKUP(C17,RA!B21:I50,8,0)</f>
        <v>55154.010900000001</v>
      </c>
      <c r="G17" s="16">
        <f t="shared" si="0"/>
        <v>402666.93530000001</v>
      </c>
      <c r="H17" s="27">
        <f>RA!J21</f>
        <v>12.0470702264256</v>
      </c>
      <c r="I17" s="20">
        <f>VLOOKUP(B17,RMS!B:D,3,FALSE)</f>
        <v>457820.65933850699</v>
      </c>
      <c r="J17" s="21">
        <f>VLOOKUP(B17,RMS!B:E,4,FALSE)</f>
        <v>402666.935395031</v>
      </c>
      <c r="K17" s="22">
        <f t="shared" si="1"/>
        <v>0.28686149301938713</v>
      </c>
      <c r="L17" s="22">
        <f t="shared" si="2"/>
        <v>-9.5030991360545158E-5</v>
      </c>
      <c r="M17" s="32"/>
    </row>
    <row r="18" spans="1:13">
      <c r="A18" s="70"/>
      <c r="B18" s="12">
        <v>27</v>
      </c>
      <c r="C18" s="65" t="s">
        <v>20</v>
      </c>
      <c r="D18" s="65"/>
      <c r="E18" s="15">
        <f>VLOOKUP(C18,RA!B22:D47,3,0)</f>
        <v>1775541.5974999999</v>
      </c>
      <c r="F18" s="25">
        <f>VLOOKUP(C18,RA!B22:I51,8,0)</f>
        <v>125161.71829999999</v>
      </c>
      <c r="G18" s="16">
        <f t="shared" si="0"/>
        <v>1650379.8791999999</v>
      </c>
      <c r="H18" s="27">
        <f>RA!J22</f>
        <v>7.0492135175109603</v>
      </c>
      <c r="I18" s="20">
        <f>VLOOKUP(B18,RMS!B:D,3,FALSE)</f>
        <v>1775543.8816816299</v>
      </c>
      <c r="J18" s="21">
        <f>VLOOKUP(B18,RMS!B:E,4,FALSE)</f>
        <v>1650379.88064504</v>
      </c>
      <c r="K18" s="22">
        <f t="shared" si="1"/>
        <v>-2.28418163000606</v>
      </c>
      <c r="L18" s="22">
        <f t="shared" si="2"/>
        <v>-1.4450401067733765E-3</v>
      </c>
      <c r="M18" s="32"/>
    </row>
    <row r="19" spans="1:13">
      <c r="A19" s="70"/>
      <c r="B19" s="12">
        <v>29</v>
      </c>
      <c r="C19" s="65" t="s">
        <v>21</v>
      </c>
      <c r="D19" s="65"/>
      <c r="E19" s="15">
        <f>VLOOKUP(C19,RA!B22:D48,3,0)</f>
        <v>4217439.5312999999</v>
      </c>
      <c r="F19" s="25">
        <f>VLOOKUP(C19,RA!B23:I52,8,0)</f>
        <v>194316.5736</v>
      </c>
      <c r="G19" s="16">
        <f t="shared" si="0"/>
        <v>4023122.9577000001</v>
      </c>
      <c r="H19" s="27">
        <f>RA!J23</f>
        <v>4.6074536969141402</v>
      </c>
      <c r="I19" s="20">
        <f>VLOOKUP(B19,RMS!B:D,3,FALSE)</f>
        <v>4217441.4168453002</v>
      </c>
      <c r="J19" s="21">
        <f>VLOOKUP(B19,RMS!B:E,4,FALSE)</f>
        <v>4023122.9920735001</v>
      </c>
      <c r="K19" s="22">
        <f t="shared" si="1"/>
        <v>-1.8855453003197908</v>
      </c>
      <c r="L19" s="22">
        <f t="shared" si="2"/>
        <v>-3.4373499918729067E-2</v>
      </c>
      <c r="M19" s="32"/>
    </row>
    <row r="20" spans="1:13">
      <c r="A20" s="70"/>
      <c r="B20" s="12">
        <v>31</v>
      </c>
      <c r="C20" s="65" t="s">
        <v>22</v>
      </c>
      <c r="D20" s="65"/>
      <c r="E20" s="15">
        <f>VLOOKUP(C20,RA!B24:D49,3,0)</f>
        <v>385998.13559999998</v>
      </c>
      <c r="F20" s="25">
        <f>VLOOKUP(C20,RA!B24:I53,8,0)</f>
        <v>54376.575599999996</v>
      </c>
      <c r="G20" s="16">
        <f t="shared" si="0"/>
        <v>331621.56</v>
      </c>
      <c r="H20" s="27">
        <f>RA!J24</f>
        <v>14.087263793509401</v>
      </c>
      <c r="I20" s="20">
        <f>VLOOKUP(B20,RMS!B:D,3,FALSE)</f>
        <v>385998.342655699</v>
      </c>
      <c r="J20" s="21">
        <f>VLOOKUP(B20,RMS!B:E,4,FALSE)</f>
        <v>331621.56484688399</v>
      </c>
      <c r="K20" s="22">
        <f t="shared" si="1"/>
        <v>-0.20705569902202114</v>
      </c>
      <c r="L20" s="22">
        <f t="shared" si="2"/>
        <v>-4.846883995924145E-3</v>
      </c>
      <c r="M20" s="32"/>
    </row>
    <row r="21" spans="1:13">
      <c r="A21" s="70"/>
      <c r="B21" s="12">
        <v>32</v>
      </c>
      <c r="C21" s="65" t="s">
        <v>23</v>
      </c>
      <c r="D21" s="65"/>
      <c r="E21" s="15">
        <f>VLOOKUP(C21,RA!B24:D50,3,0)</f>
        <v>446784.26289999997</v>
      </c>
      <c r="F21" s="25">
        <f>VLOOKUP(C21,RA!B25:I54,8,0)</f>
        <v>34197.052000000003</v>
      </c>
      <c r="G21" s="16">
        <f t="shared" si="0"/>
        <v>412587.21089999995</v>
      </c>
      <c r="H21" s="27">
        <f>RA!J25</f>
        <v>7.6540412990450504</v>
      </c>
      <c r="I21" s="20">
        <f>VLOOKUP(B21,RMS!B:D,3,FALSE)</f>
        <v>446784.24647723301</v>
      </c>
      <c r="J21" s="21">
        <f>VLOOKUP(B21,RMS!B:E,4,FALSE)</f>
        <v>412587.21052106901</v>
      </c>
      <c r="K21" s="22">
        <f t="shared" si="1"/>
        <v>1.6422766959294677E-2</v>
      </c>
      <c r="L21" s="22">
        <f t="shared" si="2"/>
        <v>3.7893094122409821E-4</v>
      </c>
      <c r="M21" s="32"/>
    </row>
    <row r="22" spans="1:13">
      <c r="A22" s="70"/>
      <c r="B22" s="12">
        <v>33</v>
      </c>
      <c r="C22" s="65" t="s">
        <v>24</v>
      </c>
      <c r="D22" s="65"/>
      <c r="E22" s="15">
        <f>VLOOKUP(C22,RA!B26:D51,3,0)</f>
        <v>772818.29079999996</v>
      </c>
      <c r="F22" s="25">
        <f>VLOOKUP(C22,RA!B26:I55,8,0)</f>
        <v>148718.83050000001</v>
      </c>
      <c r="G22" s="16">
        <f t="shared" si="0"/>
        <v>624099.46029999992</v>
      </c>
      <c r="H22" s="27">
        <f>RA!J26</f>
        <v>19.2436996212978</v>
      </c>
      <c r="I22" s="20">
        <f>VLOOKUP(B22,RMS!B:D,3,FALSE)</f>
        <v>772818.19733446802</v>
      </c>
      <c r="J22" s="21">
        <f>VLOOKUP(B22,RMS!B:E,4,FALSE)</f>
        <v>624099.45383369096</v>
      </c>
      <c r="K22" s="22">
        <f t="shared" si="1"/>
        <v>9.3465531943365932E-2</v>
      </c>
      <c r="L22" s="22">
        <f t="shared" si="2"/>
        <v>6.4663089578971267E-3</v>
      </c>
      <c r="M22" s="32"/>
    </row>
    <row r="23" spans="1:13">
      <c r="A23" s="70"/>
      <c r="B23" s="12">
        <v>34</v>
      </c>
      <c r="C23" s="65" t="s">
        <v>25</v>
      </c>
      <c r="D23" s="65"/>
      <c r="E23" s="15">
        <f>VLOOKUP(C23,RA!B26:D52,3,0)</f>
        <v>264706.32370000001</v>
      </c>
      <c r="F23" s="25">
        <f>VLOOKUP(C23,RA!B27:I56,8,0)</f>
        <v>64796.5458</v>
      </c>
      <c r="G23" s="16">
        <f t="shared" si="0"/>
        <v>199909.77790000002</v>
      </c>
      <c r="H23" s="27">
        <f>RA!J27</f>
        <v>24.4786542664678</v>
      </c>
      <c r="I23" s="20">
        <f>VLOOKUP(B23,RMS!B:D,3,FALSE)</f>
        <v>264706.135796952</v>
      </c>
      <c r="J23" s="21">
        <f>VLOOKUP(B23,RMS!B:E,4,FALSE)</f>
        <v>199909.80671547199</v>
      </c>
      <c r="K23" s="22">
        <f t="shared" si="1"/>
        <v>0.18790304800495505</v>
      </c>
      <c r="L23" s="22">
        <f t="shared" si="2"/>
        <v>-2.8815471974667162E-2</v>
      </c>
      <c r="M23" s="32"/>
    </row>
    <row r="24" spans="1:13">
      <c r="A24" s="70"/>
      <c r="B24" s="12">
        <v>35</v>
      </c>
      <c r="C24" s="65" t="s">
        <v>26</v>
      </c>
      <c r="D24" s="65"/>
      <c r="E24" s="15">
        <f>VLOOKUP(C24,RA!B28:D53,3,0)</f>
        <v>1416331.6751000001</v>
      </c>
      <c r="F24" s="25">
        <f>VLOOKUP(C24,RA!B28:I57,8,0)</f>
        <v>77350.756399999998</v>
      </c>
      <c r="G24" s="16">
        <f t="shared" si="0"/>
        <v>1338980.9187</v>
      </c>
      <c r="H24" s="27">
        <f>RA!J28</f>
        <v>5.4613448078493798</v>
      </c>
      <c r="I24" s="20">
        <f>VLOOKUP(B24,RMS!B:D,3,FALSE)</f>
        <v>1416331.7989646001</v>
      </c>
      <c r="J24" s="21">
        <f>VLOOKUP(B24,RMS!B:E,4,FALSE)</f>
        <v>1338980.9148840699</v>
      </c>
      <c r="K24" s="22">
        <f t="shared" si="1"/>
        <v>-0.12386459996923804</v>
      </c>
      <c r="L24" s="22">
        <f t="shared" si="2"/>
        <v>3.8159301038831472E-3</v>
      </c>
      <c r="M24" s="32"/>
    </row>
    <row r="25" spans="1:13">
      <c r="A25" s="70"/>
      <c r="B25" s="12">
        <v>36</v>
      </c>
      <c r="C25" s="65" t="s">
        <v>27</v>
      </c>
      <c r="D25" s="65"/>
      <c r="E25" s="15">
        <f>VLOOKUP(C25,RA!B28:D54,3,0)</f>
        <v>873347.7855</v>
      </c>
      <c r="F25" s="25">
        <f>VLOOKUP(C25,RA!B29:I58,8,0)</f>
        <v>132041.61420000001</v>
      </c>
      <c r="G25" s="16">
        <f t="shared" si="0"/>
        <v>741306.17130000005</v>
      </c>
      <c r="H25" s="27">
        <f>RA!J29</f>
        <v>15.1190186077365</v>
      </c>
      <c r="I25" s="20">
        <f>VLOOKUP(B25,RMS!B:D,3,FALSE)</f>
        <v>873348.15589823003</v>
      </c>
      <c r="J25" s="21">
        <f>VLOOKUP(B25,RMS!B:E,4,FALSE)</f>
        <v>741306.19490846805</v>
      </c>
      <c r="K25" s="22">
        <f t="shared" si="1"/>
        <v>-0.37039823003578931</v>
      </c>
      <c r="L25" s="22">
        <f t="shared" si="2"/>
        <v>-2.3608468007296324E-2</v>
      </c>
      <c r="M25" s="32"/>
    </row>
    <row r="26" spans="1:13">
      <c r="A26" s="70"/>
      <c r="B26" s="12">
        <v>37</v>
      </c>
      <c r="C26" s="65" t="s">
        <v>67</v>
      </c>
      <c r="D26" s="65"/>
      <c r="E26" s="15">
        <f>VLOOKUP(C26,RA!B30:D55,3,0)</f>
        <v>1620066.9155999999</v>
      </c>
      <c r="F26" s="25">
        <f>VLOOKUP(C26,RA!B30:I59,8,0)</f>
        <v>199014.2095</v>
      </c>
      <c r="G26" s="16">
        <f t="shared" si="0"/>
        <v>1421052.7061000001</v>
      </c>
      <c r="H26" s="27">
        <f>RA!J30</f>
        <v>12.284320331687899</v>
      </c>
      <c r="I26" s="20">
        <f>VLOOKUP(B26,RMS!B:D,3,FALSE)</f>
        <v>1620067.0400708001</v>
      </c>
      <c r="J26" s="21">
        <f>VLOOKUP(B26,RMS!B:E,4,FALSE)</f>
        <v>1421052.65104247</v>
      </c>
      <c r="K26" s="22">
        <f t="shared" si="1"/>
        <v>-0.12447080016136169</v>
      </c>
      <c r="L26" s="22">
        <f t="shared" si="2"/>
        <v>5.5057530058547854E-2</v>
      </c>
      <c r="M26" s="32"/>
    </row>
    <row r="27" spans="1:13">
      <c r="A27" s="70"/>
      <c r="B27" s="12">
        <v>38</v>
      </c>
      <c r="C27" s="65" t="s">
        <v>29</v>
      </c>
      <c r="D27" s="65"/>
      <c r="E27" s="15">
        <f>VLOOKUP(C27,RA!B30:D56,3,0)</f>
        <v>1745837.6965999999</v>
      </c>
      <c r="F27" s="25">
        <f>VLOOKUP(C27,RA!B31:I60,8,0)</f>
        <v>-20941.3367</v>
      </c>
      <c r="G27" s="16">
        <f t="shared" si="0"/>
        <v>1766779.0333</v>
      </c>
      <c r="H27" s="27">
        <f>RA!J31</f>
        <v>-1.1995007749450599</v>
      </c>
      <c r="I27" s="20">
        <f>VLOOKUP(B27,RMS!B:D,3,FALSE)</f>
        <v>1745837.7500074301</v>
      </c>
      <c r="J27" s="21">
        <f>VLOOKUP(B27,RMS!B:E,4,FALSE)</f>
        <v>1766779.1343531001</v>
      </c>
      <c r="K27" s="22">
        <f t="shared" si="1"/>
        <v>-5.3407430183142424E-2</v>
      </c>
      <c r="L27" s="22">
        <f t="shared" si="2"/>
        <v>-0.10105310007929802</v>
      </c>
      <c r="M27" s="32"/>
    </row>
    <row r="28" spans="1:13">
      <c r="A28" s="70"/>
      <c r="B28" s="12">
        <v>39</v>
      </c>
      <c r="C28" s="65" t="s">
        <v>30</v>
      </c>
      <c r="D28" s="65"/>
      <c r="E28" s="15">
        <f>VLOOKUP(C28,RA!B32:D57,3,0)</f>
        <v>158389.3695</v>
      </c>
      <c r="F28" s="25">
        <f>VLOOKUP(C28,RA!B32:I61,8,0)</f>
        <v>29746.975699999999</v>
      </c>
      <c r="G28" s="16">
        <f t="shared" si="0"/>
        <v>128642.39380000001</v>
      </c>
      <c r="H28" s="27">
        <f>RA!J32</f>
        <v>18.7809167963132</v>
      </c>
      <c r="I28" s="20">
        <f>VLOOKUP(B28,RMS!B:D,3,FALSE)</f>
        <v>158389.2547511</v>
      </c>
      <c r="J28" s="21">
        <f>VLOOKUP(B28,RMS!B:E,4,FALSE)</f>
        <v>128642.439403133</v>
      </c>
      <c r="K28" s="22">
        <f t="shared" si="1"/>
        <v>0.1147488999995403</v>
      </c>
      <c r="L28" s="22">
        <f t="shared" si="2"/>
        <v>-4.5603132995893247E-2</v>
      </c>
      <c r="M28" s="32"/>
    </row>
    <row r="29" spans="1:13">
      <c r="A29" s="70"/>
      <c r="B29" s="12">
        <v>40</v>
      </c>
      <c r="C29" s="65" t="s">
        <v>68</v>
      </c>
      <c r="D29" s="65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0"/>
      <c r="B30" s="12">
        <v>42</v>
      </c>
      <c r="C30" s="65" t="s">
        <v>31</v>
      </c>
      <c r="D30" s="65"/>
      <c r="E30" s="15">
        <f>VLOOKUP(C30,RA!B34:D60,3,0)</f>
        <v>289574.0025</v>
      </c>
      <c r="F30" s="25">
        <f>VLOOKUP(C30,RA!B34:I64,8,0)</f>
        <v>36257.546799999996</v>
      </c>
      <c r="G30" s="16">
        <f t="shared" si="0"/>
        <v>253316.45569999999</v>
      </c>
      <c r="H30" s="27">
        <f>RA!J34</f>
        <v>0</v>
      </c>
      <c r="I30" s="20">
        <f>VLOOKUP(B30,RMS!B:D,3,FALSE)</f>
        <v>289574.00060000003</v>
      </c>
      <c r="J30" s="21">
        <f>VLOOKUP(B30,RMS!B:E,4,FALSE)</f>
        <v>253316.44330000001</v>
      </c>
      <c r="K30" s="22">
        <f t="shared" si="1"/>
        <v>1.8999999738298357E-3</v>
      </c>
      <c r="L30" s="22">
        <f t="shared" si="2"/>
        <v>1.2399999977787957E-2</v>
      </c>
      <c r="M30" s="32"/>
    </row>
    <row r="31" spans="1:13" s="36" customFormat="1" ht="12" thickBot="1">
      <c r="A31" s="70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12.5209951470005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0"/>
      <c r="B32" s="12">
        <v>70</v>
      </c>
      <c r="C32" s="71" t="s">
        <v>64</v>
      </c>
      <c r="D32" s="72"/>
      <c r="E32" s="15">
        <f>VLOOKUP(C32,RA!B34:D61,3,0)</f>
        <v>265601.76</v>
      </c>
      <c r="F32" s="25">
        <f>VLOOKUP(C32,RA!B34:I65,8,0)</f>
        <v>4822.3500000000004</v>
      </c>
      <c r="G32" s="16">
        <f t="shared" si="0"/>
        <v>260779.41</v>
      </c>
      <c r="H32" s="27">
        <f>RA!J34</f>
        <v>0</v>
      </c>
      <c r="I32" s="20">
        <f>VLOOKUP(B32,RMS!B:D,3,FALSE)</f>
        <v>265601.76</v>
      </c>
      <c r="J32" s="21">
        <f>VLOOKUP(B32,RMS!B:E,4,FALSE)</f>
        <v>260779.41</v>
      </c>
      <c r="K32" s="22">
        <f t="shared" si="1"/>
        <v>0</v>
      </c>
      <c r="L32" s="22">
        <f t="shared" si="2"/>
        <v>0</v>
      </c>
    </row>
    <row r="33" spans="1:13">
      <c r="A33" s="70"/>
      <c r="B33" s="12">
        <v>71</v>
      </c>
      <c r="C33" s="65" t="s">
        <v>35</v>
      </c>
      <c r="D33" s="65"/>
      <c r="E33" s="15">
        <f>VLOOKUP(C33,RA!B34:D61,3,0)</f>
        <v>526133.94999999995</v>
      </c>
      <c r="F33" s="25">
        <f>VLOOKUP(C33,RA!B34:I65,8,0)</f>
        <v>-73286.17</v>
      </c>
      <c r="G33" s="16">
        <f t="shared" si="0"/>
        <v>599420.12</v>
      </c>
      <c r="H33" s="27">
        <f>RA!J34</f>
        <v>0</v>
      </c>
      <c r="I33" s="20">
        <f>VLOOKUP(B33,RMS!B:D,3,FALSE)</f>
        <v>526133.94999999995</v>
      </c>
      <c r="J33" s="21">
        <f>VLOOKUP(B33,RMS!B:E,4,FALSE)</f>
        <v>599420.12</v>
      </c>
      <c r="K33" s="22">
        <f t="shared" si="1"/>
        <v>0</v>
      </c>
      <c r="L33" s="22">
        <f t="shared" si="2"/>
        <v>0</v>
      </c>
      <c r="M33" s="32"/>
    </row>
    <row r="34" spans="1:13">
      <c r="A34" s="70"/>
      <c r="B34" s="12">
        <v>72</v>
      </c>
      <c r="C34" s="65" t="s">
        <v>36</v>
      </c>
      <c r="D34" s="65"/>
      <c r="E34" s="15">
        <f>VLOOKUP(C34,RA!B34:D62,3,0)</f>
        <v>250187.2</v>
      </c>
      <c r="F34" s="25">
        <f>VLOOKUP(C34,RA!B34:I66,8,0)</f>
        <v>-17787.099999999999</v>
      </c>
      <c r="G34" s="16">
        <f t="shared" si="0"/>
        <v>267974.3</v>
      </c>
      <c r="H34" s="27">
        <f>RA!J35</f>
        <v>12.5209951470005</v>
      </c>
      <c r="I34" s="20">
        <f>VLOOKUP(B34,RMS!B:D,3,FALSE)</f>
        <v>250187.2</v>
      </c>
      <c r="J34" s="21">
        <f>VLOOKUP(B34,RMS!B:E,4,FALSE)</f>
        <v>267974.3</v>
      </c>
      <c r="K34" s="22">
        <f t="shared" si="1"/>
        <v>0</v>
      </c>
      <c r="L34" s="22">
        <f t="shared" si="2"/>
        <v>0</v>
      </c>
      <c r="M34" s="32"/>
    </row>
    <row r="35" spans="1:13">
      <c r="A35" s="70"/>
      <c r="B35" s="12">
        <v>73</v>
      </c>
      <c r="C35" s="65" t="s">
        <v>37</v>
      </c>
      <c r="D35" s="65"/>
      <c r="E35" s="15">
        <f>VLOOKUP(C35,RA!B34:D63,3,0)</f>
        <v>438797.55</v>
      </c>
      <c r="F35" s="25">
        <f>VLOOKUP(C35,RA!B34:I67,8,0)</f>
        <v>-96659.12</v>
      </c>
      <c r="G35" s="16">
        <f t="shared" si="0"/>
        <v>535456.66999999993</v>
      </c>
      <c r="H35" s="27">
        <f>RA!J34</f>
        <v>0</v>
      </c>
      <c r="I35" s="20">
        <f>VLOOKUP(B35,RMS!B:D,3,FALSE)</f>
        <v>438797.55</v>
      </c>
      <c r="J35" s="21">
        <f>VLOOKUP(B35,RMS!B:E,4,FALSE)</f>
        <v>535456.67000000004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0"/>
      <c r="B36" s="12">
        <v>74</v>
      </c>
      <c r="C36" s="65" t="s">
        <v>65</v>
      </c>
      <c r="D36" s="65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12.5209951470005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0"/>
      <c r="B37" s="12">
        <v>75</v>
      </c>
      <c r="C37" s="65" t="s">
        <v>32</v>
      </c>
      <c r="D37" s="65"/>
      <c r="E37" s="15">
        <f>VLOOKUP(C37,RA!B8:D64,3,0)</f>
        <v>77600.854300000006</v>
      </c>
      <c r="F37" s="25">
        <f>VLOOKUP(C37,RA!B8:I68,8,0)</f>
        <v>6549.2343000000001</v>
      </c>
      <c r="G37" s="16">
        <f t="shared" si="0"/>
        <v>71051.62000000001</v>
      </c>
      <c r="H37" s="27">
        <f>RA!J35</f>
        <v>12.5209951470005</v>
      </c>
      <c r="I37" s="20">
        <f>VLOOKUP(B37,RMS!B:D,3,FALSE)</f>
        <v>77600.854700854703</v>
      </c>
      <c r="J37" s="21">
        <f>VLOOKUP(B37,RMS!B:E,4,FALSE)</f>
        <v>71051.6196581197</v>
      </c>
      <c r="K37" s="22">
        <f t="shared" si="1"/>
        <v>-4.0085469663608819E-4</v>
      </c>
      <c r="L37" s="22">
        <f t="shared" si="2"/>
        <v>3.4188030986115336E-4</v>
      </c>
      <c r="M37" s="32"/>
    </row>
    <row r="38" spans="1:13">
      <c r="A38" s="70"/>
      <c r="B38" s="12">
        <v>76</v>
      </c>
      <c r="C38" s="65" t="s">
        <v>33</v>
      </c>
      <c r="D38" s="65"/>
      <c r="E38" s="15">
        <f>VLOOKUP(C38,RA!B8:D65,3,0)</f>
        <v>385400.48619999998</v>
      </c>
      <c r="F38" s="25">
        <f>VLOOKUP(C38,RA!B8:I69,8,0)</f>
        <v>19175.336500000001</v>
      </c>
      <c r="G38" s="16">
        <f t="shared" si="0"/>
        <v>366225.14970000001</v>
      </c>
      <c r="H38" s="27">
        <f>RA!J36</f>
        <v>0</v>
      </c>
      <c r="I38" s="20">
        <f>VLOOKUP(B38,RMS!B:D,3,FALSE)</f>
        <v>385400.48058119603</v>
      </c>
      <c r="J38" s="21">
        <f>VLOOKUP(B38,RMS!B:E,4,FALSE)</f>
        <v>366225.15089145303</v>
      </c>
      <c r="K38" s="22">
        <f t="shared" si="1"/>
        <v>5.6188039598055184E-3</v>
      </c>
      <c r="L38" s="22">
        <f t="shared" si="2"/>
        <v>-1.1914530186913908E-3</v>
      </c>
      <c r="M38" s="32"/>
    </row>
    <row r="39" spans="1:13">
      <c r="A39" s="70"/>
      <c r="B39" s="12">
        <v>77</v>
      </c>
      <c r="C39" s="65" t="s">
        <v>38</v>
      </c>
      <c r="D39" s="65"/>
      <c r="E39" s="15">
        <f>VLOOKUP(C39,RA!B9:D66,3,0)</f>
        <v>293374.36</v>
      </c>
      <c r="F39" s="25">
        <f>VLOOKUP(C39,RA!B9:I70,8,0)</f>
        <v>-49118.03</v>
      </c>
      <c r="G39" s="16">
        <f t="shared" si="0"/>
        <v>342492.39</v>
      </c>
      <c r="H39" s="27">
        <f>RA!J37</f>
        <v>1.8156317940061799</v>
      </c>
      <c r="I39" s="20">
        <f>VLOOKUP(B39,RMS!B:D,3,FALSE)</f>
        <v>293374.36</v>
      </c>
      <c r="J39" s="21">
        <f>VLOOKUP(B39,RMS!B:E,4,FALSE)</f>
        <v>342492.39</v>
      </c>
      <c r="K39" s="22">
        <f t="shared" si="1"/>
        <v>0</v>
      </c>
      <c r="L39" s="22">
        <f t="shared" si="2"/>
        <v>0</v>
      </c>
      <c r="M39" s="32"/>
    </row>
    <row r="40" spans="1:13">
      <c r="A40" s="70"/>
      <c r="B40" s="12">
        <v>78</v>
      </c>
      <c r="C40" s="65" t="s">
        <v>39</v>
      </c>
      <c r="D40" s="65"/>
      <c r="E40" s="15">
        <f>VLOOKUP(C40,RA!B10:D67,3,0)</f>
        <v>110873.56</v>
      </c>
      <c r="F40" s="25">
        <f>VLOOKUP(C40,RA!B10:I71,8,0)</f>
        <v>12723.38</v>
      </c>
      <c r="G40" s="16">
        <f t="shared" si="0"/>
        <v>98150.18</v>
      </c>
      <c r="H40" s="27">
        <f>RA!J38</f>
        <v>-13.9291847636899</v>
      </c>
      <c r="I40" s="20">
        <f>VLOOKUP(B40,RMS!B:D,3,FALSE)</f>
        <v>110873.56</v>
      </c>
      <c r="J40" s="21">
        <f>VLOOKUP(B40,RMS!B:E,4,FALSE)</f>
        <v>98150.18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0"/>
      <c r="B41" s="12">
        <v>9101</v>
      </c>
      <c r="C41" s="66" t="s">
        <v>70</v>
      </c>
      <c r="D41" s="67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-7.1095163941240802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0"/>
      <c r="B42" s="12">
        <v>99</v>
      </c>
      <c r="C42" s="65" t="s">
        <v>34</v>
      </c>
      <c r="D42" s="65"/>
      <c r="E42" s="15">
        <f>VLOOKUP(C42,RA!B8:D68,3,0)</f>
        <v>17151.794699999999</v>
      </c>
      <c r="F42" s="25">
        <f>VLOOKUP(C42,RA!B8:I72,8,0)</f>
        <v>941.51779999999997</v>
      </c>
      <c r="G42" s="16">
        <f t="shared" si="0"/>
        <v>16210.276899999999</v>
      </c>
      <c r="H42" s="27">
        <f>RA!J39</f>
        <v>-7.1095163941240802</v>
      </c>
      <c r="I42" s="20">
        <f>VLOOKUP(B42,RMS!B:D,3,FALSE)</f>
        <v>17151.7948717949</v>
      </c>
      <c r="J42" s="21">
        <f>VLOOKUP(B42,RMS!B:E,4,FALSE)</f>
        <v>16210.276923076901</v>
      </c>
      <c r="K42" s="22">
        <f t="shared" si="1"/>
        <v>-1.7179490168928169E-4</v>
      </c>
      <c r="L42" s="22">
        <f t="shared" si="2"/>
        <v>-2.3076901925378479E-5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6" width="12" style="41" bestFit="1" customWidth="1"/>
    <col min="17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4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4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5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9" t="s">
        <v>4</v>
      </c>
      <c r="C6" s="8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1" t="s">
        <v>5</v>
      </c>
      <c r="B7" s="82"/>
      <c r="C7" s="83"/>
      <c r="D7" s="53">
        <v>25191978.355799999</v>
      </c>
      <c r="E7" s="53">
        <v>28674855.274799999</v>
      </c>
      <c r="F7" s="54">
        <v>87.853898875434595</v>
      </c>
      <c r="G7" s="53">
        <v>20572719.032900002</v>
      </c>
      <c r="H7" s="54">
        <v>22.453324305420601</v>
      </c>
      <c r="I7" s="53">
        <v>1804365.075</v>
      </c>
      <c r="J7" s="54">
        <v>7.1624588173107</v>
      </c>
      <c r="K7" s="53">
        <v>2465389.8856000002</v>
      </c>
      <c r="L7" s="54">
        <v>11.983782414261</v>
      </c>
      <c r="M7" s="54">
        <v>-0.26812181491493697</v>
      </c>
      <c r="N7" s="53">
        <v>571174225.08529997</v>
      </c>
      <c r="O7" s="53">
        <v>5875424343.7798996</v>
      </c>
      <c r="P7" s="53">
        <v>1228010</v>
      </c>
      <c r="Q7" s="53">
        <v>969717</v>
      </c>
      <c r="R7" s="54">
        <v>26.635915426872</v>
      </c>
      <c r="S7" s="53">
        <v>20.514473298914499</v>
      </c>
      <c r="T7" s="53">
        <v>19.853625654907599</v>
      </c>
      <c r="U7" s="55">
        <v>3.22137270783313</v>
      </c>
    </row>
    <row r="8" spans="1:23" ht="12" thickBot="1">
      <c r="A8" s="73">
        <v>42637</v>
      </c>
      <c r="B8" s="71" t="s">
        <v>6</v>
      </c>
      <c r="C8" s="72"/>
      <c r="D8" s="56">
        <v>748846.09959999996</v>
      </c>
      <c r="E8" s="56">
        <v>986204.66859999998</v>
      </c>
      <c r="F8" s="57">
        <v>75.932118701389797</v>
      </c>
      <c r="G8" s="56">
        <v>471970.005</v>
      </c>
      <c r="H8" s="57">
        <v>58.663917551285898</v>
      </c>
      <c r="I8" s="56">
        <v>219021.13389999999</v>
      </c>
      <c r="J8" s="57">
        <v>29.2478166097134</v>
      </c>
      <c r="K8" s="56">
        <v>123814.076</v>
      </c>
      <c r="L8" s="57">
        <v>26.2334628659294</v>
      </c>
      <c r="M8" s="57">
        <v>0.76895181045489502</v>
      </c>
      <c r="N8" s="56">
        <v>30173414.995099999</v>
      </c>
      <c r="O8" s="56">
        <v>220179178.77959999</v>
      </c>
      <c r="P8" s="56">
        <v>29518</v>
      </c>
      <c r="Q8" s="56">
        <v>23059</v>
      </c>
      <c r="R8" s="57">
        <v>28.010755019731999</v>
      </c>
      <c r="S8" s="56">
        <v>25.3691340741243</v>
      </c>
      <c r="T8" s="56">
        <v>24.463567049742</v>
      </c>
      <c r="U8" s="58">
        <v>3.5695622157870299</v>
      </c>
    </row>
    <row r="9" spans="1:23" ht="12" thickBot="1">
      <c r="A9" s="74"/>
      <c r="B9" s="71" t="s">
        <v>7</v>
      </c>
      <c r="C9" s="72"/>
      <c r="D9" s="56">
        <v>141285.3855</v>
      </c>
      <c r="E9" s="56">
        <v>202818.9515</v>
      </c>
      <c r="F9" s="57">
        <v>69.660840101522794</v>
      </c>
      <c r="G9" s="56">
        <v>60813.963900000002</v>
      </c>
      <c r="H9" s="57">
        <v>132.32392108549899</v>
      </c>
      <c r="I9" s="56">
        <v>30917.4326</v>
      </c>
      <c r="J9" s="57">
        <v>21.882965807528599</v>
      </c>
      <c r="K9" s="56">
        <v>14639.378199999999</v>
      </c>
      <c r="L9" s="57">
        <v>24.072395978121701</v>
      </c>
      <c r="M9" s="57">
        <v>1.1119361886558801</v>
      </c>
      <c r="N9" s="56">
        <v>3104085.7593999999</v>
      </c>
      <c r="O9" s="56">
        <v>31539716.807700001</v>
      </c>
      <c r="P9" s="56">
        <v>7964</v>
      </c>
      <c r="Q9" s="56">
        <v>4708</v>
      </c>
      <c r="R9" s="57">
        <v>69.158878504672899</v>
      </c>
      <c r="S9" s="56">
        <v>17.740505462079401</v>
      </c>
      <c r="T9" s="56">
        <v>16.979553271027999</v>
      </c>
      <c r="U9" s="58">
        <v>4.2893489854495304</v>
      </c>
    </row>
    <row r="10" spans="1:23" ht="12" thickBot="1">
      <c r="A10" s="74"/>
      <c r="B10" s="71" t="s">
        <v>8</v>
      </c>
      <c r="C10" s="72"/>
      <c r="D10" s="56">
        <v>174988.228</v>
      </c>
      <c r="E10" s="56">
        <v>225913.3365</v>
      </c>
      <c r="F10" s="57">
        <v>77.458122088334505</v>
      </c>
      <c r="G10" s="56">
        <v>94364.388099999996</v>
      </c>
      <c r="H10" s="57">
        <v>85.438841413946506</v>
      </c>
      <c r="I10" s="56">
        <v>49212.120199999998</v>
      </c>
      <c r="J10" s="57">
        <v>28.123103343843201</v>
      </c>
      <c r="K10" s="56">
        <v>28033.297399999999</v>
      </c>
      <c r="L10" s="57">
        <v>29.707496614392799</v>
      </c>
      <c r="M10" s="57">
        <v>0.75548810751032103</v>
      </c>
      <c r="N10" s="56">
        <v>4881567.1743000001</v>
      </c>
      <c r="O10" s="56">
        <v>51077007.411799997</v>
      </c>
      <c r="P10" s="56">
        <v>126279</v>
      </c>
      <c r="Q10" s="56">
        <v>98291</v>
      </c>
      <c r="R10" s="57">
        <v>28.474631451506198</v>
      </c>
      <c r="S10" s="56">
        <v>1.3857270646742501</v>
      </c>
      <c r="T10" s="56">
        <v>1.0293093385966201</v>
      </c>
      <c r="U10" s="58">
        <v>25.7206296365021</v>
      </c>
    </row>
    <row r="11" spans="1:23" ht="12" thickBot="1">
      <c r="A11" s="74"/>
      <c r="B11" s="71" t="s">
        <v>9</v>
      </c>
      <c r="C11" s="72"/>
      <c r="D11" s="56">
        <v>52389.938300000002</v>
      </c>
      <c r="E11" s="56">
        <v>68674.554999999993</v>
      </c>
      <c r="F11" s="57">
        <v>76.287262873418001</v>
      </c>
      <c r="G11" s="56">
        <v>35990.735000000001</v>
      </c>
      <c r="H11" s="57">
        <v>45.565069176831202</v>
      </c>
      <c r="I11" s="56">
        <v>12755.661400000001</v>
      </c>
      <c r="J11" s="57">
        <v>24.347540413117802</v>
      </c>
      <c r="K11" s="56">
        <v>8679.2867000000006</v>
      </c>
      <c r="L11" s="57">
        <v>24.115336071908501</v>
      </c>
      <c r="M11" s="57">
        <v>0.469667017682455</v>
      </c>
      <c r="N11" s="56">
        <v>2312385.0844000001</v>
      </c>
      <c r="O11" s="56">
        <v>18034811.302299999</v>
      </c>
      <c r="P11" s="56">
        <v>2522</v>
      </c>
      <c r="Q11" s="56">
        <v>1826</v>
      </c>
      <c r="R11" s="57">
        <v>38.116100766703198</v>
      </c>
      <c r="S11" s="56">
        <v>20.773171411578101</v>
      </c>
      <c r="T11" s="56">
        <v>20.532695618839</v>
      </c>
      <c r="U11" s="58">
        <v>1.15762676759642</v>
      </c>
    </row>
    <row r="12" spans="1:23" ht="12" thickBot="1">
      <c r="A12" s="74"/>
      <c r="B12" s="71" t="s">
        <v>10</v>
      </c>
      <c r="C12" s="72"/>
      <c r="D12" s="56">
        <v>136704.27540000001</v>
      </c>
      <c r="E12" s="56">
        <v>327204.25410000002</v>
      </c>
      <c r="F12" s="57">
        <v>41.7794920717078</v>
      </c>
      <c r="G12" s="56">
        <v>151204.3602</v>
      </c>
      <c r="H12" s="57">
        <v>-9.5897266327641297</v>
      </c>
      <c r="I12" s="56">
        <v>29488.072700000001</v>
      </c>
      <c r="J12" s="57">
        <v>21.570702608764201</v>
      </c>
      <c r="K12" s="56">
        <v>30775.962500000001</v>
      </c>
      <c r="L12" s="57">
        <v>20.3538856017725</v>
      </c>
      <c r="M12" s="57">
        <v>-4.1847263103469E-2</v>
      </c>
      <c r="N12" s="56">
        <v>7816681.9166999999</v>
      </c>
      <c r="O12" s="56">
        <v>63865208.740599997</v>
      </c>
      <c r="P12" s="56">
        <v>1089</v>
      </c>
      <c r="Q12" s="56">
        <v>805</v>
      </c>
      <c r="R12" s="57">
        <v>35.279503105590102</v>
      </c>
      <c r="S12" s="56">
        <v>125.531933333333</v>
      </c>
      <c r="T12" s="56">
        <v>110.801404099379</v>
      </c>
      <c r="U12" s="58">
        <v>11.734487666050301</v>
      </c>
    </row>
    <row r="13" spans="1:23" ht="12" thickBot="1">
      <c r="A13" s="74"/>
      <c r="B13" s="71" t="s">
        <v>11</v>
      </c>
      <c r="C13" s="72"/>
      <c r="D13" s="56">
        <v>240161.3058</v>
      </c>
      <c r="E13" s="56">
        <v>541028.35869999998</v>
      </c>
      <c r="F13" s="57">
        <v>44.3897814112863</v>
      </c>
      <c r="G13" s="56">
        <v>195933.97229999999</v>
      </c>
      <c r="H13" s="57">
        <v>22.5725702290577</v>
      </c>
      <c r="I13" s="56">
        <v>70668.434099999999</v>
      </c>
      <c r="J13" s="57">
        <v>29.425403840388402</v>
      </c>
      <c r="K13" s="56">
        <v>62026.155200000001</v>
      </c>
      <c r="L13" s="57">
        <v>31.656661921307901</v>
      </c>
      <c r="M13" s="57">
        <v>0.139332816489003</v>
      </c>
      <c r="N13" s="56">
        <v>11369429.976199999</v>
      </c>
      <c r="O13" s="56">
        <v>92565103.740500003</v>
      </c>
      <c r="P13" s="56">
        <v>10406</v>
      </c>
      <c r="Q13" s="56">
        <v>8034</v>
      </c>
      <c r="R13" s="57">
        <v>29.524520786656701</v>
      </c>
      <c r="S13" s="56">
        <v>23.079118374015</v>
      </c>
      <c r="T13" s="56">
        <v>23.558611899427401</v>
      </c>
      <c r="U13" s="58">
        <v>-2.0776076349273001</v>
      </c>
    </row>
    <row r="14" spans="1:23" ht="12" thickBot="1">
      <c r="A14" s="74"/>
      <c r="B14" s="71" t="s">
        <v>12</v>
      </c>
      <c r="C14" s="72"/>
      <c r="D14" s="56">
        <v>118862.1253</v>
      </c>
      <c r="E14" s="56">
        <v>226880.27280000001</v>
      </c>
      <c r="F14" s="57">
        <v>52.389801825026701</v>
      </c>
      <c r="G14" s="56">
        <v>131023.15119999999</v>
      </c>
      <c r="H14" s="57">
        <v>-9.2815855737104194</v>
      </c>
      <c r="I14" s="56">
        <v>22506.6263</v>
      </c>
      <c r="J14" s="57">
        <v>18.935069723172798</v>
      </c>
      <c r="K14" s="56">
        <v>29397.722300000001</v>
      </c>
      <c r="L14" s="57">
        <v>22.437044164146201</v>
      </c>
      <c r="M14" s="57">
        <v>-0.23440918074118999</v>
      </c>
      <c r="N14" s="56">
        <v>2638205.0924</v>
      </c>
      <c r="O14" s="56">
        <v>38361418.919600002</v>
      </c>
      <c r="P14" s="56">
        <v>1508</v>
      </c>
      <c r="Q14" s="56">
        <v>1034</v>
      </c>
      <c r="R14" s="57">
        <v>45.841392649903298</v>
      </c>
      <c r="S14" s="56">
        <v>78.821037997347503</v>
      </c>
      <c r="T14" s="56">
        <v>64.612073114119895</v>
      </c>
      <c r="U14" s="58">
        <v>18.026868516633499</v>
      </c>
    </row>
    <row r="15" spans="1:23" ht="12" thickBot="1">
      <c r="A15" s="74"/>
      <c r="B15" s="71" t="s">
        <v>13</v>
      </c>
      <c r="C15" s="72"/>
      <c r="D15" s="56">
        <v>89385.934800000003</v>
      </c>
      <c r="E15" s="56">
        <v>136162.823</v>
      </c>
      <c r="F15" s="57">
        <v>65.646358404305403</v>
      </c>
      <c r="G15" s="56">
        <v>52551.6342</v>
      </c>
      <c r="H15" s="57">
        <v>70.091636845805297</v>
      </c>
      <c r="I15" s="56">
        <v>7667.6003000000001</v>
      </c>
      <c r="J15" s="57">
        <v>8.57808369645198</v>
      </c>
      <c r="K15" s="56">
        <v>9689.3567000000003</v>
      </c>
      <c r="L15" s="57">
        <v>18.437783805398801</v>
      </c>
      <c r="M15" s="57">
        <v>-0.20865744368767</v>
      </c>
      <c r="N15" s="56">
        <v>3091216.4778999998</v>
      </c>
      <c r="O15" s="56">
        <v>33937002.964500003</v>
      </c>
      <c r="P15" s="56">
        <v>3236</v>
      </c>
      <c r="Q15" s="56">
        <v>2426</v>
      </c>
      <c r="R15" s="57">
        <v>33.388293487221802</v>
      </c>
      <c r="S15" s="56">
        <v>27.622353152039601</v>
      </c>
      <c r="T15" s="56">
        <v>23.1097766694147</v>
      </c>
      <c r="U15" s="58">
        <v>16.336683764003201</v>
      </c>
    </row>
    <row r="16" spans="1:23" ht="12" thickBot="1">
      <c r="A16" s="74"/>
      <c r="B16" s="71" t="s">
        <v>14</v>
      </c>
      <c r="C16" s="72"/>
      <c r="D16" s="56">
        <v>1298757.2067</v>
      </c>
      <c r="E16" s="56">
        <v>1617982.0754</v>
      </c>
      <c r="F16" s="57">
        <v>80.270185093300199</v>
      </c>
      <c r="G16" s="56">
        <v>1246178.9006000001</v>
      </c>
      <c r="H16" s="57">
        <v>4.2191619577803197</v>
      </c>
      <c r="I16" s="56">
        <v>-9959.6512999999995</v>
      </c>
      <c r="J16" s="57">
        <v>-0.766860137416014</v>
      </c>
      <c r="K16" s="56">
        <v>-6257.9744000000001</v>
      </c>
      <c r="L16" s="57">
        <v>-0.50217303446455097</v>
      </c>
      <c r="M16" s="57">
        <v>0.59151358944517296</v>
      </c>
      <c r="N16" s="56">
        <v>35136163.821199998</v>
      </c>
      <c r="O16" s="56">
        <v>310883289.8283</v>
      </c>
      <c r="P16" s="56">
        <v>75846</v>
      </c>
      <c r="Q16" s="56">
        <v>51601</v>
      </c>
      <c r="R16" s="57">
        <v>46.985523536365598</v>
      </c>
      <c r="S16" s="56">
        <v>17.1236084526541</v>
      </c>
      <c r="T16" s="56">
        <v>17.016930978081799</v>
      </c>
      <c r="U16" s="58">
        <v>0.62298478073239405</v>
      </c>
    </row>
    <row r="17" spans="1:21" ht="12" thickBot="1">
      <c r="A17" s="74"/>
      <c r="B17" s="71" t="s">
        <v>15</v>
      </c>
      <c r="C17" s="72"/>
      <c r="D17" s="56">
        <v>1051766.7498999999</v>
      </c>
      <c r="E17" s="56">
        <v>1813475.3244</v>
      </c>
      <c r="F17" s="57">
        <v>57.997301410648298</v>
      </c>
      <c r="G17" s="56">
        <v>3292125.0506000002</v>
      </c>
      <c r="H17" s="57">
        <v>-68.052041349148894</v>
      </c>
      <c r="I17" s="56">
        <v>95053.694799999997</v>
      </c>
      <c r="J17" s="57">
        <v>9.0375261253540806</v>
      </c>
      <c r="K17" s="56">
        <v>124582.0662</v>
      </c>
      <c r="L17" s="57">
        <v>3.7842446530788498</v>
      </c>
      <c r="M17" s="57">
        <v>-0.23701943867744299</v>
      </c>
      <c r="N17" s="56">
        <v>47692805.511</v>
      </c>
      <c r="O17" s="56">
        <v>320228049.06389999</v>
      </c>
      <c r="P17" s="56">
        <v>14592</v>
      </c>
      <c r="Q17" s="56">
        <v>11877</v>
      </c>
      <c r="R17" s="57">
        <v>22.8593079060369</v>
      </c>
      <c r="S17" s="56">
        <v>72.078313452576793</v>
      </c>
      <c r="T17" s="56">
        <v>42.720393483202798</v>
      </c>
      <c r="U17" s="58">
        <v>40.730586723133698</v>
      </c>
    </row>
    <row r="18" spans="1:21" ht="12" customHeight="1" thickBot="1">
      <c r="A18" s="74"/>
      <c r="B18" s="71" t="s">
        <v>16</v>
      </c>
      <c r="C18" s="72"/>
      <c r="D18" s="56">
        <v>2163302.9950999999</v>
      </c>
      <c r="E18" s="56">
        <v>2448345.7672999999</v>
      </c>
      <c r="F18" s="57">
        <v>88.357740315644193</v>
      </c>
      <c r="G18" s="56">
        <v>1157595.4543999999</v>
      </c>
      <c r="H18" s="57">
        <v>86.879016056716793</v>
      </c>
      <c r="I18" s="56">
        <v>213068.34080000001</v>
      </c>
      <c r="J18" s="57">
        <v>9.8492139696848504</v>
      </c>
      <c r="K18" s="56">
        <v>158546.13190000001</v>
      </c>
      <c r="L18" s="57">
        <v>13.6961605453243</v>
      </c>
      <c r="M18" s="57">
        <v>0.343888609874058</v>
      </c>
      <c r="N18" s="56">
        <v>40827412.780599996</v>
      </c>
      <c r="O18" s="56">
        <v>589333482.9641</v>
      </c>
      <c r="P18" s="56">
        <v>105289</v>
      </c>
      <c r="Q18" s="56">
        <v>73806</v>
      </c>
      <c r="R18" s="57">
        <v>42.656423596997499</v>
      </c>
      <c r="S18" s="56">
        <v>20.546334328372399</v>
      </c>
      <c r="T18" s="56">
        <v>20.647204723193202</v>
      </c>
      <c r="U18" s="58">
        <v>-0.49094107595415098</v>
      </c>
    </row>
    <row r="19" spans="1:21" ht="12" customHeight="1" thickBot="1">
      <c r="A19" s="74"/>
      <c r="B19" s="71" t="s">
        <v>17</v>
      </c>
      <c r="C19" s="72"/>
      <c r="D19" s="56">
        <v>708165.94880000001</v>
      </c>
      <c r="E19" s="56">
        <v>919505.01199999999</v>
      </c>
      <c r="F19" s="57">
        <v>77.015996602311105</v>
      </c>
      <c r="G19" s="56">
        <v>587192.29709999997</v>
      </c>
      <c r="H19" s="57">
        <v>20.602050179721299</v>
      </c>
      <c r="I19" s="56">
        <v>8656.4009000000005</v>
      </c>
      <c r="J19" s="57">
        <v>1.2223689821105399</v>
      </c>
      <c r="K19" s="56">
        <v>22836.714100000001</v>
      </c>
      <c r="L19" s="57">
        <v>3.8891372064628502</v>
      </c>
      <c r="M19" s="57">
        <v>-0.620943675955553</v>
      </c>
      <c r="N19" s="56">
        <v>16271588.0419</v>
      </c>
      <c r="O19" s="56">
        <v>174406001.70089999</v>
      </c>
      <c r="P19" s="56">
        <v>14467</v>
      </c>
      <c r="Q19" s="56">
        <v>10549</v>
      </c>
      <c r="R19" s="57">
        <v>37.140961228552499</v>
      </c>
      <c r="S19" s="56">
        <v>48.950435390889602</v>
      </c>
      <c r="T19" s="56">
        <v>46.395269409422703</v>
      </c>
      <c r="U19" s="58">
        <v>5.2199045035306799</v>
      </c>
    </row>
    <row r="20" spans="1:21" ht="12" thickBot="1">
      <c r="A20" s="74"/>
      <c r="B20" s="71" t="s">
        <v>18</v>
      </c>
      <c r="C20" s="72"/>
      <c r="D20" s="56">
        <v>1477584.1146</v>
      </c>
      <c r="E20" s="56">
        <v>1862058.4957999999</v>
      </c>
      <c r="F20" s="57">
        <v>79.352185655434099</v>
      </c>
      <c r="G20" s="56">
        <v>1452713.9964999999</v>
      </c>
      <c r="H20" s="57">
        <v>1.7119762155468401</v>
      </c>
      <c r="I20" s="56">
        <v>117756.7371</v>
      </c>
      <c r="J20" s="57">
        <v>7.9695454178510996</v>
      </c>
      <c r="K20" s="56">
        <v>83674.762100000007</v>
      </c>
      <c r="L20" s="57">
        <v>5.7598923326681097</v>
      </c>
      <c r="M20" s="57">
        <v>0.40731487182800102</v>
      </c>
      <c r="N20" s="56">
        <v>37033826.3301</v>
      </c>
      <c r="O20" s="56">
        <v>342089920.91549999</v>
      </c>
      <c r="P20" s="56">
        <v>54696</v>
      </c>
      <c r="Q20" s="56">
        <v>44365</v>
      </c>
      <c r="R20" s="57">
        <v>23.2863743942297</v>
      </c>
      <c r="S20" s="56">
        <v>27.0144821303203</v>
      </c>
      <c r="T20" s="56">
        <v>28.3711120815959</v>
      </c>
      <c r="U20" s="58">
        <v>-5.0218617729965098</v>
      </c>
    </row>
    <row r="21" spans="1:21" ht="12" customHeight="1" thickBot="1">
      <c r="A21" s="74"/>
      <c r="B21" s="71" t="s">
        <v>19</v>
      </c>
      <c r="C21" s="72"/>
      <c r="D21" s="56">
        <v>457820.94620000001</v>
      </c>
      <c r="E21" s="56">
        <v>567677.25159999996</v>
      </c>
      <c r="F21" s="57">
        <v>80.648105047301101</v>
      </c>
      <c r="G21" s="56">
        <v>436270.00189999997</v>
      </c>
      <c r="H21" s="57">
        <v>4.9398180498644102</v>
      </c>
      <c r="I21" s="56">
        <v>55154.010900000001</v>
      </c>
      <c r="J21" s="57">
        <v>12.0470702264256</v>
      </c>
      <c r="K21" s="56">
        <v>13573.0975</v>
      </c>
      <c r="L21" s="57">
        <v>3.1111691019065701</v>
      </c>
      <c r="M21" s="57">
        <v>3.0634800494139198</v>
      </c>
      <c r="N21" s="56">
        <v>9489645.6580999997</v>
      </c>
      <c r="O21" s="56">
        <v>110681015.7112</v>
      </c>
      <c r="P21" s="56">
        <v>39315</v>
      </c>
      <c r="Q21" s="56">
        <v>32796</v>
      </c>
      <c r="R21" s="57">
        <v>19.877424076106799</v>
      </c>
      <c r="S21" s="56">
        <v>11.6449433091695</v>
      </c>
      <c r="T21" s="56">
        <v>14.934391669715801</v>
      </c>
      <c r="U21" s="58">
        <v>-28.247869252880701</v>
      </c>
    </row>
    <row r="22" spans="1:21" ht="12" customHeight="1" thickBot="1">
      <c r="A22" s="74"/>
      <c r="B22" s="71" t="s">
        <v>20</v>
      </c>
      <c r="C22" s="72"/>
      <c r="D22" s="56">
        <v>1775541.5974999999</v>
      </c>
      <c r="E22" s="56">
        <v>2140773.6370000001</v>
      </c>
      <c r="F22" s="57">
        <v>82.939249942753307</v>
      </c>
      <c r="G22" s="56">
        <v>1057934.8182000001</v>
      </c>
      <c r="H22" s="57">
        <v>67.830906682980398</v>
      </c>
      <c r="I22" s="56">
        <v>125161.71829999999</v>
      </c>
      <c r="J22" s="57">
        <v>7.0492135175109603</v>
      </c>
      <c r="K22" s="56">
        <v>97469.810500000007</v>
      </c>
      <c r="L22" s="57">
        <v>9.2132151076980193</v>
      </c>
      <c r="M22" s="57">
        <v>0.284107537071697</v>
      </c>
      <c r="N22" s="56">
        <v>34507615.030299999</v>
      </c>
      <c r="O22" s="56">
        <v>393779664.58130002</v>
      </c>
      <c r="P22" s="56">
        <v>105675</v>
      </c>
      <c r="Q22" s="56">
        <v>78631</v>
      </c>
      <c r="R22" s="57">
        <v>34.393559791939602</v>
      </c>
      <c r="S22" s="56">
        <v>16.801907712325502</v>
      </c>
      <c r="T22" s="56">
        <v>16.4921874896669</v>
      </c>
      <c r="U22" s="58">
        <v>1.8433634320666701</v>
      </c>
    </row>
    <row r="23" spans="1:21" ht="12" thickBot="1">
      <c r="A23" s="74"/>
      <c r="B23" s="71" t="s">
        <v>21</v>
      </c>
      <c r="C23" s="72"/>
      <c r="D23" s="56">
        <v>4217439.5312999999</v>
      </c>
      <c r="E23" s="56">
        <v>4833269.2643999998</v>
      </c>
      <c r="F23" s="57">
        <v>87.258526280835099</v>
      </c>
      <c r="G23" s="56">
        <v>4063351.6872</v>
      </c>
      <c r="H23" s="57">
        <v>3.7921365405163798</v>
      </c>
      <c r="I23" s="56">
        <v>194316.5736</v>
      </c>
      <c r="J23" s="57">
        <v>4.6074536969141402</v>
      </c>
      <c r="K23" s="56">
        <v>1082255.6381999999</v>
      </c>
      <c r="L23" s="57">
        <v>26.634554956422399</v>
      </c>
      <c r="M23" s="57">
        <v>-0.82045224183522303</v>
      </c>
      <c r="N23" s="56">
        <v>71731631.253299996</v>
      </c>
      <c r="O23" s="56">
        <v>856765346.48220003</v>
      </c>
      <c r="P23" s="56">
        <v>104402</v>
      </c>
      <c r="Q23" s="56">
        <v>82860</v>
      </c>
      <c r="R23" s="57">
        <v>25.9980690321023</v>
      </c>
      <c r="S23" s="56">
        <v>40.396156503706798</v>
      </c>
      <c r="T23" s="56">
        <v>38.573598065411502</v>
      </c>
      <c r="U23" s="58">
        <v>4.5117124895979801</v>
      </c>
    </row>
    <row r="24" spans="1:21" ht="12" thickBot="1">
      <c r="A24" s="74"/>
      <c r="B24" s="71" t="s">
        <v>22</v>
      </c>
      <c r="C24" s="72"/>
      <c r="D24" s="56">
        <v>385998.13559999998</v>
      </c>
      <c r="E24" s="56">
        <v>369055.53220000002</v>
      </c>
      <c r="F24" s="57">
        <v>104.590800549446</v>
      </c>
      <c r="G24" s="56">
        <v>297963.24939999997</v>
      </c>
      <c r="H24" s="57">
        <v>29.545551801194701</v>
      </c>
      <c r="I24" s="56">
        <v>54376.575599999996</v>
      </c>
      <c r="J24" s="57">
        <v>14.087263793509401</v>
      </c>
      <c r="K24" s="56">
        <v>38542.033000000003</v>
      </c>
      <c r="L24" s="57">
        <v>12.935163338972499</v>
      </c>
      <c r="M24" s="57">
        <v>0.41083828141603201</v>
      </c>
      <c r="N24" s="56">
        <v>8553862.6849000007</v>
      </c>
      <c r="O24" s="56">
        <v>83462973.313199997</v>
      </c>
      <c r="P24" s="56">
        <v>35470</v>
      </c>
      <c r="Q24" s="56">
        <v>28989</v>
      </c>
      <c r="R24" s="57">
        <v>22.3567560109007</v>
      </c>
      <c r="S24" s="56">
        <v>10.8823832985622</v>
      </c>
      <c r="T24" s="56">
        <v>10.5210834799407</v>
      </c>
      <c r="U24" s="58">
        <v>3.3200431257483198</v>
      </c>
    </row>
    <row r="25" spans="1:21" ht="12" thickBot="1">
      <c r="A25" s="74"/>
      <c r="B25" s="71" t="s">
        <v>23</v>
      </c>
      <c r="C25" s="72"/>
      <c r="D25" s="56">
        <v>446784.26289999997</v>
      </c>
      <c r="E25" s="56">
        <v>523487.49119999999</v>
      </c>
      <c r="F25" s="57">
        <v>85.347648303081399</v>
      </c>
      <c r="G25" s="56">
        <v>298040.13370000001</v>
      </c>
      <c r="H25" s="57">
        <v>49.907415942083297</v>
      </c>
      <c r="I25" s="56">
        <v>34197.052000000003</v>
      </c>
      <c r="J25" s="57">
        <v>7.6540412990450504</v>
      </c>
      <c r="K25" s="56">
        <v>21871.966899999999</v>
      </c>
      <c r="L25" s="57">
        <v>7.33859786884131</v>
      </c>
      <c r="M25" s="57">
        <v>0.56351059583946295</v>
      </c>
      <c r="N25" s="56">
        <v>9600856.6851000004</v>
      </c>
      <c r="O25" s="56">
        <v>97861792.610499993</v>
      </c>
      <c r="P25" s="56">
        <v>25869</v>
      </c>
      <c r="Q25" s="56">
        <v>20106</v>
      </c>
      <c r="R25" s="57">
        <v>28.6630856460758</v>
      </c>
      <c r="S25" s="56">
        <v>17.271029529552798</v>
      </c>
      <c r="T25" s="56">
        <v>15.959748512881699</v>
      </c>
      <c r="U25" s="58">
        <v>7.5923731959769203</v>
      </c>
    </row>
    <row r="26" spans="1:21" ht="12" thickBot="1">
      <c r="A26" s="74"/>
      <c r="B26" s="71" t="s">
        <v>24</v>
      </c>
      <c r="C26" s="72"/>
      <c r="D26" s="56">
        <v>772818.29079999996</v>
      </c>
      <c r="E26" s="56">
        <v>679163.95369999995</v>
      </c>
      <c r="F26" s="57">
        <v>113.789650730105</v>
      </c>
      <c r="G26" s="56">
        <v>481453.32260000001</v>
      </c>
      <c r="H26" s="57">
        <v>60.517801939041</v>
      </c>
      <c r="I26" s="56">
        <v>148718.83050000001</v>
      </c>
      <c r="J26" s="57">
        <v>19.2436996212978</v>
      </c>
      <c r="K26" s="56">
        <v>94299.136400000003</v>
      </c>
      <c r="L26" s="57">
        <v>19.5863507371296</v>
      </c>
      <c r="M26" s="57">
        <v>0.57709642078970302</v>
      </c>
      <c r="N26" s="56">
        <v>14692910.208799999</v>
      </c>
      <c r="O26" s="56">
        <v>188468574.81490001</v>
      </c>
      <c r="P26" s="56">
        <v>54704</v>
      </c>
      <c r="Q26" s="56">
        <v>43998</v>
      </c>
      <c r="R26" s="57">
        <v>24.3329242238284</v>
      </c>
      <c r="S26" s="56">
        <v>14.127272060544</v>
      </c>
      <c r="T26" s="56">
        <v>14.573600115914401</v>
      </c>
      <c r="U26" s="58">
        <v>-3.1593364483783901</v>
      </c>
    </row>
    <row r="27" spans="1:21" ht="12" thickBot="1">
      <c r="A27" s="74"/>
      <c r="B27" s="71" t="s">
        <v>25</v>
      </c>
      <c r="C27" s="72"/>
      <c r="D27" s="56">
        <v>264706.32370000001</v>
      </c>
      <c r="E27" s="56">
        <v>501491.36690000002</v>
      </c>
      <c r="F27" s="57">
        <v>52.783824642146598</v>
      </c>
      <c r="G27" s="56">
        <v>351672.43420000002</v>
      </c>
      <c r="H27" s="57">
        <v>-24.7292940937593</v>
      </c>
      <c r="I27" s="56">
        <v>64796.5458</v>
      </c>
      <c r="J27" s="57">
        <v>24.4786542664678</v>
      </c>
      <c r="K27" s="56">
        <v>80507.546900000001</v>
      </c>
      <c r="L27" s="57">
        <v>22.892765844198799</v>
      </c>
      <c r="M27" s="57">
        <v>-0.19514942020920001</v>
      </c>
      <c r="N27" s="56">
        <v>8435333.7443000004</v>
      </c>
      <c r="O27" s="56">
        <v>68605010.884399995</v>
      </c>
      <c r="P27" s="56">
        <v>34506</v>
      </c>
      <c r="Q27" s="56">
        <v>26822</v>
      </c>
      <c r="R27" s="57">
        <v>28.6481246737753</v>
      </c>
      <c r="S27" s="56">
        <v>7.6713129223903103</v>
      </c>
      <c r="T27" s="56">
        <v>7.3756381813436702</v>
      </c>
      <c r="U27" s="58">
        <v>3.8542912280849402</v>
      </c>
    </row>
    <row r="28" spans="1:21" ht="12" thickBot="1">
      <c r="A28" s="74"/>
      <c r="B28" s="71" t="s">
        <v>26</v>
      </c>
      <c r="C28" s="72"/>
      <c r="D28" s="56">
        <v>1416331.6751000001</v>
      </c>
      <c r="E28" s="56">
        <v>1450022.3291</v>
      </c>
      <c r="F28" s="57">
        <v>97.676542400494597</v>
      </c>
      <c r="G28" s="56">
        <v>1053289.6170000001</v>
      </c>
      <c r="H28" s="57">
        <v>34.467448671337301</v>
      </c>
      <c r="I28" s="56">
        <v>77350.756399999998</v>
      </c>
      <c r="J28" s="57">
        <v>5.4613448078493798</v>
      </c>
      <c r="K28" s="56">
        <v>53870.230600000003</v>
      </c>
      <c r="L28" s="57">
        <v>5.11447466399928</v>
      </c>
      <c r="M28" s="57">
        <v>0.43587201202736298</v>
      </c>
      <c r="N28" s="56">
        <v>29513340.443500001</v>
      </c>
      <c r="O28" s="56">
        <v>282483821.4533</v>
      </c>
      <c r="P28" s="56">
        <v>54924</v>
      </c>
      <c r="Q28" s="56">
        <v>45352</v>
      </c>
      <c r="R28" s="57">
        <v>21.106015170224001</v>
      </c>
      <c r="S28" s="56">
        <v>25.787118110479899</v>
      </c>
      <c r="T28" s="56">
        <v>22.951791702681302</v>
      </c>
      <c r="U28" s="58">
        <v>10.995127084970401</v>
      </c>
    </row>
    <row r="29" spans="1:21" ht="12" thickBot="1">
      <c r="A29" s="74"/>
      <c r="B29" s="71" t="s">
        <v>27</v>
      </c>
      <c r="C29" s="72"/>
      <c r="D29" s="56">
        <v>873347.7855</v>
      </c>
      <c r="E29" s="56">
        <v>902271.57669999998</v>
      </c>
      <c r="F29" s="57">
        <v>96.794336434071596</v>
      </c>
      <c r="G29" s="56">
        <v>696611.17520000006</v>
      </c>
      <c r="H29" s="57">
        <v>25.370912295407599</v>
      </c>
      <c r="I29" s="56">
        <v>132041.61420000001</v>
      </c>
      <c r="J29" s="57">
        <v>15.1190186077365</v>
      </c>
      <c r="K29" s="56">
        <v>96464.617299999998</v>
      </c>
      <c r="L29" s="57">
        <v>13.8476987929894</v>
      </c>
      <c r="M29" s="57">
        <v>0.36880877046717903</v>
      </c>
      <c r="N29" s="56">
        <v>19677568.984700002</v>
      </c>
      <c r="O29" s="56">
        <v>204168155.47659999</v>
      </c>
      <c r="P29" s="56">
        <v>122190</v>
      </c>
      <c r="Q29" s="56">
        <v>110283</v>
      </c>
      <c r="R29" s="57">
        <v>10.7967683142461</v>
      </c>
      <c r="S29" s="56">
        <v>7.1474571200589301</v>
      </c>
      <c r="T29" s="56">
        <v>6.86501250600727</v>
      </c>
      <c r="U29" s="58">
        <v>3.95167972759134</v>
      </c>
    </row>
    <row r="30" spans="1:21" ht="12" thickBot="1">
      <c r="A30" s="74"/>
      <c r="B30" s="71" t="s">
        <v>28</v>
      </c>
      <c r="C30" s="72"/>
      <c r="D30" s="56">
        <v>1620066.9155999999</v>
      </c>
      <c r="E30" s="56">
        <v>1782691.0930000001</v>
      </c>
      <c r="F30" s="57">
        <v>90.877601955909896</v>
      </c>
      <c r="G30" s="56">
        <v>1178776.5839</v>
      </c>
      <c r="H30" s="57">
        <v>37.436299441916702</v>
      </c>
      <c r="I30" s="56">
        <v>199014.2095</v>
      </c>
      <c r="J30" s="57">
        <v>12.284320331687899</v>
      </c>
      <c r="K30" s="56">
        <v>120580.17170000001</v>
      </c>
      <c r="L30" s="57">
        <v>10.229264251335801</v>
      </c>
      <c r="M30" s="57">
        <v>0.65047210245430398</v>
      </c>
      <c r="N30" s="56">
        <v>35991461.009199999</v>
      </c>
      <c r="O30" s="56">
        <v>330488128.9508</v>
      </c>
      <c r="P30" s="56">
        <v>107907</v>
      </c>
      <c r="Q30" s="56">
        <v>89127</v>
      </c>
      <c r="R30" s="57">
        <v>21.071055908983801</v>
      </c>
      <c r="S30" s="56">
        <v>15.013547921821599</v>
      </c>
      <c r="T30" s="56">
        <v>14.501037548666501</v>
      </c>
      <c r="U30" s="58">
        <v>3.4136526277719299</v>
      </c>
    </row>
    <row r="31" spans="1:21" ht="12" thickBot="1">
      <c r="A31" s="74"/>
      <c r="B31" s="71" t="s">
        <v>29</v>
      </c>
      <c r="C31" s="72"/>
      <c r="D31" s="56">
        <v>1745837.6965999999</v>
      </c>
      <c r="E31" s="56">
        <v>1626918.1573000001</v>
      </c>
      <c r="F31" s="57">
        <v>107.309497331898</v>
      </c>
      <c r="G31" s="56">
        <v>761754.65289999999</v>
      </c>
      <c r="H31" s="57">
        <v>129.18635153111299</v>
      </c>
      <c r="I31" s="56">
        <v>-20941.3367</v>
      </c>
      <c r="J31" s="57">
        <v>-1.1995007749450599</v>
      </c>
      <c r="K31" s="56">
        <v>34207.329899999997</v>
      </c>
      <c r="L31" s="57">
        <v>4.49059677807975</v>
      </c>
      <c r="M31" s="57">
        <v>-1.6121885795009101</v>
      </c>
      <c r="N31" s="56">
        <v>31559687.438900001</v>
      </c>
      <c r="O31" s="56">
        <v>340136007.68059999</v>
      </c>
      <c r="P31" s="56">
        <v>45420</v>
      </c>
      <c r="Q31" s="56">
        <v>36988</v>
      </c>
      <c r="R31" s="57">
        <v>22.7965826754623</v>
      </c>
      <c r="S31" s="56">
        <v>38.437641933069102</v>
      </c>
      <c r="T31" s="56">
        <v>32.475188290797</v>
      </c>
      <c r="U31" s="58">
        <v>15.512017237307299</v>
      </c>
    </row>
    <row r="32" spans="1:21" ht="12" thickBot="1">
      <c r="A32" s="74"/>
      <c r="B32" s="71" t="s">
        <v>30</v>
      </c>
      <c r="C32" s="72"/>
      <c r="D32" s="56">
        <v>158389.3695</v>
      </c>
      <c r="E32" s="56">
        <v>150246.34390000001</v>
      </c>
      <c r="F32" s="57">
        <v>105.41978286368099</v>
      </c>
      <c r="G32" s="56">
        <v>83128.406900000002</v>
      </c>
      <c r="H32" s="57">
        <v>90.535793246387797</v>
      </c>
      <c r="I32" s="56">
        <v>29746.975699999999</v>
      </c>
      <c r="J32" s="57">
        <v>18.7809167963132</v>
      </c>
      <c r="K32" s="56">
        <v>20592.7788</v>
      </c>
      <c r="L32" s="57">
        <v>24.7722524320384</v>
      </c>
      <c r="M32" s="57">
        <v>0.444534318991471</v>
      </c>
      <c r="N32" s="56">
        <v>2999478.7891000002</v>
      </c>
      <c r="O32" s="56">
        <v>33403727.516800001</v>
      </c>
      <c r="P32" s="56">
        <v>28698</v>
      </c>
      <c r="Q32" s="56">
        <v>23754</v>
      </c>
      <c r="R32" s="57">
        <v>20.8133367011872</v>
      </c>
      <c r="S32" s="56">
        <v>5.5191779740748501</v>
      </c>
      <c r="T32" s="56">
        <v>5.2421268375852499</v>
      </c>
      <c r="U32" s="58">
        <v>5.0197898634721998</v>
      </c>
    </row>
    <row r="33" spans="1:21" ht="12" thickBot="1">
      <c r="A33" s="74"/>
      <c r="B33" s="71" t="s">
        <v>69</v>
      </c>
      <c r="C33" s="72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17.547799999999999</v>
      </c>
      <c r="O33" s="56">
        <v>511.00470000000001</v>
      </c>
      <c r="P33" s="59"/>
      <c r="Q33" s="59"/>
      <c r="R33" s="59"/>
      <c r="S33" s="59"/>
      <c r="T33" s="59"/>
      <c r="U33" s="60"/>
    </row>
    <row r="34" spans="1:21" ht="12" thickBot="1">
      <c r="A34" s="74"/>
      <c r="B34" s="71" t="s">
        <v>78</v>
      </c>
      <c r="C34" s="72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4"/>
      <c r="B35" s="71" t="s">
        <v>31</v>
      </c>
      <c r="C35" s="72"/>
      <c r="D35" s="56">
        <v>289574.0025</v>
      </c>
      <c r="E35" s="56">
        <v>306318.3334</v>
      </c>
      <c r="F35" s="57">
        <v>94.533683075986602</v>
      </c>
      <c r="G35" s="56">
        <v>257764.63459999999</v>
      </c>
      <c r="H35" s="57">
        <v>12.340470192647601</v>
      </c>
      <c r="I35" s="56">
        <v>36257.546799999996</v>
      </c>
      <c r="J35" s="57">
        <v>12.5209951470005</v>
      </c>
      <c r="K35" s="56">
        <v>12857.5195</v>
      </c>
      <c r="L35" s="57">
        <v>4.9880851653495197</v>
      </c>
      <c r="M35" s="57">
        <v>1.8199488089440601</v>
      </c>
      <c r="N35" s="56">
        <v>5970718.9611999998</v>
      </c>
      <c r="O35" s="56">
        <v>54926212.498599999</v>
      </c>
      <c r="P35" s="56">
        <v>18713</v>
      </c>
      <c r="Q35" s="56">
        <v>15113</v>
      </c>
      <c r="R35" s="57">
        <v>23.820551842784401</v>
      </c>
      <c r="S35" s="56">
        <v>15.4744831133437</v>
      </c>
      <c r="T35" s="56">
        <v>14.9496886720042</v>
      </c>
      <c r="U35" s="58">
        <v>3.3913536077137101</v>
      </c>
    </row>
    <row r="36" spans="1:21" ht="12" customHeight="1" thickBot="1">
      <c r="A36" s="74"/>
      <c r="B36" s="71" t="s">
        <v>77</v>
      </c>
      <c r="C36" s="72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6">
        <v>5.5556000000000001</v>
      </c>
      <c r="O36" s="56">
        <v>434490.90740000003</v>
      </c>
      <c r="P36" s="59"/>
      <c r="Q36" s="59"/>
      <c r="R36" s="59"/>
      <c r="S36" s="59"/>
      <c r="T36" s="59"/>
      <c r="U36" s="60"/>
    </row>
    <row r="37" spans="1:21" ht="12" customHeight="1" thickBot="1">
      <c r="A37" s="74"/>
      <c r="B37" s="71" t="s">
        <v>64</v>
      </c>
      <c r="C37" s="72"/>
      <c r="D37" s="56">
        <v>265601.76</v>
      </c>
      <c r="E37" s="59"/>
      <c r="F37" s="59"/>
      <c r="G37" s="56">
        <v>56331.68</v>
      </c>
      <c r="H37" s="57">
        <v>371.49625219769803</v>
      </c>
      <c r="I37" s="56">
        <v>4822.3500000000004</v>
      </c>
      <c r="J37" s="57">
        <v>1.8156317940061799</v>
      </c>
      <c r="K37" s="56">
        <v>2489.4899999999998</v>
      </c>
      <c r="L37" s="57">
        <v>4.41934272153786</v>
      </c>
      <c r="M37" s="57">
        <v>0.93708349902992205</v>
      </c>
      <c r="N37" s="56">
        <v>5019133.63</v>
      </c>
      <c r="O37" s="56">
        <v>45119543.130000003</v>
      </c>
      <c r="P37" s="56">
        <v>152</v>
      </c>
      <c r="Q37" s="56">
        <v>124</v>
      </c>
      <c r="R37" s="57">
        <v>22.580645161290299</v>
      </c>
      <c r="S37" s="56">
        <v>1747.38</v>
      </c>
      <c r="T37" s="56">
        <v>1495.40959677419</v>
      </c>
      <c r="U37" s="58">
        <v>14.4198974021567</v>
      </c>
    </row>
    <row r="38" spans="1:21" ht="12" thickBot="1">
      <c r="A38" s="74"/>
      <c r="B38" s="71" t="s">
        <v>35</v>
      </c>
      <c r="C38" s="72"/>
      <c r="D38" s="56">
        <v>526133.94999999995</v>
      </c>
      <c r="E38" s="59"/>
      <c r="F38" s="59"/>
      <c r="G38" s="56">
        <v>108813.7</v>
      </c>
      <c r="H38" s="57">
        <v>383.51811398748498</v>
      </c>
      <c r="I38" s="56">
        <v>-73286.17</v>
      </c>
      <c r="J38" s="57">
        <v>-13.9291847636899</v>
      </c>
      <c r="K38" s="56">
        <v>-13322.2</v>
      </c>
      <c r="L38" s="57">
        <v>-12.2431274738383</v>
      </c>
      <c r="M38" s="57">
        <v>4.5010561318701097</v>
      </c>
      <c r="N38" s="56">
        <v>9342392.0800000001</v>
      </c>
      <c r="O38" s="56">
        <v>104304250.22</v>
      </c>
      <c r="P38" s="56">
        <v>197</v>
      </c>
      <c r="Q38" s="56">
        <v>202</v>
      </c>
      <c r="R38" s="57">
        <v>-2.4752475247524801</v>
      </c>
      <c r="S38" s="56">
        <v>2670.7307106599001</v>
      </c>
      <c r="T38" s="56">
        <v>2626.6956435643601</v>
      </c>
      <c r="U38" s="58">
        <v>1.6488022143071599</v>
      </c>
    </row>
    <row r="39" spans="1:21" ht="12" thickBot="1">
      <c r="A39" s="74"/>
      <c r="B39" s="71" t="s">
        <v>36</v>
      </c>
      <c r="C39" s="72"/>
      <c r="D39" s="56">
        <v>250187.2</v>
      </c>
      <c r="E39" s="59"/>
      <c r="F39" s="59"/>
      <c r="G39" s="56">
        <v>2905.98</v>
      </c>
      <c r="H39" s="57">
        <v>8509.3916682151994</v>
      </c>
      <c r="I39" s="56">
        <v>-17787.099999999999</v>
      </c>
      <c r="J39" s="57">
        <v>-7.1095163941240802</v>
      </c>
      <c r="K39" s="56">
        <v>428.2</v>
      </c>
      <c r="L39" s="57">
        <v>14.7351323821912</v>
      </c>
      <c r="M39" s="57">
        <v>-42.539234002802402</v>
      </c>
      <c r="N39" s="56">
        <v>4297689.91</v>
      </c>
      <c r="O39" s="56">
        <v>94865686.090000004</v>
      </c>
      <c r="P39" s="56">
        <v>87</v>
      </c>
      <c r="Q39" s="56">
        <v>106</v>
      </c>
      <c r="R39" s="57">
        <v>-17.924528301886799</v>
      </c>
      <c r="S39" s="56">
        <v>2875.7149425287398</v>
      </c>
      <c r="T39" s="56">
        <v>2979.2618867924498</v>
      </c>
      <c r="U39" s="58">
        <v>-3.6007374281911302</v>
      </c>
    </row>
    <row r="40" spans="1:21" ht="12" thickBot="1">
      <c r="A40" s="74"/>
      <c r="B40" s="71" t="s">
        <v>37</v>
      </c>
      <c r="C40" s="72"/>
      <c r="D40" s="56">
        <v>438797.55</v>
      </c>
      <c r="E40" s="59"/>
      <c r="F40" s="59"/>
      <c r="G40" s="56">
        <v>37245.370000000003</v>
      </c>
      <c r="H40" s="57">
        <v>1078.1264355811199</v>
      </c>
      <c r="I40" s="56">
        <v>-96659.12</v>
      </c>
      <c r="J40" s="57">
        <v>-22.028181333282301</v>
      </c>
      <c r="K40" s="56">
        <v>-2806.83</v>
      </c>
      <c r="L40" s="57">
        <v>-7.5360507896686197</v>
      </c>
      <c r="M40" s="57">
        <v>33.437112329567498</v>
      </c>
      <c r="N40" s="56">
        <v>8054702.5899999999</v>
      </c>
      <c r="O40" s="56">
        <v>75551760.950000003</v>
      </c>
      <c r="P40" s="56">
        <v>194</v>
      </c>
      <c r="Q40" s="56">
        <v>190</v>
      </c>
      <c r="R40" s="57">
        <v>2.1052631578947398</v>
      </c>
      <c r="S40" s="56">
        <v>2261.8430412371099</v>
      </c>
      <c r="T40" s="56">
        <v>2367.1669999999999</v>
      </c>
      <c r="U40" s="58">
        <v>-4.6565547141272701</v>
      </c>
    </row>
    <row r="41" spans="1:21" ht="12" thickBot="1">
      <c r="A41" s="74"/>
      <c r="B41" s="71" t="s">
        <v>66</v>
      </c>
      <c r="C41" s="72"/>
      <c r="D41" s="59"/>
      <c r="E41" s="59"/>
      <c r="F41" s="59"/>
      <c r="G41" s="56">
        <v>2.56</v>
      </c>
      <c r="H41" s="59"/>
      <c r="I41" s="59"/>
      <c r="J41" s="59"/>
      <c r="K41" s="56">
        <v>0</v>
      </c>
      <c r="L41" s="57">
        <v>0</v>
      </c>
      <c r="M41" s="59"/>
      <c r="N41" s="56">
        <v>2.2200000000000002</v>
      </c>
      <c r="O41" s="56">
        <v>1388.13</v>
      </c>
      <c r="P41" s="59"/>
      <c r="Q41" s="59"/>
      <c r="R41" s="59"/>
      <c r="S41" s="59"/>
      <c r="T41" s="59"/>
      <c r="U41" s="60"/>
    </row>
    <row r="42" spans="1:21" ht="12" customHeight="1" thickBot="1">
      <c r="A42" s="74"/>
      <c r="B42" s="71" t="s">
        <v>32</v>
      </c>
      <c r="C42" s="72"/>
      <c r="D42" s="56">
        <v>77600.854300000006</v>
      </c>
      <c r="E42" s="59"/>
      <c r="F42" s="59"/>
      <c r="G42" s="56">
        <v>84441.453599999993</v>
      </c>
      <c r="H42" s="57">
        <v>-8.1009966176138892</v>
      </c>
      <c r="I42" s="56">
        <v>6549.2343000000001</v>
      </c>
      <c r="J42" s="57">
        <v>8.4396420104875105</v>
      </c>
      <c r="K42" s="56">
        <v>6166.0619999999999</v>
      </c>
      <c r="L42" s="57">
        <v>7.3021741539513201</v>
      </c>
      <c r="M42" s="57">
        <v>6.2142141937593001E-2</v>
      </c>
      <c r="N42" s="56">
        <v>1445893.159</v>
      </c>
      <c r="O42" s="56">
        <v>18981592.291999999</v>
      </c>
      <c r="P42" s="56">
        <v>131</v>
      </c>
      <c r="Q42" s="56">
        <v>80</v>
      </c>
      <c r="R42" s="57">
        <v>63.75</v>
      </c>
      <c r="S42" s="56">
        <v>592.37293358778595</v>
      </c>
      <c r="T42" s="56">
        <v>501.02563874999998</v>
      </c>
      <c r="U42" s="58">
        <v>15.4205720177877</v>
      </c>
    </row>
    <row r="43" spans="1:21" ht="12" thickBot="1">
      <c r="A43" s="74"/>
      <c r="B43" s="71" t="s">
        <v>33</v>
      </c>
      <c r="C43" s="72"/>
      <c r="D43" s="56">
        <v>385400.48619999998</v>
      </c>
      <c r="E43" s="56">
        <v>1465215.0493000001</v>
      </c>
      <c r="F43" s="57">
        <v>26.303339321018001</v>
      </c>
      <c r="G43" s="56">
        <v>243730.35010000001</v>
      </c>
      <c r="H43" s="57">
        <v>58.125767284162301</v>
      </c>
      <c r="I43" s="56">
        <v>19175.336500000001</v>
      </c>
      <c r="J43" s="57">
        <v>4.9754313205638097</v>
      </c>
      <c r="K43" s="56">
        <v>14244.3138</v>
      </c>
      <c r="L43" s="57">
        <v>5.8442921836183697</v>
      </c>
      <c r="M43" s="57">
        <v>0.346174815384929</v>
      </c>
      <c r="N43" s="56">
        <v>9881270.1965999994</v>
      </c>
      <c r="O43" s="56">
        <v>125200981.1112</v>
      </c>
      <c r="P43" s="56">
        <v>1781</v>
      </c>
      <c r="Q43" s="56">
        <v>1535</v>
      </c>
      <c r="R43" s="57">
        <v>16.026058631921799</v>
      </c>
      <c r="S43" s="56">
        <v>216.395556541269</v>
      </c>
      <c r="T43" s="56">
        <v>229.26613068403901</v>
      </c>
      <c r="U43" s="58">
        <v>-5.9477072212042499</v>
      </c>
    </row>
    <row r="44" spans="1:21" ht="12" thickBot="1">
      <c r="A44" s="74"/>
      <c r="B44" s="71" t="s">
        <v>38</v>
      </c>
      <c r="C44" s="72"/>
      <c r="D44" s="56">
        <v>293374.36</v>
      </c>
      <c r="E44" s="59"/>
      <c r="F44" s="59"/>
      <c r="G44" s="56">
        <v>38466.71</v>
      </c>
      <c r="H44" s="57">
        <v>662.67078728594197</v>
      </c>
      <c r="I44" s="56">
        <v>-49118.03</v>
      </c>
      <c r="J44" s="57">
        <v>-16.7424412958242</v>
      </c>
      <c r="K44" s="56">
        <v>-6750.44</v>
      </c>
      <c r="L44" s="57">
        <v>-17.548784390450901</v>
      </c>
      <c r="M44" s="57">
        <v>6.2762708801204097</v>
      </c>
      <c r="N44" s="56">
        <v>5370046.0099999998</v>
      </c>
      <c r="O44" s="56">
        <v>50303363.100000001</v>
      </c>
      <c r="P44" s="56">
        <v>170</v>
      </c>
      <c r="Q44" s="56">
        <v>194</v>
      </c>
      <c r="R44" s="57">
        <v>-12.3711340206186</v>
      </c>
      <c r="S44" s="56">
        <v>1725.73152941176</v>
      </c>
      <c r="T44" s="56">
        <v>1740.6822680412399</v>
      </c>
      <c r="U44" s="58">
        <v>-0.86634209172550503</v>
      </c>
    </row>
    <row r="45" spans="1:21" ht="12" thickBot="1">
      <c r="A45" s="74"/>
      <c r="B45" s="71" t="s">
        <v>39</v>
      </c>
      <c r="C45" s="72"/>
      <c r="D45" s="56">
        <v>110873.56</v>
      </c>
      <c r="E45" s="59"/>
      <c r="F45" s="59"/>
      <c r="G45" s="56">
        <v>28063.26</v>
      </c>
      <c r="H45" s="57">
        <v>295.08439147839601</v>
      </c>
      <c r="I45" s="56">
        <v>12723.38</v>
      </c>
      <c r="J45" s="57">
        <v>11.4755763231559</v>
      </c>
      <c r="K45" s="56">
        <v>3714.42</v>
      </c>
      <c r="L45" s="57">
        <v>13.235882074997701</v>
      </c>
      <c r="M45" s="57">
        <v>2.42540154317498</v>
      </c>
      <c r="N45" s="56">
        <v>2256200.3199999998</v>
      </c>
      <c r="O45" s="56">
        <v>22211497.02</v>
      </c>
      <c r="P45" s="56">
        <v>77</v>
      </c>
      <c r="Q45" s="56">
        <v>71</v>
      </c>
      <c r="R45" s="57">
        <v>8.4507042253521192</v>
      </c>
      <c r="S45" s="56">
        <v>1439.9163636363601</v>
      </c>
      <c r="T45" s="56">
        <v>1431.7328169014099</v>
      </c>
      <c r="U45" s="58">
        <v>0.56833486594239802</v>
      </c>
    </row>
    <row r="46" spans="1:21" ht="12" thickBot="1">
      <c r="A46" s="74"/>
      <c r="B46" s="71" t="s">
        <v>71</v>
      </c>
      <c r="C46" s="72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5"/>
      <c r="B47" s="71" t="s">
        <v>34</v>
      </c>
      <c r="C47" s="72"/>
      <c r="D47" s="61">
        <v>17151.794699999999</v>
      </c>
      <c r="E47" s="62"/>
      <c r="F47" s="62"/>
      <c r="G47" s="61">
        <v>25049.342400000001</v>
      </c>
      <c r="H47" s="63">
        <v>-31.527964183203501</v>
      </c>
      <c r="I47" s="61">
        <v>941.51779999999997</v>
      </c>
      <c r="J47" s="63">
        <v>5.4893252657694198</v>
      </c>
      <c r="K47" s="61">
        <v>3698.0576999999998</v>
      </c>
      <c r="L47" s="63">
        <v>14.763092942511699</v>
      </c>
      <c r="M47" s="63">
        <v>-0.74540207958356097</v>
      </c>
      <c r="N47" s="61">
        <v>433978.01370000001</v>
      </c>
      <c r="O47" s="61">
        <v>6724341.1465999996</v>
      </c>
      <c r="P47" s="61">
        <v>16</v>
      </c>
      <c r="Q47" s="61">
        <v>15</v>
      </c>
      <c r="R47" s="63">
        <v>6.6666666666666696</v>
      </c>
      <c r="S47" s="61">
        <v>1071.9871687499999</v>
      </c>
      <c r="T47" s="61">
        <v>542.34425999999996</v>
      </c>
      <c r="U47" s="64">
        <v>49.407579138059504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9"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108840</v>
      </c>
      <c r="D2" s="37">
        <v>748847.15018974303</v>
      </c>
      <c r="E2" s="37">
        <v>529824.98500598304</v>
      </c>
      <c r="F2" s="37">
        <v>219022.16518376101</v>
      </c>
      <c r="G2" s="37">
        <v>529824.98500598304</v>
      </c>
      <c r="H2" s="37">
        <v>0.292479132928882</v>
      </c>
    </row>
    <row r="3" spans="1:8">
      <c r="A3" s="37">
        <v>2</v>
      </c>
      <c r="B3" s="37">
        <v>13</v>
      </c>
      <c r="C3" s="37">
        <v>14178</v>
      </c>
      <c r="D3" s="37">
        <v>141285.42439487201</v>
      </c>
      <c r="E3" s="37">
        <v>110367.981242735</v>
      </c>
      <c r="F3" s="37">
        <v>30917.443152136799</v>
      </c>
      <c r="G3" s="37">
        <v>110367.981242735</v>
      </c>
      <c r="H3" s="37">
        <v>0.21882967251970101</v>
      </c>
    </row>
    <row r="4" spans="1:8">
      <c r="A4" s="37">
        <v>3</v>
      </c>
      <c r="B4" s="37">
        <v>14</v>
      </c>
      <c r="C4" s="37">
        <v>145870</v>
      </c>
      <c r="D4" s="37">
        <v>174991.00108128</v>
      </c>
      <c r="E4" s="37">
        <v>125776.10820528099</v>
      </c>
      <c r="F4" s="37">
        <v>49214.841593947102</v>
      </c>
      <c r="G4" s="37">
        <v>125776.10820528099</v>
      </c>
      <c r="H4" s="37">
        <v>0.281242210813831</v>
      </c>
    </row>
    <row r="5" spans="1:8">
      <c r="A5" s="37">
        <v>4</v>
      </c>
      <c r="B5" s="37">
        <v>15</v>
      </c>
      <c r="C5" s="37">
        <v>3340</v>
      </c>
      <c r="D5" s="37">
        <v>52389.986552915798</v>
      </c>
      <c r="E5" s="37">
        <v>39634.276517033497</v>
      </c>
      <c r="F5" s="37">
        <v>12755.710035882301</v>
      </c>
      <c r="G5" s="37">
        <v>39634.276517033497</v>
      </c>
      <c r="H5" s="37">
        <v>0.24347610822534901</v>
      </c>
    </row>
    <row r="6" spans="1:8">
      <c r="A6" s="37">
        <v>5</v>
      </c>
      <c r="B6" s="37">
        <v>16</v>
      </c>
      <c r="C6" s="37">
        <v>2011</v>
      </c>
      <c r="D6" s="37">
        <v>136704.27484359001</v>
      </c>
      <c r="E6" s="37">
        <v>107216.20155641</v>
      </c>
      <c r="F6" s="37">
        <v>29488.073287179501</v>
      </c>
      <c r="G6" s="37">
        <v>107216.20155641</v>
      </c>
      <c r="H6" s="37">
        <v>0.21570703126085999</v>
      </c>
    </row>
    <row r="7" spans="1:8">
      <c r="A7" s="37">
        <v>6</v>
      </c>
      <c r="B7" s="37">
        <v>17</v>
      </c>
      <c r="C7" s="37">
        <v>17290</v>
      </c>
      <c r="D7" s="37">
        <v>240161.595122222</v>
      </c>
      <c r="E7" s="37">
        <v>169492.87024359</v>
      </c>
      <c r="F7" s="37">
        <v>70668.724878632507</v>
      </c>
      <c r="G7" s="37">
        <v>169492.87024359</v>
      </c>
      <c r="H7" s="37">
        <v>0.29425489467901</v>
      </c>
    </row>
    <row r="8" spans="1:8">
      <c r="A8" s="37">
        <v>7</v>
      </c>
      <c r="B8" s="37">
        <v>18</v>
      </c>
      <c r="C8" s="37">
        <v>50497</v>
      </c>
      <c r="D8" s="37">
        <v>118862.130597436</v>
      </c>
      <c r="E8" s="37">
        <v>96355.499974359001</v>
      </c>
      <c r="F8" s="37">
        <v>22506.630623076901</v>
      </c>
      <c r="G8" s="37">
        <v>96355.499974359001</v>
      </c>
      <c r="H8" s="37">
        <v>0.189350725163279</v>
      </c>
    </row>
    <row r="9" spans="1:8">
      <c r="A9" s="37">
        <v>8</v>
      </c>
      <c r="B9" s="37">
        <v>19</v>
      </c>
      <c r="C9" s="37">
        <v>24953</v>
      </c>
      <c r="D9" s="37">
        <v>89385.958654700895</v>
      </c>
      <c r="E9" s="37">
        <v>81718.334177777797</v>
      </c>
      <c r="F9" s="37">
        <v>7667.6244769230798</v>
      </c>
      <c r="G9" s="37">
        <v>81718.334177777797</v>
      </c>
      <c r="H9" s="37">
        <v>8.5781084549791706E-2</v>
      </c>
    </row>
    <row r="10" spans="1:8">
      <c r="A10" s="37">
        <v>9</v>
      </c>
      <c r="B10" s="37">
        <v>21</v>
      </c>
      <c r="C10" s="37">
        <v>331218</v>
      </c>
      <c r="D10" s="37">
        <v>1298756.2520632499</v>
      </c>
      <c r="E10" s="37">
        <v>1308716.85786667</v>
      </c>
      <c r="F10" s="37">
        <v>-10025.486145299101</v>
      </c>
      <c r="G10" s="37">
        <v>1308716.85786667</v>
      </c>
      <c r="H10" s="37">
        <v>-7.7196833393993599E-3</v>
      </c>
    </row>
    <row r="11" spans="1:8">
      <c r="A11" s="37">
        <v>10</v>
      </c>
      <c r="B11" s="37">
        <v>22</v>
      </c>
      <c r="C11" s="37">
        <v>66604.176000000007</v>
      </c>
      <c r="D11" s="37">
        <v>1051766.59796325</v>
      </c>
      <c r="E11" s="37">
        <v>956713.05801111099</v>
      </c>
      <c r="F11" s="37">
        <v>94972.069866666701</v>
      </c>
      <c r="G11" s="37">
        <v>956713.05801111099</v>
      </c>
      <c r="H11" s="37">
        <v>9.0304661869958405E-2</v>
      </c>
    </row>
    <row r="12" spans="1:8">
      <c r="A12" s="37">
        <v>11</v>
      </c>
      <c r="B12" s="37">
        <v>23</v>
      </c>
      <c r="C12" s="37">
        <v>258975.64300000001</v>
      </c>
      <c r="D12" s="37">
        <v>2163303.6353111099</v>
      </c>
      <c r="E12" s="37">
        <v>1950234.6117888901</v>
      </c>
      <c r="F12" s="37">
        <v>212916.74873589701</v>
      </c>
      <c r="G12" s="37">
        <v>1950234.6117888901</v>
      </c>
      <c r="H12" s="37">
        <v>9.8428964621432302E-2</v>
      </c>
    </row>
    <row r="13" spans="1:8">
      <c r="A13" s="37">
        <v>12</v>
      </c>
      <c r="B13" s="37">
        <v>24</v>
      </c>
      <c r="C13" s="37">
        <v>24586.9</v>
      </c>
      <c r="D13" s="37">
        <v>708165.87172564096</v>
      </c>
      <c r="E13" s="37">
        <v>699509.546490598</v>
      </c>
      <c r="F13" s="37">
        <v>8656.3252350427392</v>
      </c>
      <c r="G13" s="37">
        <v>699509.546490598</v>
      </c>
      <c r="H13" s="37">
        <v>1.2223584305113701E-2</v>
      </c>
    </row>
    <row r="14" spans="1:8">
      <c r="A14" s="37">
        <v>13</v>
      </c>
      <c r="B14" s="37">
        <v>25</v>
      </c>
      <c r="C14" s="37">
        <v>121392</v>
      </c>
      <c r="D14" s="37">
        <v>1477584.5649536599</v>
      </c>
      <c r="E14" s="37">
        <v>1359827.3774999999</v>
      </c>
      <c r="F14" s="37">
        <v>117749.1069</v>
      </c>
      <c r="G14" s="37">
        <v>1359827.3774999999</v>
      </c>
      <c r="H14" s="37">
        <v>7.96907017289291E-2</v>
      </c>
    </row>
    <row r="15" spans="1:8">
      <c r="A15" s="37">
        <v>14</v>
      </c>
      <c r="B15" s="37">
        <v>26</v>
      </c>
      <c r="C15" s="37">
        <v>85997</v>
      </c>
      <c r="D15" s="37">
        <v>457820.65933850699</v>
      </c>
      <c r="E15" s="37">
        <v>402666.935395031</v>
      </c>
      <c r="F15" s="37">
        <v>55150.626598343501</v>
      </c>
      <c r="G15" s="37">
        <v>402666.935395031</v>
      </c>
      <c r="H15" s="37">
        <v>0.120464200539213</v>
      </c>
    </row>
    <row r="16" spans="1:8">
      <c r="A16" s="37">
        <v>15</v>
      </c>
      <c r="B16" s="37">
        <v>27</v>
      </c>
      <c r="C16" s="37">
        <v>231367.57699999999</v>
      </c>
      <c r="D16" s="37">
        <v>1775543.8816816299</v>
      </c>
      <c r="E16" s="37">
        <v>1650379.88064504</v>
      </c>
      <c r="F16" s="37">
        <v>125156.300181885</v>
      </c>
      <c r="G16" s="37">
        <v>1650379.88064504</v>
      </c>
      <c r="H16" s="37">
        <v>7.0489298688126603E-2</v>
      </c>
    </row>
    <row r="17" spans="1:8">
      <c r="A17" s="37">
        <v>16</v>
      </c>
      <c r="B17" s="37">
        <v>29</v>
      </c>
      <c r="C17" s="37">
        <v>302237</v>
      </c>
      <c r="D17" s="37">
        <v>4217441.4168453002</v>
      </c>
      <c r="E17" s="37">
        <v>4023122.9920735001</v>
      </c>
      <c r="F17" s="37">
        <v>-194841.937963248</v>
      </c>
      <c r="G17" s="37">
        <v>4023122.9920735001</v>
      </c>
      <c r="H17" s="37">
        <v>-5.0895411075959199E-2</v>
      </c>
    </row>
    <row r="18" spans="1:8">
      <c r="A18" s="37">
        <v>17</v>
      </c>
      <c r="B18" s="37">
        <v>31</v>
      </c>
      <c r="C18" s="37">
        <v>42396.760999999999</v>
      </c>
      <c r="D18" s="37">
        <v>385998.342655699</v>
      </c>
      <c r="E18" s="37">
        <v>331621.56484688399</v>
      </c>
      <c r="F18" s="37">
        <v>54376.025244712502</v>
      </c>
      <c r="G18" s="37">
        <v>331621.56484688399</v>
      </c>
      <c r="H18" s="37">
        <v>0.140871411222565</v>
      </c>
    </row>
    <row r="19" spans="1:8">
      <c r="A19" s="37">
        <v>18</v>
      </c>
      <c r="B19" s="37">
        <v>32</v>
      </c>
      <c r="C19" s="37">
        <v>32486.34</v>
      </c>
      <c r="D19" s="37">
        <v>446784.24647723301</v>
      </c>
      <c r="E19" s="37">
        <v>412587.21052106901</v>
      </c>
      <c r="F19" s="37">
        <v>34197.035956164204</v>
      </c>
      <c r="G19" s="37">
        <v>412587.21052106901</v>
      </c>
      <c r="H19" s="37">
        <v>7.6540379894318306E-2</v>
      </c>
    </row>
    <row r="20" spans="1:8">
      <c r="A20" s="37">
        <v>19</v>
      </c>
      <c r="B20" s="37">
        <v>33</v>
      </c>
      <c r="C20" s="37">
        <v>50468.167999999998</v>
      </c>
      <c r="D20" s="37">
        <v>772818.19733446802</v>
      </c>
      <c r="E20" s="37">
        <v>624099.45383369096</v>
      </c>
      <c r="F20" s="37">
        <v>148717.05296980299</v>
      </c>
      <c r="G20" s="37">
        <v>624099.45383369096</v>
      </c>
      <c r="H20" s="37">
        <v>0.19243514037364901</v>
      </c>
    </row>
    <row r="21" spans="1:8">
      <c r="A21" s="37">
        <v>20</v>
      </c>
      <c r="B21" s="37">
        <v>34</v>
      </c>
      <c r="C21" s="37">
        <v>49610.218000000001</v>
      </c>
      <c r="D21" s="37">
        <v>264706.135796952</v>
      </c>
      <c r="E21" s="37">
        <v>199909.80671547199</v>
      </c>
      <c r="F21" s="37">
        <v>64795.508568659003</v>
      </c>
      <c r="G21" s="37">
        <v>199909.80671547199</v>
      </c>
      <c r="H21" s="37">
        <v>0.24478355676049901</v>
      </c>
    </row>
    <row r="22" spans="1:8">
      <c r="A22" s="37">
        <v>21</v>
      </c>
      <c r="B22" s="37">
        <v>35</v>
      </c>
      <c r="C22" s="37">
        <v>45421.688999999998</v>
      </c>
      <c r="D22" s="37">
        <v>1416331.7989646001</v>
      </c>
      <c r="E22" s="37">
        <v>1338980.9148840699</v>
      </c>
      <c r="F22" s="37">
        <v>77344.601980531006</v>
      </c>
      <c r="G22" s="37">
        <v>1338980.9148840699</v>
      </c>
      <c r="H22" s="37">
        <v>5.4609340197268402E-2</v>
      </c>
    </row>
    <row r="23" spans="1:8">
      <c r="A23" s="37">
        <v>22</v>
      </c>
      <c r="B23" s="37">
        <v>36</v>
      </c>
      <c r="C23" s="37">
        <v>171441.90400000001</v>
      </c>
      <c r="D23" s="37">
        <v>873348.15589823003</v>
      </c>
      <c r="E23" s="37">
        <v>741306.19490846805</v>
      </c>
      <c r="F23" s="37">
        <v>132039.175289762</v>
      </c>
      <c r="G23" s="37">
        <v>741306.19490846805</v>
      </c>
      <c r="H23" s="37">
        <v>0.15118781159828201</v>
      </c>
    </row>
    <row r="24" spans="1:8">
      <c r="A24" s="37">
        <v>23</v>
      </c>
      <c r="B24" s="37">
        <v>37</v>
      </c>
      <c r="C24" s="37">
        <v>187705.78400000001</v>
      </c>
      <c r="D24" s="37">
        <v>1620067.0400708001</v>
      </c>
      <c r="E24" s="37">
        <v>1421052.65104247</v>
      </c>
      <c r="F24" s="37">
        <v>199012.42309912699</v>
      </c>
      <c r="G24" s="37">
        <v>1421052.65104247</v>
      </c>
      <c r="H24" s="37">
        <v>0.122842240275179</v>
      </c>
    </row>
    <row r="25" spans="1:8">
      <c r="A25" s="37">
        <v>24</v>
      </c>
      <c r="B25" s="37">
        <v>38</v>
      </c>
      <c r="C25" s="37">
        <v>402938.603</v>
      </c>
      <c r="D25" s="37">
        <v>1745837.7500074301</v>
      </c>
      <c r="E25" s="37">
        <v>1766779.1343531001</v>
      </c>
      <c r="F25" s="37">
        <v>-20966.052947787601</v>
      </c>
      <c r="G25" s="37">
        <v>1766779.1343531001</v>
      </c>
      <c r="H25" s="37">
        <v>-1.20093343159686E-2</v>
      </c>
    </row>
    <row r="26" spans="1:8">
      <c r="A26" s="37">
        <v>25</v>
      </c>
      <c r="B26" s="37">
        <v>39</v>
      </c>
      <c r="C26" s="37">
        <v>84302.232999999993</v>
      </c>
      <c r="D26" s="37">
        <v>158389.2547511</v>
      </c>
      <c r="E26" s="37">
        <v>128642.439403133</v>
      </c>
      <c r="F26" s="37">
        <v>29746.123382155602</v>
      </c>
      <c r="G26" s="37">
        <v>128642.439403133</v>
      </c>
      <c r="H26" s="37">
        <v>0.18780474334172401</v>
      </c>
    </row>
    <row r="27" spans="1:8">
      <c r="A27" s="37">
        <v>26</v>
      </c>
      <c r="B27" s="37">
        <v>42</v>
      </c>
      <c r="C27" s="37">
        <v>13746.853999999999</v>
      </c>
      <c r="D27" s="37">
        <v>289574.00060000003</v>
      </c>
      <c r="E27" s="37">
        <v>253316.44330000001</v>
      </c>
      <c r="F27" s="37">
        <v>36257.5573</v>
      </c>
      <c r="G27" s="37">
        <v>253316.44330000001</v>
      </c>
      <c r="H27" s="37">
        <v>0.125209988551714</v>
      </c>
    </row>
    <row r="28" spans="1:8">
      <c r="A28" s="37">
        <v>27</v>
      </c>
      <c r="B28" s="37">
        <v>75</v>
      </c>
      <c r="C28" s="37">
        <v>134</v>
      </c>
      <c r="D28" s="37">
        <v>77600.854700854703</v>
      </c>
      <c r="E28" s="37">
        <v>71051.6196581197</v>
      </c>
      <c r="F28" s="37">
        <v>6549.2350427350402</v>
      </c>
      <c r="G28" s="37">
        <v>71051.6196581197</v>
      </c>
      <c r="H28" s="37">
        <v>8.4396429240139695E-2</v>
      </c>
    </row>
    <row r="29" spans="1:8">
      <c r="A29" s="37">
        <v>28</v>
      </c>
      <c r="B29" s="37">
        <v>76</v>
      </c>
      <c r="C29" s="37">
        <v>2169</v>
      </c>
      <c r="D29" s="37">
        <v>385400.48058119603</v>
      </c>
      <c r="E29" s="37">
        <v>366225.15089145303</v>
      </c>
      <c r="F29" s="37">
        <v>18491.569005982899</v>
      </c>
      <c r="G29" s="37">
        <v>366225.15089145303</v>
      </c>
      <c r="H29" s="37">
        <v>4.8065415537210603E-2</v>
      </c>
    </row>
    <row r="30" spans="1:8">
      <c r="A30" s="37">
        <v>29</v>
      </c>
      <c r="B30" s="37">
        <v>99</v>
      </c>
      <c r="C30" s="37">
        <v>14</v>
      </c>
      <c r="D30" s="37">
        <v>17151.7948717949</v>
      </c>
      <c r="E30" s="37">
        <v>16210.276923076901</v>
      </c>
      <c r="F30" s="37">
        <v>941.51794871794903</v>
      </c>
      <c r="G30" s="37">
        <v>16210.276923076901</v>
      </c>
      <c r="H30" s="37">
        <v>5.4893260778568403E-2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164</v>
      </c>
      <c r="D34" s="34">
        <v>265601.76</v>
      </c>
      <c r="E34" s="34">
        <v>260779.41</v>
      </c>
      <c r="F34" s="30"/>
      <c r="G34" s="30"/>
      <c r="H34" s="30"/>
    </row>
    <row r="35" spans="1:8">
      <c r="A35" s="30"/>
      <c r="B35" s="33">
        <v>71</v>
      </c>
      <c r="C35" s="34">
        <v>181</v>
      </c>
      <c r="D35" s="34">
        <v>526133.94999999995</v>
      </c>
      <c r="E35" s="34">
        <v>599420.12</v>
      </c>
      <c r="F35" s="30"/>
      <c r="G35" s="30"/>
      <c r="H35" s="30"/>
    </row>
    <row r="36" spans="1:8">
      <c r="A36" s="30"/>
      <c r="B36" s="33">
        <v>72</v>
      </c>
      <c r="C36" s="34">
        <v>80</v>
      </c>
      <c r="D36" s="34">
        <v>250187.2</v>
      </c>
      <c r="E36" s="34">
        <v>267974.3</v>
      </c>
      <c r="F36" s="30"/>
      <c r="G36" s="30"/>
      <c r="H36" s="30"/>
    </row>
    <row r="37" spans="1:8">
      <c r="A37" s="30"/>
      <c r="B37" s="33">
        <v>73</v>
      </c>
      <c r="C37" s="34">
        <v>191</v>
      </c>
      <c r="D37" s="34">
        <v>438797.55</v>
      </c>
      <c r="E37" s="34">
        <v>535456.67000000004</v>
      </c>
      <c r="F37" s="30"/>
      <c r="G37" s="30"/>
      <c r="H37" s="30"/>
    </row>
    <row r="38" spans="1:8">
      <c r="A38" s="30"/>
      <c r="B38" s="33">
        <v>77</v>
      </c>
      <c r="C38" s="34">
        <v>166</v>
      </c>
      <c r="D38" s="34">
        <v>293374.36</v>
      </c>
      <c r="E38" s="34">
        <v>342492.39</v>
      </c>
      <c r="F38" s="30"/>
      <c r="G38" s="30"/>
      <c r="H38" s="30"/>
    </row>
    <row r="39" spans="1:8">
      <c r="A39" s="30"/>
      <c r="B39" s="33">
        <v>78</v>
      </c>
      <c r="C39" s="34">
        <v>73</v>
      </c>
      <c r="D39" s="34">
        <v>110873.56</v>
      </c>
      <c r="E39" s="34">
        <v>98150.18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2016-09-26T00:17:52Z</dcterms:modified>
</cp:coreProperties>
</file>