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<sst xmlns="http://schemas.openxmlformats.org/spreadsheetml/2006/main" count="121" uniqueCount="80">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</sst>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2ff3a3b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cb81de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2ff3a1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cb820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cb8208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2ff3a3b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23375889.901400004</v>
      </c>
      <c r="F3" s="25">
        <f>RA!I7</f>
        <v>1617399.7450000001</v>
      </c>
      <c r="G3" s="16">
        <f>SUM(G4:G42)</f>
        <v>21758490.156399999</v>
      </c>
      <c r="H3" s="27">
        <f>RA!J7</f>
        <v>6.9190937834761703</v>
      </c>
      <c r="I3" s="20">
        <f>SUM(I4:I42)</f>
        <v>23375897.060086958</v>
      </c>
      <c r="J3" s="21">
        <f>SUM(J4:J42)</f>
        <v>21758489.987357836</v>
      </c>
      <c r="K3" s="22">
        <f>E3-I3</f>
        <v>-7.1586869545280933</v>
      </c>
      <c r="L3" s="22">
        <f>G3-J3</f>
        <v>0.16904216259717941</v>
      </c>
    </row>
    <row r="4" spans="1:13">
      <c r="A4" s="71">
        <f>RA!A8</f>
        <v>42648</v>
      </c>
      <c r="B4" s="12">
        <v>12</v>
      </c>
      <c r="C4" s="66" t="s">
        <v>6</v>
      </c>
      <c r="D4" s="66"/>
      <c r="E4" s="15">
        <f>VLOOKUP(C4,RA!B8:D35,3,0)</f>
        <v>688794.82050000003</v>
      </c>
      <c r="F4" s="25">
        <f>VLOOKUP(C4,RA!B8:I38,8,0)</f>
        <v>179156.34150000001</v>
      </c>
      <c r="G4" s="16">
        <f t="shared" ref="G4:G42" si="0">E4-F4</f>
        <v>509638.47900000005</v>
      </c>
      <c r="H4" s="27">
        <f>RA!J8</f>
        <v>26.0101174062182</v>
      </c>
      <c r="I4" s="20">
        <f>VLOOKUP(B4,RMS!B:D,3,FALSE)</f>
        <v>688795.63295384601</v>
      </c>
      <c r="J4" s="21">
        <f>VLOOKUP(B4,RMS!B:E,4,FALSE)</f>
        <v>509638.49801794899</v>
      </c>
      <c r="K4" s="22">
        <f t="shared" ref="K4:K42" si="1">E4-I4</f>
        <v>-0.81245384598150849</v>
      </c>
      <c r="L4" s="22">
        <f t="shared" ref="L4:L42" si="2">G4-J4</f>
        <v>-1.9017948943655938E-2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108920.6033</v>
      </c>
      <c r="F5" s="25">
        <f>VLOOKUP(C5,RA!B9:I39,8,0)</f>
        <v>24511.257699999998</v>
      </c>
      <c r="G5" s="16">
        <f t="shared" si="0"/>
        <v>84409.345600000001</v>
      </c>
      <c r="H5" s="27">
        <f>RA!J9</f>
        <v>22.503784368957898</v>
      </c>
      <c r="I5" s="20">
        <f>VLOOKUP(B5,RMS!B:D,3,FALSE)</f>
        <v>108920.642254701</v>
      </c>
      <c r="J5" s="21">
        <f>VLOOKUP(B5,RMS!B:E,4,FALSE)</f>
        <v>84409.344626495702</v>
      </c>
      <c r="K5" s="22">
        <f t="shared" si="1"/>
        <v>-3.8954700998147018E-2</v>
      </c>
      <c r="L5" s="22">
        <f t="shared" si="2"/>
        <v>9.7350429859943688E-4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160981.14180000001</v>
      </c>
      <c r="F6" s="25">
        <f>VLOOKUP(C6,RA!B10:I40,8,0)</f>
        <v>47537.892099999997</v>
      </c>
      <c r="G6" s="16">
        <f t="shared" si="0"/>
        <v>113443.24970000001</v>
      </c>
      <c r="H6" s="27">
        <f>RA!J10</f>
        <v>29.5300999660322</v>
      </c>
      <c r="I6" s="20">
        <f>VLOOKUP(B6,RMS!B:D,3,FALSE)</f>
        <v>160983.61786715101</v>
      </c>
      <c r="J6" s="21">
        <f>VLOOKUP(B6,RMS!B:E,4,FALSE)</f>
        <v>113443.24774399299</v>
      </c>
      <c r="K6" s="22">
        <f>E6-I6</f>
        <v>-2.4760671510011889</v>
      </c>
      <c r="L6" s="22">
        <f t="shared" si="2"/>
        <v>1.9560070213628933E-3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48336.210500000001</v>
      </c>
      <c r="F7" s="25">
        <f>VLOOKUP(C7,RA!B11:I41,8,0)</f>
        <v>11128.937099999999</v>
      </c>
      <c r="G7" s="16">
        <f t="shared" si="0"/>
        <v>37207.273400000005</v>
      </c>
      <c r="H7" s="27">
        <f>RA!J11</f>
        <v>23.0240165393189</v>
      </c>
      <c r="I7" s="20">
        <f>VLOOKUP(B7,RMS!B:D,3,FALSE)</f>
        <v>48336.2527928825</v>
      </c>
      <c r="J7" s="21">
        <f>VLOOKUP(B7,RMS!B:E,4,FALSE)</f>
        <v>37207.274138408597</v>
      </c>
      <c r="K7" s="22">
        <f t="shared" si="1"/>
        <v>-4.2292882499168627E-2</v>
      </c>
      <c r="L7" s="22">
        <f t="shared" si="2"/>
        <v>-7.3840859113261104E-4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186449.8316</v>
      </c>
      <c r="F8" s="25">
        <f>VLOOKUP(C8,RA!B12:I42,8,0)</f>
        <v>31840.366699999999</v>
      </c>
      <c r="G8" s="16">
        <f t="shared" si="0"/>
        <v>154609.46490000002</v>
      </c>
      <c r="H8" s="27">
        <f>RA!J12</f>
        <v>17.0771764322688</v>
      </c>
      <c r="I8" s="20">
        <f>VLOOKUP(B8,RMS!B:D,3,FALSE)</f>
        <v>186449.83456239299</v>
      </c>
      <c r="J8" s="21">
        <f>VLOOKUP(B8,RMS!B:E,4,FALSE)</f>
        <v>154609.465696581</v>
      </c>
      <c r="K8" s="22">
        <f t="shared" si="1"/>
        <v>-2.9623929876834154E-3</v>
      </c>
      <c r="L8" s="22">
        <f t="shared" si="2"/>
        <v>-7.9658097820356488E-4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279621.91509999998</v>
      </c>
      <c r="F9" s="25">
        <f>VLOOKUP(C9,RA!B13:I43,8,0)</f>
        <v>43921.654699999999</v>
      </c>
      <c r="G9" s="16">
        <f t="shared" si="0"/>
        <v>235700.26039999997</v>
      </c>
      <c r="H9" s="27">
        <f>RA!J13</f>
        <v>15.707515158206601</v>
      </c>
      <c r="I9" s="20">
        <f>VLOOKUP(B9,RMS!B:D,3,FALSE)</f>
        <v>279622.21880854701</v>
      </c>
      <c r="J9" s="21">
        <f>VLOOKUP(B9,RMS!B:E,4,FALSE)</f>
        <v>235700.257150427</v>
      </c>
      <c r="K9" s="22">
        <f t="shared" si="1"/>
        <v>-0.30370854702778161</v>
      </c>
      <c r="L9" s="22">
        <f t="shared" si="2"/>
        <v>3.2495729683432728E-3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106783.58409999999</v>
      </c>
      <c r="F10" s="25">
        <f>VLOOKUP(C10,RA!B14:I43,8,0)</f>
        <v>20263.515599999999</v>
      </c>
      <c r="G10" s="16">
        <f t="shared" si="0"/>
        <v>86520.068499999994</v>
      </c>
      <c r="H10" s="27">
        <f>RA!J14</f>
        <v>18.976245993975802</v>
      </c>
      <c r="I10" s="20">
        <f>VLOOKUP(B10,RMS!B:D,3,FALSE)</f>
        <v>106783.58054102601</v>
      </c>
      <c r="J10" s="21">
        <f>VLOOKUP(B10,RMS!B:E,4,FALSE)</f>
        <v>86520.069052991501</v>
      </c>
      <c r="K10" s="22">
        <f t="shared" si="1"/>
        <v>3.5589739854913205E-3</v>
      </c>
      <c r="L10" s="22">
        <f t="shared" si="2"/>
        <v>-5.5299150699283928E-4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95371.439400000003</v>
      </c>
      <c r="F11" s="25">
        <f>VLOOKUP(C11,RA!B15:I44,8,0)</f>
        <v>10232.945400000001</v>
      </c>
      <c r="G11" s="16">
        <f t="shared" si="0"/>
        <v>85138.494000000006</v>
      </c>
      <c r="H11" s="27">
        <f>RA!J15</f>
        <v>10.7295700519751</v>
      </c>
      <c r="I11" s="20">
        <f>VLOOKUP(B11,RMS!B:D,3,FALSE)</f>
        <v>95371.528074358997</v>
      </c>
      <c r="J11" s="21">
        <f>VLOOKUP(B11,RMS!B:E,4,FALSE)</f>
        <v>85138.492669230807</v>
      </c>
      <c r="K11" s="22">
        <f t="shared" si="1"/>
        <v>-8.8674358994467184E-2</v>
      </c>
      <c r="L11" s="22">
        <f t="shared" si="2"/>
        <v>1.3307691988302395E-3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1385583.7664999999</v>
      </c>
      <c r="F12" s="25">
        <f>VLOOKUP(C12,RA!B16:I45,8,0)</f>
        <v>-31061.447400000001</v>
      </c>
      <c r="G12" s="16">
        <f t="shared" si="0"/>
        <v>1416645.2138999999</v>
      </c>
      <c r="H12" s="27">
        <f>RA!J16</f>
        <v>-2.2417588998218099</v>
      </c>
      <c r="I12" s="20">
        <f>VLOOKUP(B12,RMS!B:D,3,FALSE)</f>
        <v>1385582.8414968399</v>
      </c>
      <c r="J12" s="21">
        <f>VLOOKUP(B12,RMS!B:E,4,FALSE)</f>
        <v>1416645.2138</v>
      </c>
      <c r="K12" s="22">
        <f t="shared" si="1"/>
        <v>0.9250031600240618</v>
      </c>
      <c r="L12" s="22">
        <f t="shared" si="2"/>
        <v>9.999983012676239E-5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767180.35869999998</v>
      </c>
      <c r="F13" s="25">
        <f>VLOOKUP(C13,RA!B17:I46,8,0)</f>
        <v>80495.240900000004</v>
      </c>
      <c r="G13" s="16">
        <f t="shared" si="0"/>
        <v>686685.11780000001</v>
      </c>
      <c r="H13" s="27">
        <f>RA!J17</f>
        <v>10.4923490268182</v>
      </c>
      <c r="I13" s="20">
        <f>VLOOKUP(B13,RMS!B:D,3,FALSE)</f>
        <v>767180.35414444399</v>
      </c>
      <c r="J13" s="21">
        <f>VLOOKUP(B13,RMS!B:E,4,FALSE)</f>
        <v>686685.10594102601</v>
      </c>
      <c r="K13" s="22">
        <f t="shared" si="1"/>
        <v>4.5555559918284416E-3</v>
      </c>
      <c r="L13" s="22">
        <f t="shared" si="2"/>
        <v>1.185897400137037E-2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2302230.5343999998</v>
      </c>
      <c r="F14" s="25">
        <f>VLOOKUP(C14,RA!B18:I47,8,0)</f>
        <v>304773.63309999998</v>
      </c>
      <c r="G14" s="16">
        <f t="shared" si="0"/>
        <v>1997456.9012999998</v>
      </c>
      <c r="H14" s="27">
        <f>RA!J18</f>
        <v>13.2381891624693</v>
      </c>
      <c r="I14" s="20">
        <f>VLOOKUP(B14,RMS!B:D,3,FALSE)</f>
        <v>2302231.4013888901</v>
      </c>
      <c r="J14" s="21">
        <f>VLOOKUP(B14,RMS!B:E,4,FALSE)</f>
        <v>1997456.92245641</v>
      </c>
      <c r="K14" s="22">
        <f t="shared" si="1"/>
        <v>-0.86698889033868909</v>
      </c>
      <c r="L14" s="22">
        <f t="shared" si="2"/>
        <v>-2.1156410221010447E-2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674208.68599999999</v>
      </c>
      <c r="F15" s="25">
        <f>VLOOKUP(C15,RA!B19:I48,8,0)</f>
        <v>28167.622500000001</v>
      </c>
      <c r="G15" s="16">
        <f t="shared" si="0"/>
        <v>646041.06349999993</v>
      </c>
      <c r="H15" s="27">
        <f>RA!J19</f>
        <v>4.1778789097356697</v>
      </c>
      <c r="I15" s="20">
        <f>VLOOKUP(B15,RMS!B:D,3,FALSE)</f>
        <v>674208.63987350406</v>
      </c>
      <c r="J15" s="21">
        <f>VLOOKUP(B15,RMS!B:E,4,FALSE)</f>
        <v>646041.06214358995</v>
      </c>
      <c r="K15" s="22">
        <f t="shared" si="1"/>
        <v>4.6126495930366218E-2</v>
      </c>
      <c r="L15" s="22">
        <f t="shared" si="2"/>
        <v>1.3564099790528417E-3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1262784.5515000001</v>
      </c>
      <c r="F16" s="25">
        <f>VLOOKUP(C16,RA!B20:I49,8,0)</f>
        <v>120539.9903</v>
      </c>
      <c r="G16" s="16">
        <f t="shared" si="0"/>
        <v>1142244.5612000001</v>
      </c>
      <c r="H16" s="27">
        <f>RA!J20</f>
        <v>9.54557055333124</v>
      </c>
      <c r="I16" s="20">
        <f>VLOOKUP(B16,RMS!B:D,3,FALSE)</f>
        <v>1262784.5844463501</v>
      </c>
      <c r="J16" s="21">
        <f>VLOOKUP(B16,RMS!B:E,4,FALSE)</f>
        <v>1142244.5612000001</v>
      </c>
      <c r="K16" s="22">
        <f t="shared" si="1"/>
        <v>-3.2946350052952766E-2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439946.15789999999</v>
      </c>
      <c r="F17" s="25">
        <f>VLOOKUP(C17,RA!B21:I50,8,0)</f>
        <v>52895.072099999998</v>
      </c>
      <c r="G17" s="16">
        <f t="shared" si="0"/>
        <v>387051.0858</v>
      </c>
      <c r="H17" s="27">
        <f>RA!J21</f>
        <v>12.0230785404479</v>
      </c>
      <c r="I17" s="20">
        <f>VLOOKUP(B17,RMS!B:D,3,FALSE)</f>
        <v>439945.686318569</v>
      </c>
      <c r="J17" s="21">
        <f>VLOOKUP(B17,RMS!B:E,4,FALSE)</f>
        <v>387051.08564275003</v>
      </c>
      <c r="K17" s="22">
        <f t="shared" si="1"/>
        <v>0.4715814309893176</v>
      </c>
      <c r="L17" s="22">
        <f t="shared" si="2"/>
        <v>1.5724997501820326E-4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1681276.0460000001</v>
      </c>
      <c r="F18" s="25">
        <f>VLOOKUP(C18,RA!B22:I51,8,0)</f>
        <v>101595.4751</v>
      </c>
      <c r="G18" s="16">
        <f t="shared" si="0"/>
        <v>1579680.5709000002</v>
      </c>
      <c r="H18" s="27">
        <f>RA!J22</f>
        <v>6.0427599228401796</v>
      </c>
      <c r="I18" s="20">
        <f>VLOOKUP(B18,RMS!B:D,3,FALSE)</f>
        <v>1681277.9385602199</v>
      </c>
      <c r="J18" s="21">
        <f>VLOOKUP(B18,RMS!B:E,4,FALSE)</f>
        <v>1579680.5701253901</v>
      </c>
      <c r="K18" s="22">
        <f t="shared" si="1"/>
        <v>-1.8925602198578417</v>
      </c>
      <c r="L18" s="22">
        <f t="shared" si="2"/>
        <v>7.7461008913815022E-4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2797827.8988000001</v>
      </c>
      <c r="F19" s="25">
        <f>VLOOKUP(C19,RA!B23:I52,8,0)</f>
        <v>294779.47610000003</v>
      </c>
      <c r="G19" s="16">
        <f t="shared" si="0"/>
        <v>2503048.4227</v>
      </c>
      <c r="H19" s="27">
        <f>RA!J23</f>
        <v>10.5360117477716</v>
      </c>
      <c r="I19" s="20">
        <f>VLOOKUP(B19,RMS!B:D,3,FALSE)</f>
        <v>2797829.6721093999</v>
      </c>
      <c r="J19" s="21">
        <f>VLOOKUP(B19,RMS!B:E,4,FALSE)</f>
        <v>2503048.4517546999</v>
      </c>
      <c r="K19" s="22">
        <f t="shared" si="1"/>
        <v>-1.7733093998394907</v>
      </c>
      <c r="L19" s="22">
        <f t="shared" si="2"/>
        <v>-2.9054699931293726E-2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409701.12190000003</v>
      </c>
      <c r="F20" s="25">
        <f>VLOOKUP(C20,RA!B24:I53,8,0)</f>
        <v>64048.809699999998</v>
      </c>
      <c r="G20" s="16">
        <f t="shared" si="0"/>
        <v>345652.31220000004</v>
      </c>
      <c r="H20" s="27">
        <f>RA!J24</f>
        <v>15.6330569472136</v>
      </c>
      <c r="I20" s="20">
        <f>VLOOKUP(B20,RMS!B:D,3,FALSE)</f>
        <v>409701.23890277598</v>
      </c>
      <c r="J20" s="21">
        <f>VLOOKUP(B20,RMS!B:E,4,FALSE)</f>
        <v>345652.31986775697</v>
      </c>
      <c r="K20" s="22">
        <f t="shared" si="1"/>
        <v>-0.11700277595082298</v>
      </c>
      <c r="L20" s="22">
        <f t="shared" si="2"/>
        <v>-7.6677569304592907E-3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454980.95899999997</v>
      </c>
      <c r="F21" s="25">
        <f>VLOOKUP(C21,RA!B25:I54,8,0)</f>
        <v>19013.269700000001</v>
      </c>
      <c r="G21" s="16">
        <f t="shared" si="0"/>
        <v>435967.68929999997</v>
      </c>
      <c r="H21" s="27">
        <f>RA!J25</f>
        <v>4.1789154741308598</v>
      </c>
      <c r="I21" s="20">
        <f>VLOOKUP(B21,RMS!B:D,3,FALSE)</f>
        <v>454981.07900178502</v>
      </c>
      <c r="J21" s="21">
        <f>VLOOKUP(B21,RMS!B:E,4,FALSE)</f>
        <v>435967.68314383598</v>
      </c>
      <c r="K21" s="22">
        <f t="shared" si="1"/>
        <v>-0.12000178504968062</v>
      </c>
      <c r="L21" s="22">
        <f t="shared" si="2"/>
        <v>6.156163988634944E-3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663748.00170000002</v>
      </c>
      <c r="F22" s="25">
        <f>VLOOKUP(C22,RA!B26:I55,8,0)</f>
        <v>133695.43900000001</v>
      </c>
      <c r="G22" s="16">
        <f t="shared" si="0"/>
        <v>530052.56270000001</v>
      </c>
      <c r="H22" s="27">
        <f>RA!J26</f>
        <v>20.142499662157601</v>
      </c>
      <c r="I22" s="20">
        <f>VLOOKUP(B22,RMS!B:D,3,FALSE)</f>
        <v>663747.96945696999</v>
      </c>
      <c r="J22" s="21">
        <f>VLOOKUP(B22,RMS!B:E,4,FALSE)</f>
        <v>530052.53702561394</v>
      </c>
      <c r="K22" s="22">
        <f t="shared" si="1"/>
        <v>3.2243030029349029E-2</v>
      </c>
      <c r="L22" s="22">
        <f t="shared" si="2"/>
        <v>2.5674386066384614E-2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251680.03270000001</v>
      </c>
      <c r="F23" s="25">
        <f>VLOOKUP(C23,RA!B27:I56,8,0)</f>
        <v>54759.6371</v>
      </c>
      <c r="G23" s="16">
        <f t="shared" si="0"/>
        <v>196920.39560000002</v>
      </c>
      <c r="H23" s="27">
        <f>RA!J27</f>
        <v>21.757640648939699</v>
      </c>
      <c r="I23" s="20">
        <f>VLOOKUP(B23,RMS!B:D,3,FALSE)</f>
        <v>251679.81557298999</v>
      </c>
      <c r="J23" s="21">
        <f>VLOOKUP(B23,RMS!B:E,4,FALSE)</f>
        <v>196920.383552318</v>
      </c>
      <c r="K23" s="22">
        <f t="shared" si="1"/>
        <v>0.21712701002252288</v>
      </c>
      <c r="L23" s="22">
        <f t="shared" si="2"/>
        <v>1.2047682015690953E-2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1178123.8247</v>
      </c>
      <c r="F24" s="25">
        <f>VLOOKUP(C24,RA!B28:I57,8,0)</f>
        <v>60130.969299999997</v>
      </c>
      <c r="G24" s="16">
        <f t="shared" si="0"/>
        <v>1117992.8554</v>
      </c>
      <c r="H24" s="27">
        <f>RA!J28</f>
        <v>5.10396004556753</v>
      </c>
      <c r="I24" s="20">
        <f>VLOOKUP(B24,RMS!B:D,3,FALSE)</f>
        <v>1178123.9309610601</v>
      </c>
      <c r="J24" s="21">
        <f>VLOOKUP(B24,RMS!B:E,4,FALSE)</f>
        <v>1117992.8685451299</v>
      </c>
      <c r="K24" s="22">
        <f t="shared" si="1"/>
        <v>-0.10626106010749936</v>
      </c>
      <c r="L24" s="22">
        <f t="shared" si="2"/>
        <v>-1.3145129894837737E-2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695381.47660000005</v>
      </c>
      <c r="F25" s="25">
        <f>VLOOKUP(C25,RA!B29:I58,8,0)</f>
        <v>112290.46249999999</v>
      </c>
      <c r="G25" s="16">
        <f t="shared" si="0"/>
        <v>583091.01410000003</v>
      </c>
      <c r="H25" s="27">
        <f>RA!J29</f>
        <v>16.148037628070501</v>
      </c>
      <c r="I25" s="20">
        <f>VLOOKUP(B25,RMS!B:D,3,FALSE)</f>
        <v>695381.72768672602</v>
      </c>
      <c r="J25" s="21">
        <f>VLOOKUP(B25,RMS!B:E,4,FALSE)</f>
        <v>583090.96121763997</v>
      </c>
      <c r="K25" s="22">
        <f t="shared" si="1"/>
        <v>-0.25108672596979886</v>
      </c>
      <c r="L25" s="22">
        <f t="shared" si="2"/>
        <v>5.2882360061630607E-2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1586473.0799</v>
      </c>
      <c r="F26" s="25">
        <f>VLOOKUP(C26,RA!B30:I59,8,0)</f>
        <v>185165.72579999999</v>
      </c>
      <c r="G26" s="16">
        <f t="shared" si="0"/>
        <v>1401307.3541000001</v>
      </c>
      <c r="H26" s="27">
        <f>RA!J30</f>
        <v>11.6715327947242</v>
      </c>
      <c r="I26" s="20">
        <f>VLOOKUP(B26,RMS!B:D,3,FALSE)</f>
        <v>1586473.1659230101</v>
      </c>
      <c r="J26" s="21">
        <f>VLOOKUP(B26,RMS!B:E,4,FALSE)</f>
        <v>1401307.3377557299</v>
      </c>
      <c r="K26" s="22">
        <f t="shared" si="1"/>
        <v>-8.6023010080680251E-2</v>
      </c>
      <c r="L26" s="22">
        <f t="shared" si="2"/>
        <v>1.6344270203262568E-2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1141132.9538</v>
      </c>
      <c r="F27" s="25">
        <f>VLOOKUP(C27,RA!B31:I60,8,0)</f>
        <v>9911.1105000000007</v>
      </c>
      <c r="G27" s="16">
        <f t="shared" si="0"/>
        <v>1131221.8433000001</v>
      </c>
      <c r="H27" s="27">
        <f>RA!J31</f>
        <v>0.86853249369372498</v>
      </c>
      <c r="I27" s="20">
        <f>VLOOKUP(B27,RMS!B:D,3,FALSE)</f>
        <v>1141132.9486902701</v>
      </c>
      <c r="J27" s="21">
        <f>VLOOKUP(B27,RMS!B:E,4,FALSE)</f>
        <v>1131221.7002026499</v>
      </c>
      <c r="K27" s="22">
        <f t="shared" si="1"/>
        <v>5.1097299437969923E-3</v>
      </c>
      <c r="L27" s="22">
        <f t="shared" si="2"/>
        <v>0.14309735014103353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142322.25570000001</v>
      </c>
      <c r="F28" s="25">
        <f>VLOOKUP(C28,RA!B32:I61,8,0)</f>
        <v>27157.109799999998</v>
      </c>
      <c r="G28" s="16">
        <f t="shared" si="0"/>
        <v>115165.1459</v>
      </c>
      <c r="H28" s="27">
        <f>RA!J32</f>
        <v>19.081421711895999</v>
      </c>
      <c r="I28" s="20">
        <f>VLOOKUP(B28,RMS!B:D,3,FALSE)</f>
        <v>142322.121484214</v>
      </c>
      <c r="J28" s="21">
        <f>VLOOKUP(B28,RMS!B:E,4,FALSE)</f>
        <v>115165.171723436</v>
      </c>
      <c r="K28" s="22">
        <f t="shared" si="1"/>
        <v>0.13421578600537032</v>
      </c>
      <c r="L28" s="22">
        <f t="shared" si="2"/>
        <v>-2.5823435993515886E-2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6.8141999999999996</v>
      </c>
      <c r="F29" s="25">
        <f>VLOOKUP(C29,RA!B33:I62,8,0)</f>
        <v>9.0700000000000003E-2</v>
      </c>
      <c r="G29" s="16">
        <f t="shared" si="0"/>
        <v>6.7234999999999996</v>
      </c>
      <c r="H29" s="27">
        <f>RA!J33</f>
        <v>1.33104399636054</v>
      </c>
      <c r="I29" s="20">
        <f>VLOOKUP(B29,RMS!B:D,3,FALSE)</f>
        <v>6.8141999999999996</v>
      </c>
      <c r="J29" s="21">
        <f>VLOOKUP(B29,RMS!B:E,4,FALSE)</f>
        <v>6.7234999999999996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247434.92600000001</v>
      </c>
      <c r="F30" s="25">
        <f>VLOOKUP(C30,RA!B34:I64,8,0)</f>
        <v>35486.531600000002</v>
      </c>
      <c r="G30" s="16">
        <f t="shared" si="0"/>
        <v>211948.39439999999</v>
      </c>
      <c r="H30" s="27">
        <f>RA!J34</f>
        <v>0</v>
      </c>
      <c r="I30" s="20">
        <f>VLOOKUP(B30,RMS!B:D,3,FALSE)</f>
        <v>247434.92353076901</v>
      </c>
      <c r="J30" s="21">
        <f>VLOOKUP(B30,RMS!B:E,4,FALSE)</f>
        <v>211948.38639999999</v>
      </c>
      <c r="K30" s="22">
        <f t="shared" si="1"/>
        <v>2.4692309962119907E-3</v>
      </c>
      <c r="L30" s="22">
        <f t="shared" si="2"/>
        <v>8.0000000016298145E-3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14.3417633774142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148854.03</v>
      </c>
      <c r="F32" s="25">
        <f>VLOOKUP(C32,RA!B34:I65,8,0)</f>
        <v>11124.98</v>
      </c>
      <c r="G32" s="16">
        <f t="shared" si="0"/>
        <v>137729.04999999999</v>
      </c>
      <c r="H32" s="27">
        <f>RA!J34</f>
        <v>0</v>
      </c>
      <c r="I32" s="20">
        <f>VLOOKUP(B32,RMS!B:D,3,FALSE)</f>
        <v>148854.03</v>
      </c>
      <c r="J32" s="21">
        <f>VLOOKUP(B32,RMS!B:E,4,FALSE)</f>
        <v>137729.04999999999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874359.55</v>
      </c>
      <c r="F33" s="25">
        <f>VLOOKUP(C33,RA!B34:I65,8,0)</f>
        <v>-157481.60000000001</v>
      </c>
      <c r="G33" s="16">
        <f t="shared" si="0"/>
        <v>1031841.15</v>
      </c>
      <c r="H33" s="27">
        <f>RA!J34</f>
        <v>0</v>
      </c>
      <c r="I33" s="20">
        <f>VLOOKUP(B33,RMS!B:D,3,FALSE)</f>
        <v>874359.55</v>
      </c>
      <c r="J33" s="21">
        <f>VLOOKUP(B33,RMS!B:E,4,FALSE)</f>
        <v>1031841.15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606383.76</v>
      </c>
      <c r="F34" s="25">
        <f>VLOOKUP(C34,RA!B34:I66,8,0)</f>
        <v>-54692.19</v>
      </c>
      <c r="G34" s="16">
        <f t="shared" si="0"/>
        <v>661075.94999999995</v>
      </c>
      <c r="H34" s="27">
        <f>RA!J35</f>
        <v>14.3417633774142</v>
      </c>
      <c r="I34" s="20">
        <f>VLOOKUP(B34,RMS!B:D,3,FALSE)</f>
        <v>606383.76</v>
      </c>
      <c r="J34" s="21">
        <f>VLOOKUP(B34,RMS!B:E,4,FALSE)</f>
        <v>661075.94999999995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651313.07999999996</v>
      </c>
      <c r="F35" s="25">
        <f>VLOOKUP(C35,RA!B34:I67,8,0)</f>
        <v>-147963.47</v>
      </c>
      <c r="G35" s="16">
        <f t="shared" si="0"/>
        <v>799276.54999999993</v>
      </c>
      <c r="H35" s="27">
        <f>RA!J34</f>
        <v>0</v>
      </c>
      <c r="I35" s="20">
        <f>VLOOKUP(B35,RMS!B:D,3,FALSE)</f>
        <v>651313.07999999996</v>
      </c>
      <c r="J35" s="21">
        <f>VLOOKUP(B35,RMS!B:E,4,FALSE)</f>
        <v>799276.55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14.3417633774142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80634.1878</v>
      </c>
      <c r="F37" s="25">
        <f>VLOOKUP(C37,RA!B8:I68,8,0)</f>
        <v>6692.9177</v>
      </c>
      <c r="G37" s="16">
        <f t="shared" si="0"/>
        <v>73941.270099999994</v>
      </c>
      <c r="H37" s="27">
        <f>RA!J35</f>
        <v>14.3417633774142</v>
      </c>
      <c r="I37" s="20">
        <f>VLOOKUP(B37,RMS!B:D,3,FALSE)</f>
        <v>80634.188034188002</v>
      </c>
      <c r="J37" s="21">
        <f>VLOOKUP(B37,RMS!B:E,4,FALSE)</f>
        <v>73941.269230769205</v>
      </c>
      <c r="K37" s="22">
        <f t="shared" si="1"/>
        <v>-2.34188002650626E-4</v>
      </c>
      <c r="L37" s="22">
        <f t="shared" si="2"/>
        <v>8.6923078924883157E-4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502689.84019999998</v>
      </c>
      <c r="F38" s="25">
        <f>VLOOKUP(C38,RA!B8:I69,8,0)</f>
        <v>28129.3073</v>
      </c>
      <c r="G38" s="16">
        <f t="shared" si="0"/>
        <v>474560.53289999999</v>
      </c>
      <c r="H38" s="27">
        <f>RA!J36</f>
        <v>0</v>
      </c>
      <c r="I38" s="20">
        <f>VLOOKUP(B38,RMS!B:D,3,FALSE)</f>
        <v>502689.82933418802</v>
      </c>
      <c r="J38" s="21">
        <f>VLOOKUP(B38,RMS!B:E,4,FALSE)</f>
        <v>474560.53249145299</v>
      </c>
      <c r="K38" s="22">
        <f t="shared" si="1"/>
        <v>1.086581195704639E-2</v>
      </c>
      <c r="L38" s="22">
        <f t="shared" si="2"/>
        <v>4.0854699909687042E-4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516974.94</v>
      </c>
      <c r="F39" s="25">
        <f>VLOOKUP(C39,RA!B9:I70,8,0)</f>
        <v>-115759.17</v>
      </c>
      <c r="G39" s="16">
        <f t="shared" si="0"/>
        <v>632734.11</v>
      </c>
      <c r="H39" s="27">
        <f>RA!J37</f>
        <v>7.4737512985036396</v>
      </c>
      <c r="I39" s="20">
        <f>VLOOKUP(B39,RMS!B:D,3,FALSE)</f>
        <v>516974.94</v>
      </c>
      <c r="J39" s="21">
        <f>VLOOKUP(B39,RMS!B:E,4,FALSE)</f>
        <v>632734.11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227315.46</v>
      </c>
      <c r="F40" s="25">
        <f>VLOOKUP(C40,RA!B10:I71,8,0)</f>
        <v>24421.02</v>
      </c>
      <c r="G40" s="16">
        <f t="shared" si="0"/>
        <v>202894.44</v>
      </c>
      <c r="H40" s="27">
        <f>RA!J38</f>
        <v>-18.011080224376801</v>
      </c>
      <c r="I40" s="20">
        <f>VLOOKUP(B40,RMS!B:D,3,FALSE)</f>
        <v>227315.46</v>
      </c>
      <c r="J40" s="21">
        <f>VLOOKUP(B40,RMS!B:E,4,FALSE)</f>
        <v>202894.44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-9.0194021686860495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10082.061100000001</v>
      </c>
      <c r="F42" s="25">
        <f>VLOOKUP(C42,RA!B8:I72,8,0)</f>
        <v>490.82080000000002</v>
      </c>
      <c r="G42" s="16">
        <f t="shared" si="0"/>
        <v>9591.2403000000013</v>
      </c>
      <c r="H42" s="27">
        <f>RA!J39</f>
        <v>-9.0194021686860495</v>
      </c>
      <c r="I42" s="20">
        <f>VLOOKUP(B42,RMS!B:D,3,FALSE)</f>
        <v>10082.061114893</v>
      </c>
      <c r="J42" s="21">
        <f>VLOOKUP(B42,RMS!B:E,4,FALSE)</f>
        <v>9591.2405415626708</v>
      </c>
      <c r="K42" s="22">
        <f t="shared" si="1"/>
        <v>-1.4892999388393946E-5</v>
      </c>
      <c r="L42" s="22">
        <f t="shared" si="2"/>
        <v>-2.4156266954378225E-4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23375889.9014</v>
      </c>
      <c r="E7" s="65"/>
      <c r="F7" s="65"/>
      <c r="G7" s="53">
        <v>20726203.966899998</v>
      </c>
      <c r="H7" s="54">
        <v>12.784231684352701</v>
      </c>
      <c r="I7" s="53">
        <v>1617399.7450000001</v>
      </c>
      <c r="J7" s="54">
        <v>6.9190937834761703</v>
      </c>
      <c r="K7" s="53">
        <v>1494032.8141999999</v>
      </c>
      <c r="L7" s="54">
        <v>7.2084247389728899</v>
      </c>
      <c r="M7" s="54">
        <v>8.2573106579361996E-2</v>
      </c>
      <c r="N7" s="53">
        <v>189336995.84900001</v>
      </c>
      <c r="O7" s="53">
        <v>6201709724.9271002</v>
      </c>
      <c r="P7" s="53">
        <v>1066086</v>
      </c>
      <c r="Q7" s="53">
        <v>1162237</v>
      </c>
      <c r="R7" s="54">
        <v>-8.2729254016177496</v>
      </c>
      <c r="S7" s="53">
        <v>21.926833202387002</v>
      </c>
      <c r="T7" s="53">
        <v>25.014739219453499</v>
      </c>
      <c r="U7" s="55">
        <v>-14.082772412070501</v>
      </c>
    </row>
    <row r="8" spans="1:23" ht="12" thickBot="1">
      <c r="A8" s="74">
        <v>42648</v>
      </c>
      <c r="B8" s="72" t="s">
        <v>6</v>
      </c>
      <c r="C8" s="73"/>
      <c r="D8" s="56">
        <v>688794.82050000003</v>
      </c>
      <c r="E8" s="59"/>
      <c r="F8" s="59"/>
      <c r="G8" s="56">
        <v>624270.97219999996</v>
      </c>
      <c r="H8" s="57">
        <v>10.3358719487806</v>
      </c>
      <c r="I8" s="56">
        <v>179156.34150000001</v>
      </c>
      <c r="J8" s="57">
        <v>26.0101174062182</v>
      </c>
      <c r="K8" s="56">
        <v>144357.46780000001</v>
      </c>
      <c r="L8" s="57">
        <v>23.124167906008601</v>
      </c>
      <c r="M8" s="57">
        <v>0.24106043303704999</v>
      </c>
      <c r="N8" s="56">
        <v>4714676.6330000004</v>
      </c>
      <c r="O8" s="56">
        <v>228362600.7265</v>
      </c>
      <c r="P8" s="56">
        <v>27092</v>
      </c>
      <c r="Q8" s="56">
        <v>28999</v>
      </c>
      <c r="R8" s="57">
        <v>-6.5760888306493301</v>
      </c>
      <c r="S8" s="56">
        <v>25.424288369260299</v>
      </c>
      <c r="T8" s="56">
        <v>27.333069157557201</v>
      </c>
      <c r="U8" s="58">
        <v>-7.5077058621027204</v>
      </c>
    </row>
    <row r="9" spans="1:23" ht="12" thickBot="1">
      <c r="A9" s="75"/>
      <c r="B9" s="72" t="s">
        <v>7</v>
      </c>
      <c r="C9" s="73"/>
      <c r="D9" s="56">
        <v>108920.6033</v>
      </c>
      <c r="E9" s="59"/>
      <c r="F9" s="59"/>
      <c r="G9" s="56">
        <v>95736.6734</v>
      </c>
      <c r="H9" s="57">
        <v>13.7710340580938</v>
      </c>
      <c r="I9" s="56">
        <v>24511.257699999998</v>
      </c>
      <c r="J9" s="57">
        <v>22.503784368957898</v>
      </c>
      <c r="K9" s="56">
        <v>21114.339899999999</v>
      </c>
      <c r="L9" s="57">
        <v>22.054599507319001</v>
      </c>
      <c r="M9" s="57">
        <v>0.16088202691101</v>
      </c>
      <c r="N9" s="56">
        <v>694646.92180000001</v>
      </c>
      <c r="O9" s="56">
        <v>32666615.135400001</v>
      </c>
      <c r="P9" s="56">
        <v>5842</v>
      </c>
      <c r="Q9" s="56">
        <v>6019</v>
      </c>
      <c r="R9" s="57">
        <v>-2.9406878218973298</v>
      </c>
      <c r="S9" s="56">
        <v>18.644403166723698</v>
      </c>
      <c r="T9" s="56">
        <v>19.626429656089101</v>
      </c>
      <c r="U9" s="58">
        <v>-5.26713824295559</v>
      </c>
    </row>
    <row r="10" spans="1:23" ht="12" thickBot="1">
      <c r="A10" s="75"/>
      <c r="B10" s="72" t="s">
        <v>8</v>
      </c>
      <c r="C10" s="73"/>
      <c r="D10" s="56">
        <v>160981.14180000001</v>
      </c>
      <c r="E10" s="59"/>
      <c r="F10" s="59"/>
      <c r="G10" s="56">
        <v>157768.3842</v>
      </c>
      <c r="H10" s="57">
        <v>2.0363760561350701</v>
      </c>
      <c r="I10" s="56">
        <v>47537.892099999997</v>
      </c>
      <c r="J10" s="57">
        <v>29.5300999660322</v>
      </c>
      <c r="K10" s="56">
        <v>42902.212200000002</v>
      </c>
      <c r="L10" s="57">
        <v>27.1931619364331</v>
      </c>
      <c r="M10" s="57">
        <v>0.10805223465842601</v>
      </c>
      <c r="N10" s="56">
        <v>1151786.6642</v>
      </c>
      <c r="O10" s="56">
        <v>52912203.514899999</v>
      </c>
      <c r="P10" s="56">
        <v>114827</v>
      </c>
      <c r="Q10" s="56">
        <v>125795</v>
      </c>
      <c r="R10" s="57">
        <v>-8.7189474939385594</v>
      </c>
      <c r="S10" s="56">
        <v>1.40194502860825</v>
      </c>
      <c r="T10" s="56">
        <v>1.4572795635756599</v>
      </c>
      <c r="U10" s="58">
        <v>-3.9469832153359699</v>
      </c>
    </row>
    <row r="11" spans="1:23" ht="12" thickBot="1">
      <c r="A11" s="75"/>
      <c r="B11" s="72" t="s">
        <v>9</v>
      </c>
      <c r="C11" s="73"/>
      <c r="D11" s="56">
        <v>48336.210500000001</v>
      </c>
      <c r="E11" s="59"/>
      <c r="F11" s="59"/>
      <c r="G11" s="56">
        <v>45442.745999999999</v>
      </c>
      <c r="H11" s="57">
        <v>6.3672747681225097</v>
      </c>
      <c r="I11" s="56">
        <v>11128.937099999999</v>
      </c>
      <c r="J11" s="57">
        <v>23.0240165393189</v>
      </c>
      <c r="K11" s="56">
        <v>9823.3248000000003</v>
      </c>
      <c r="L11" s="57">
        <v>21.6169260546007</v>
      </c>
      <c r="M11" s="57">
        <v>0.132909409653237</v>
      </c>
      <c r="N11" s="56">
        <v>297666.25229999999</v>
      </c>
      <c r="O11" s="56">
        <v>18584277.622900002</v>
      </c>
      <c r="P11" s="56">
        <v>2442</v>
      </c>
      <c r="Q11" s="56">
        <v>2541</v>
      </c>
      <c r="R11" s="57">
        <v>-3.8961038961039001</v>
      </c>
      <c r="S11" s="56">
        <v>19.793697993447999</v>
      </c>
      <c r="T11" s="56">
        <v>20.792817040535201</v>
      </c>
      <c r="U11" s="58">
        <v>-5.0476623792984698</v>
      </c>
    </row>
    <row r="12" spans="1:23" ht="12" thickBot="1">
      <c r="A12" s="75"/>
      <c r="B12" s="72" t="s">
        <v>10</v>
      </c>
      <c r="C12" s="73"/>
      <c r="D12" s="56">
        <v>186449.8316</v>
      </c>
      <c r="E12" s="59"/>
      <c r="F12" s="59"/>
      <c r="G12" s="56">
        <v>202725.73449999999</v>
      </c>
      <c r="H12" s="57">
        <v>-8.0285332003569696</v>
      </c>
      <c r="I12" s="56">
        <v>31840.366699999999</v>
      </c>
      <c r="J12" s="57">
        <v>17.0771764322688</v>
      </c>
      <c r="K12" s="56">
        <v>38157.182999999997</v>
      </c>
      <c r="L12" s="57">
        <v>18.822071649714498</v>
      </c>
      <c r="M12" s="57">
        <v>-0.16554723916595199</v>
      </c>
      <c r="N12" s="56">
        <v>2087100.8725999999</v>
      </c>
      <c r="O12" s="56">
        <v>66804002.221199997</v>
      </c>
      <c r="P12" s="56">
        <v>1343</v>
      </c>
      <c r="Q12" s="56">
        <v>1776</v>
      </c>
      <c r="R12" s="57">
        <v>-24.380630630630598</v>
      </c>
      <c r="S12" s="56">
        <v>138.83085003722999</v>
      </c>
      <c r="T12" s="56">
        <v>151.33353744369401</v>
      </c>
      <c r="U12" s="58">
        <v>-9.0056982314167406</v>
      </c>
    </row>
    <row r="13" spans="1:23" ht="12" thickBot="1">
      <c r="A13" s="75"/>
      <c r="B13" s="72" t="s">
        <v>11</v>
      </c>
      <c r="C13" s="73"/>
      <c r="D13" s="56">
        <v>279621.91509999998</v>
      </c>
      <c r="E13" s="59"/>
      <c r="F13" s="59"/>
      <c r="G13" s="56">
        <v>263154.26980000001</v>
      </c>
      <c r="H13" s="57">
        <v>6.25779141357485</v>
      </c>
      <c r="I13" s="56">
        <v>43921.654699999999</v>
      </c>
      <c r="J13" s="57">
        <v>15.707515158206601</v>
      </c>
      <c r="K13" s="56">
        <v>74239.667199999996</v>
      </c>
      <c r="L13" s="57">
        <v>28.2114621421203</v>
      </c>
      <c r="M13" s="57">
        <v>-0.40838023180146998</v>
      </c>
      <c r="N13" s="56">
        <v>1980925.176</v>
      </c>
      <c r="O13" s="56">
        <v>95819191.267199993</v>
      </c>
      <c r="P13" s="56">
        <v>11299</v>
      </c>
      <c r="Q13" s="56">
        <v>13656</v>
      </c>
      <c r="R13" s="57">
        <v>-17.2598125366139</v>
      </c>
      <c r="S13" s="56">
        <v>24.747492264802201</v>
      </c>
      <c r="T13" s="56">
        <v>25.896584710017599</v>
      </c>
      <c r="U13" s="58">
        <v>-4.6432682266142402</v>
      </c>
    </row>
    <row r="14" spans="1:23" ht="12" thickBot="1">
      <c r="A14" s="75"/>
      <c r="B14" s="72" t="s">
        <v>12</v>
      </c>
      <c r="C14" s="73"/>
      <c r="D14" s="56">
        <v>106783.58409999999</v>
      </c>
      <c r="E14" s="59"/>
      <c r="F14" s="59"/>
      <c r="G14" s="56">
        <v>214609.49350000001</v>
      </c>
      <c r="H14" s="57">
        <v>-50.242842309303498</v>
      </c>
      <c r="I14" s="56">
        <v>20263.515599999999</v>
      </c>
      <c r="J14" s="57">
        <v>18.976245993975802</v>
      </c>
      <c r="K14" s="56">
        <v>47617.786899999999</v>
      </c>
      <c r="L14" s="57">
        <v>22.188108328022299</v>
      </c>
      <c r="M14" s="57">
        <v>-0.57445490605108296</v>
      </c>
      <c r="N14" s="56">
        <v>895925.02659999998</v>
      </c>
      <c r="O14" s="56">
        <v>39944271.734700002</v>
      </c>
      <c r="P14" s="56">
        <v>1443</v>
      </c>
      <c r="Q14" s="56">
        <v>1768</v>
      </c>
      <c r="R14" s="57">
        <v>-18.382352941176499</v>
      </c>
      <c r="S14" s="56">
        <v>74.001097782397807</v>
      </c>
      <c r="T14" s="56">
        <v>72.205781730769203</v>
      </c>
      <c r="U14" s="58">
        <v>2.4260667820195501</v>
      </c>
    </row>
    <row r="15" spans="1:23" ht="12" thickBot="1">
      <c r="A15" s="75"/>
      <c r="B15" s="72" t="s">
        <v>13</v>
      </c>
      <c r="C15" s="73"/>
      <c r="D15" s="56">
        <v>95371.439400000003</v>
      </c>
      <c r="E15" s="59"/>
      <c r="F15" s="59"/>
      <c r="G15" s="56">
        <v>108300.9641</v>
      </c>
      <c r="H15" s="57">
        <v>-11.938513020125599</v>
      </c>
      <c r="I15" s="56">
        <v>10232.945400000001</v>
      </c>
      <c r="J15" s="57">
        <v>10.7295700519751</v>
      </c>
      <c r="K15" s="56">
        <v>14557.6029</v>
      </c>
      <c r="L15" s="57">
        <v>13.4418036080992</v>
      </c>
      <c r="M15" s="57">
        <v>-0.29707208870218599</v>
      </c>
      <c r="N15" s="56">
        <v>870032.73129999998</v>
      </c>
      <c r="O15" s="56">
        <v>35311042.236000001</v>
      </c>
      <c r="P15" s="56">
        <v>3227</v>
      </c>
      <c r="Q15" s="56">
        <v>4034</v>
      </c>
      <c r="R15" s="57">
        <v>-20.004957858205302</v>
      </c>
      <c r="S15" s="56">
        <v>29.554211155872299</v>
      </c>
      <c r="T15" s="56">
        <v>30.1941679970253</v>
      </c>
      <c r="U15" s="58">
        <v>-2.1653660041127498</v>
      </c>
    </row>
    <row r="16" spans="1:23" ht="12" thickBot="1">
      <c r="A16" s="75"/>
      <c r="B16" s="72" t="s">
        <v>14</v>
      </c>
      <c r="C16" s="73"/>
      <c r="D16" s="56">
        <v>1385583.7664999999</v>
      </c>
      <c r="E16" s="59"/>
      <c r="F16" s="59"/>
      <c r="G16" s="56">
        <v>961507.45030000003</v>
      </c>
      <c r="H16" s="57">
        <v>44.1053593570891</v>
      </c>
      <c r="I16" s="56">
        <v>-31061.447400000001</v>
      </c>
      <c r="J16" s="57">
        <v>-2.2417588998218099</v>
      </c>
      <c r="K16" s="56">
        <v>37615.2932</v>
      </c>
      <c r="L16" s="57">
        <v>3.9121166651661001</v>
      </c>
      <c r="M16" s="57">
        <v>-1.8257664571387699</v>
      </c>
      <c r="N16" s="56">
        <v>8632889.3217999991</v>
      </c>
      <c r="O16" s="56">
        <v>325658966.3829</v>
      </c>
      <c r="P16" s="56">
        <v>71239</v>
      </c>
      <c r="Q16" s="56">
        <v>73983</v>
      </c>
      <c r="R16" s="57">
        <v>-3.70896016652474</v>
      </c>
      <c r="S16" s="56">
        <v>19.4497924802426</v>
      </c>
      <c r="T16" s="56">
        <v>19.4652284281524</v>
      </c>
      <c r="U16" s="58">
        <v>-7.9363046806458004E-2</v>
      </c>
    </row>
    <row r="17" spans="1:21" ht="12" thickBot="1">
      <c r="A17" s="75"/>
      <c r="B17" s="72" t="s">
        <v>15</v>
      </c>
      <c r="C17" s="73"/>
      <c r="D17" s="56">
        <v>767180.35869999998</v>
      </c>
      <c r="E17" s="59"/>
      <c r="F17" s="59"/>
      <c r="G17" s="56">
        <v>926986.26249999995</v>
      </c>
      <c r="H17" s="57">
        <v>-17.2392957980863</v>
      </c>
      <c r="I17" s="56">
        <v>80495.240900000004</v>
      </c>
      <c r="J17" s="57">
        <v>10.4923490268182</v>
      </c>
      <c r="K17" s="56">
        <v>29570.787400000001</v>
      </c>
      <c r="L17" s="57">
        <v>3.1899919768228502</v>
      </c>
      <c r="M17" s="57">
        <v>1.72212030782785</v>
      </c>
      <c r="N17" s="56">
        <v>5653444.9400000004</v>
      </c>
      <c r="O17" s="56">
        <v>333800328.56129998</v>
      </c>
      <c r="P17" s="56">
        <v>13267</v>
      </c>
      <c r="Q17" s="56">
        <v>14073</v>
      </c>
      <c r="R17" s="57">
        <v>-5.7272791870958599</v>
      </c>
      <c r="S17" s="56">
        <v>57.826212308735997</v>
      </c>
      <c r="T17" s="56">
        <v>50.1907984864634</v>
      </c>
      <c r="U17" s="58">
        <v>13.204070468089499</v>
      </c>
    </row>
    <row r="18" spans="1:21" ht="12" thickBot="1">
      <c r="A18" s="75"/>
      <c r="B18" s="72" t="s">
        <v>16</v>
      </c>
      <c r="C18" s="73"/>
      <c r="D18" s="56">
        <v>2302230.5343999998</v>
      </c>
      <c r="E18" s="59"/>
      <c r="F18" s="59"/>
      <c r="G18" s="56">
        <v>2077297.4432999999</v>
      </c>
      <c r="H18" s="57">
        <v>10.828160012688</v>
      </c>
      <c r="I18" s="56">
        <v>304773.63309999998</v>
      </c>
      <c r="J18" s="57">
        <v>13.2381891624693</v>
      </c>
      <c r="K18" s="56">
        <v>296933.5246</v>
      </c>
      <c r="L18" s="57">
        <v>14.2942227921049</v>
      </c>
      <c r="M18" s="57">
        <v>2.6403581443225001E-2</v>
      </c>
      <c r="N18" s="56">
        <v>15843687.2963</v>
      </c>
      <c r="O18" s="56">
        <v>615924097.6997</v>
      </c>
      <c r="P18" s="56">
        <v>94781</v>
      </c>
      <c r="Q18" s="56">
        <v>99448</v>
      </c>
      <c r="R18" s="57">
        <v>-4.6929048346874698</v>
      </c>
      <c r="S18" s="56">
        <v>24.290000468448302</v>
      </c>
      <c r="T18" s="56">
        <v>24.150942363848401</v>
      </c>
      <c r="U18" s="58">
        <v>0.572491156517279</v>
      </c>
    </row>
    <row r="19" spans="1:21" ht="12" thickBot="1">
      <c r="A19" s="75"/>
      <c r="B19" s="72" t="s">
        <v>17</v>
      </c>
      <c r="C19" s="73"/>
      <c r="D19" s="56">
        <v>674208.68599999999</v>
      </c>
      <c r="E19" s="59"/>
      <c r="F19" s="59"/>
      <c r="G19" s="56">
        <v>559849.66619999998</v>
      </c>
      <c r="H19" s="57">
        <v>20.426737158961998</v>
      </c>
      <c r="I19" s="56">
        <v>28167.622500000001</v>
      </c>
      <c r="J19" s="57">
        <v>4.1778789097356697</v>
      </c>
      <c r="K19" s="56">
        <v>41836.826800000003</v>
      </c>
      <c r="L19" s="57">
        <v>7.4728680440177797</v>
      </c>
      <c r="M19" s="57">
        <v>-0.32672660298414402</v>
      </c>
      <c r="N19" s="56">
        <v>5387064.1628</v>
      </c>
      <c r="O19" s="56">
        <v>183381752.57949999</v>
      </c>
      <c r="P19" s="56">
        <v>13619</v>
      </c>
      <c r="Q19" s="56">
        <v>14068</v>
      </c>
      <c r="R19" s="57">
        <v>-3.1916406027864599</v>
      </c>
      <c r="S19" s="56">
        <v>49.5050066818415</v>
      </c>
      <c r="T19" s="56">
        <v>52.975268993460297</v>
      </c>
      <c r="U19" s="58">
        <v>-7.0099219133964699</v>
      </c>
    </row>
    <row r="20" spans="1:21" ht="12" thickBot="1">
      <c r="A20" s="75"/>
      <c r="B20" s="72" t="s">
        <v>18</v>
      </c>
      <c r="C20" s="73"/>
      <c r="D20" s="56">
        <v>1262784.5515000001</v>
      </c>
      <c r="E20" s="59"/>
      <c r="F20" s="59"/>
      <c r="G20" s="56">
        <v>1245979.2557999999</v>
      </c>
      <c r="H20" s="57">
        <v>1.3487620778413101</v>
      </c>
      <c r="I20" s="56">
        <v>120539.9903</v>
      </c>
      <c r="J20" s="57">
        <v>9.54557055333124</v>
      </c>
      <c r="K20" s="56">
        <v>47838.513800000001</v>
      </c>
      <c r="L20" s="57">
        <v>3.8394309999394398</v>
      </c>
      <c r="M20" s="57">
        <v>1.5197269046430999</v>
      </c>
      <c r="N20" s="56">
        <v>10063723.783199999</v>
      </c>
      <c r="O20" s="56">
        <v>359468397.86150002</v>
      </c>
      <c r="P20" s="56">
        <v>47626</v>
      </c>
      <c r="Q20" s="56">
        <v>49741</v>
      </c>
      <c r="R20" s="57">
        <v>-4.2520254920488201</v>
      </c>
      <c r="S20" s="56">
        <v>26.514604449250399</v>
      </c>
      <c r="T20" s="56">
        <v>27.990319772421099</v>
      </c>
      <c r="U20" s="58">
        <v>-5.5656697651111102</v>
      </c>
    </row>
    <row r="21" spans="1:21" ht="12" thickBot="1">
      <c r="A21" s="75"/>
      <c r="B21" s="72" t="s">
        <v>19</v>
      </c>
      <c r="C21" s="73"/>
      <c r="D21" s="56">
        <v>439946.15789999999</v>
      </c>
      <c r="E21" s="59"/>
      <c r="F21" s="59"/>
      <c r="G21" s="56">
        <v>389733.47810000001</v>
      </c>
      <c r="H21" s="57">
        <v>12.8838507907489</v>
      </c>
      <c r="I21" s="56">
        <v>52895.072099999998</v>
      </c>
      <c r="J21" s="57">
        <v>12.0230785404479</v>
      </c>
      <c r="K21" s="56">
        <v>51388.347500000003</v>
      </c>
      <c r="L21" s="57">
        <v>13.185510198026799</v>
      </c>
      <c r="M21" s="57">
        <v>2.9320355164174E-2</v>
      </c>
      <c r="N21" s="56">
        <v>2637485.9186</v>
      </c>
      <c r="O21" s="56">
        <v>115539175.22319999</v>
      </c>
      <c r="P21" s="56">
        <v>33807</v>
      </c>
      <c r="Q21" s="56">
        <v>35667</v>
      </c>
      <c r="R21" s="57">
        <v>-5.21490453360249</v>
      </c>
      <c r="S21" s="56">
        <v>13.013463421776599</v>
      </c>
      <c r="T21" s="56">
        <v>13.2203603442958</v>
      </c>
      <c r="U21" s="58">
        <v>-1.5898682450136601</v>
      </c>
    </row>
    <row r="22" spans="1:21" ht="12" thickBot="1">
      <c r="A22" s="75"/>
      <c r="B22" s="72" t="s">
        <v>20</v>
      </c>
      <c r="C22" s="73"/>
      <c r="D22" s="56">
        <v>1681276.0460000001</v>
      </c>
      <c r="E22" s="59"/>
      <c r="F22" s="59"/>
      <c r="G22" s="56">
        <v>1353324.3288</v>
      </c>
      <c r="H22" s="57">
        <v>24.2330467442935</v>
      </c>
      <c r="I22" s="56">
        <v>101595.4751</v>
      </c>
      <c r="J22" s="57">
        <v>6.0427599228401796</v>
      </c>
      <c r="K22" s="56">
        <v>161436.79790000001</v>
      </c>
      <c r="L22" s="57">
        <v>11.9289068011618</v>
      </c>
      <c r="M22" s="57">
        <v>-0.37067956982811301</v>
      </c>
      <c r="N22" s="56">
        <v>9416546.9111000001</v>
      </c>
      <c r="O22" s="56">
        <v>412351724.4867</v>
      </c>
      <c r="P22" s="56">
        <v>89695</v>
      </c>
      <c r="Q22" s="56">
        <v>92146</v>
      </c>
      <c r="R22" s="57">
        <v>-2.6599092744123398</v>
      </c>
      <c r="S22" s="56">
        <v>18.744367534422199</v>
      </c>
      <c r="T22" s="56">
        <v>18.450207885312398</v>
      </c>
      <c r="U22" s="58">
        <v>1.5693228836319699</v>
      </c>
    </row>
    <row r="23" spans="1:21" ht="12" thickBot="1">
      <c r="A23" s="75"/>
      <c r="B23" s="72" t="s">
        <v>21</v>
      </c>
      <c r="C23" s="73"/>
      <c r="D23" s="56">
        <v>2797827.8988000001</v>
      </c>
      <c r="E23" s="59"/>
      <c r="F23" s="59"/>
      <c r="G23" s="56">
        <v>2592579.1863000002</v>
      </c>
      <c r="H23" s="57">
        <v>7.9167769912139603</v>
      </c>
      <c r="I23" s="56">
        <v>294779.47610000003</v>
      </c>
      <c r="J23" s="57">
        <v>10.5360117477716</v>
      </c>
      <c r="K23" s="56">
        <v>223282.77590000001</v>
      </c>
      <c r="L23" s="57">
        <v>8.6123801764627306</v>
      </c>
      <c r="M23" s="57">
        <v>0.32020696586117597</v>
      </c>
      <c r="N23" s="56">
        <v>31510812.885600001</v>
      </c>
      <c r="O23" s="56">
        <v>906683665.0675</v>
      </c>
      <c r="P23" s="56">
        <v>84852</v>
      </c>
      <c r="Q23" s="56">
        <v>124804</v>
      </c>
      <c r="R23" s="57">
        <v>-32.011794493766203</v>
      </c>
      <c r="S23" s="56">
        <v>32.973034210154204</v>
      </c>
      <c r="T23" s="56">
        <v>45.911943300695498</v>
      </c>
      <c r="U23" s="58">
        <v>-39.240880921285502</v>
      </c>
    </row>
    <row r="24" spans="1:21" ht="12" thickBot="1">
      <c r="A24" s="75"/>
      <c r="B24" s="72" t="s">
        <v>22</v>
      </c>
      <c r="C24" s="73"/>
      <c r="D24" s="56">
        <v>409701.12190000003</v>
      </c>
      <c r="E24" s="59"/>
      <c r="F24" s="59"/>
      <c r="G24" s="56">
        <v>322784.99</v>
      </c>
      <c r="H24" s="57">
        <v>26.926943505024798</v>
      </c>
      <c r="I24" s="56">
        <v>64048.809699999998</v>
      </c>
      <c r="J24" s="57">
        <v>15.6330569472136</v>
      </c>
      <c r="K24" s="56">
        <v>48726.728000000003</v>
      </c>
      <c r="L24" s="57">
        <v>15.095723007442199</v>
      </c>
      <c r="M24" s="57">
        <v>0.31444922179055401</v>
      </c>
      <c r="N24" s="56">
        <v>2544306.1738</v>
      </c>
      <c r="O24" s="56">
        <v>87919623.258900002</v>
      </c>
      <c r="P24" s="56">
        <v>31109</v>
      </c>
      <c r="Q24" s="56">
        <v>32313</v>
      </c>
      <c r="R24" s="57">
        <v>-3.7260545291368801</v>
      </c>
      <c r="S24" s="56">
        <v>13.1698583014562</v>
      </c>
      <c r="T24" s="56">
        <v>12.5240427536905</v>
      </c>
      <c r="U24" s="58">
        <v>4.9037395314594798</v>
      </c>
    </row>
    <row r="25" spans="1:21" ht="12" thickBot="1">
      <c r="A25" s="75"/>
      <c r="B25" s="72" t="s">
        <v>23</v>
      </c>
      <c r="C25" s="73"/>
      <c r="D25" s="56">
        <v>454980.95899999997</v>
      </c>
      <c r="E25" s="59"/>
      <c r="F25" s="59"/>
      <c r="G25" s="56">
        <v>338880.50640000001</v>
      </c>
      <c r="H25" s="57">
        <v>34.259997375877397</v>
      </c>
      <c r="I25" s="56">
        <v>19013.269700000001</v>
      </c>
      <c r="J25" s="57">
        <v>4.1789154741308598</v>
      </c>
      <c r="K25" s="56">
        <v>25997.6132</v>
      </c>
      <c r="L25" s="57">
        <v>7.6716166049733001</v>
      </c>
      <c r="M25" s="57">
        <v>-0.268653258522979</v>
      </c>
      <c r="N25" s="56">
        <v>2896969.5359</v>
      </c>
      <c r="O25" s="56">
        <v>102756886.5589</v>
      </c>
      <c r="P25" s="56">
        <v>22213</v>
      </c>
      <c r="Q25" s="56">
        <v>22953</v>
      </c>
      <c r="R25" s="57">
        <v>-3.2239794362392802</v>
      </c>
      <c r="S25" s="56">
        <v>20.482643452032601</v>
      </c>
      <c r="T25" s="56">
        <v>18.650321905633302</v>
      </c>
      <c r="U25" s="58">
        <v>8.9457278826845599</v>
      </c>
    </row>
    <row r="26" spans="1:21" ht="12" thickBot="1">
      <c r="A26" s="75"/>
      <c r="B26" s="72" t="s">
        <v>24</v>
      </c>
      <c r="C26" s="73"/>
      <c r="D26" s="56">
        <v>663748.00170000002</v>
      </c>
      <c r="E26" s="59"/>
      <c r="F26" s="59"/>
      <c r="G26" s="56">
        <v>500180.712</v>
      </c>
      <c r="H26" s="57">
        <v>32.701638782904503</v>
      </c>
      <c r="I26" s="56">
        <v>133695.43900000001</v>
      </c>
      <c r="J26" s="57">
        <v>20.142499662157601</v>
      </c>
      <c r="K26" s="56">
        <v>98295.229300000006</v>
      </c>
      <c r="L26" s="57">
        <v>19.6519431760895</v>
      </c>
      <c r="M26" s="57">
        <v>0.36014168695774101</v>
      </c>
      <c r="N26" s="56">
        <v>4091687.4959</v>
      </c>
      <c r="O26" s="56">
        <v>196210741.67730001</v>
      </c>
      <c r="P26" s="56">
        <v>43433</v>
      </c>
      <c r="Q26" s="56">
        <v>44734</v>
      </c>
      <c r="R26" s="57">
        <v>-2.90830240980016</v>
      </c>
      <c r="S26" s="56">
        <v>15.282112718439899</v>
      </c>
      <c r="T26" s="56">
        <v>16.292796239996399</v>
      </c>
      <c r="U26" s="58">
        <v>-6.6135065234599697</v>
      </c>
    </row>
    <row r="27" spans="1:21" ht="12" thickBot="1">
      <c r="A27" s="75"/>
      <c r="B27" s="72" t="s">
        <v>25</v>
      </c>
      <c r="C27" s="73"/>
      <c r="D27" s="56">
        <v>251680.03270000001</v>
      </c>
      <c r="E27" s="59"/>
      <c r="F27" s="59"/>
      <c r="G27" s="56">
        <v>242628.2856</v>
      </c>
      <c r="H27" s="57">
        <v>3.73070562552744</v>
      </c>
      <c r="I27" s="56">
        <v>54759.6371</v>
      </c>
      <c r="J27" s="57">
        <v>21.757640648939699</v>
      </c>
      <c r="K27" s="56">
        <v>58595.2425</v>
      </c>
      <c r="L27" s="57">
        <v>24.150210827685999</v>
      </c>
      <c r="M27" s="57">
        <v>-6.5459331446575994E-2</v>
      </c>
      <c r="N27" s="56">
        <v>1598718.1850999999</v>
      </c>
      <c r="O27" s="56">
        <v>71506039.770199999</v>
      </c>
      <c r="P27" s="56">
        <v>32966</v>
      </c>
      <c r="Q27" s="56">
        <v>33811</v>
      </c>
      <c r="R27" s="57">
        <v>-2.4991866552305502</v>
      </c>
      <c r="S27" s="56">
        <v>7.6345335406176096</v>
      </c>
      <c r="T27" s="56">
        <v>8.3256713406879399</v>
      </c>
      <c r="U27" s="58">
        <v>-9.0527835969717394</v>
      </c>
    </row>
    <row r="28" spans="1:21" ht="12" thickBot="1">
      <c r="A28" s="75"/>
      <c r="B28" s="72" t="s">
        <v>26</v>
      </c>
      <c r="C28" s="73"/>
      <c r="D28" s="56">
        <v>1178123.8247</v>
      </c>
      <c r="E28" s="59"/>
      <c r="F28" s="59"/>
      <c r="G28" s="56">
        <v>1028404.5229</v>
      </c>
      <c r="H28" s="57">
        <v>14.55840561434</v>
      </c>
      <c r="I28" s="56">
        <v>60130.969299999997</v>
      </c>
      <c r="J28" s="57">
        <v>5.10396004556753</v>
      </c>
      <c r="K28" s="56">
        <v>61700.207199999997</v>
      </c>
      <c r="L28" s="57">
        <v>5.99960480784463</v>
      </c>
      <c r="M28" s="57">
        <v>-2.5433267912915999E-2</v>
      </c>
      <c r="N28" s="56">
        <v>7613876.3859000001</v>
      </c>
      <c r="O28" s="56">
        <v>297383539.2665</v>
      </c>
      <c r="P28" s="56">
        <v>46395</v>
      </c>
      <c r="Q28" s="56">
        <v>47645</v>
      </c>
      <c r="R28" s="57">
        <v>-2.62357015426592</v>
      </c>
      <c r="S28" s="56">
        <v>25.393336021123002</v>
      </c>
      <c r="T28" s="56">
        <v>25.584105885192599</v>
      </c>
      <c r="U28" s="58">
        <v>-0.75125955845626802</v>
      </c>
    </row>
    <row r="29" spans="1:21" ht="12" thickBot="1">
      <c r="A29" s="75"/>
      <c r="B29" s="72" t="s">
        <v>27</v>
      </c>
      <c r="C29" s="73"/>
      <c r="D29" s="56">
        <v>695381.47660000005</v>
      </c>
      <c r="E29" s="59"/>
      <c r="F29" s="59"/>
      <c r="G29" s="56">
        <v>749962.73</v>
      </c>
      <c r="H29" s="57">
        <v>-7.2778621145613496</v>
      </c>
      <c r="I29" s="56">
        <v>112290.46249999999</v>
      </c>
      <c r="J29" s="57">
        <v>16.148037628070501</v>
      </c>
      <c r="K29" s="56">
        <v>112769.3058</v>
      </c>
      <c r="L29" s="57">
        <v>15.0366546614923</v>
      </c>
      <c r="M29" s="57">
        <v>-4.2462201625080003E-3</v>
      </c>
      <c r="N29" s="56">
        <v>4201001.2927000001</v>
      </c>
      <c r="O29" s="56">
        <v>212824474.93779999</v>
      </c>
      <c r="P29" s="56">
        <v>96025</v>
      </c>
      <c r="Q29" s="56">
        <v>99986</v>
      </c>
      <c r="R29" s="57">
        <v>-3.96155461764647</v>
      </c>
      <c r="S29" s="56">
        <v>7.2416711960426996</v>
      </c>
      <c r="T29" s="56">
        <v>7.1608704008561199</v>
      </c>
      <c r="U29" s="58">
        <v>1.11577553024959</v>
      </c>
    </row>
    <row r="30" spans="1:21" ht="12" thickBot="1">
      <c r="A30" s="75"/>
      <c r="B30" s="72" t="s">
        <v>28</v>
      </c>
      <c r="C30" s="73"/>
      <c r="D30" s="56">
        <v>1586473.0799</v>
      </c>
      <c r="E30" s="59"/>
      <c r="F30" s="59"/>
      <c r="G30" s="56">
        <v>1074644.3285000001</v>
      </c>
      <c r="H30" s="57">
        <v>47.627734853857703</v>
      </c>
      <c r="I30" s="56">
        <v>185165.72579999999</v>
      </c>
      <c r="J30" s="57">
        <v>11.6715327947242</v>
      </c>
      <c r="K30" s="56">
        <v>107998.46649999999</v>
      </c>
      <c r="L30" s="57">
        <v>10.0496939904522</v>
      </c>
      <c r="M30" s="57">
        <v>0.71452180573323298</v>
      </c>
      <c r="N30" s="56">
        <v>9506287.6512000002</v>
      </c>
      <c r="O30" s="56">
        <v>347642660.59759998</v>
      </c>
      <c r="P30" s="56">
        <v>94909</v>
      </c>
      <c r="Q30" s="56">
        <v>96199</v>
      </c>
      <c r="R30" s="57">
        <v>-1.3409702803563499</v>
      </c>
      <c r="S30" s="56">
        <v>16.715728538916199</v>
      </c>
      <c r="T30" s="56">
        <v>17.092401665297999</v>
      </c>
      <c r="U30" s="58">
        <v>-2.2534053810745598</v>
      </c>
    </row>
    <row r="31" spans="1:21" ht="12" thickBot="1">
      <c r="A31" s="75"/>
      <c r="B31" s="72" t="s">
        <v>29</v>
      </c>
      <c r="C31" s="73"/>
      <c r="D31" s="56">
        <v>1141132.9538</v>
      </c>
      <c r="E31" s="59"/>
      <c r="F31" s="59"/>
      <c r="G31" s="56">
        <v>1070873.8825999999</v>
      </c>
      <c r="H31" s="57">
        <v>6.5609099578950003</v>
      </c>
      <c r="I31" s="56">
        <v>9911.1105000000007</v>
      </c>
      <c r="J31" s="57">
        <v>0.86853249369372498</v>
      </c>
      <c r="K31" s="56">
        <v>-17593.363499999999</v>
      </c>
      <c r="L31" s="57">
        <v>-1.6428978039211</v>
      </c>
      <c r="M31" s="57">
        <v>-1.5633437005948301</v>
      </c>
      <c r="N31" s="56">
        <v>18255645.952599999</v>
      </c>
      <c r="O31" s="56">
        <v>365025199.2712</v>
      </c>
      <c r="P31" s="56">
        <v>40015</v>
      </c>
      <c r="Q31" s="56">
        <v>51758</v>
      </c>
      <c r="R31" s="57">
        <v>-22.688280072645799</v>
      </c>
      <c r="S31" s="56">
        <v>28.517629733849802</v>
      </c>
      <c r="T31" s="56">
        <v>51.067234012133397</v>
      </c>
      <c r="U31" s="58">
        <v>-79.072505284398503</v>
      </c>
    </row>
    <row r="32" spans="1:21" ht="12" thickBot="1">
      <c r="A32" s="75"/>
      <c r="B32" s="72" t="s">
        <v>30</v>
      </c>
      <c r="C32" s="73"/>
      <c r="D32" s="56">
        <v>142322.25570000001</v>
      </c>
      <c r="E32" s="59"/>
      <c r="F32" s="59"/>
      <c r="G32" s="56">
        <v>100538.38039999999</v>
      </c>
      <c r="H32" s="57">
        <v>41.5601237395704</v>
      </c>
      <c r="I32" s="56">
        <v>27157.109799999998</v>
      </c>
      <c r="J32" s="57">
        <v>19.081421711895999</v>
      </c>
      <c r="K32" s="56">
        <v>23476.389299999999</v>
      </c>
      <c r="L32" s="57">
        <v>23.350673848730501</v>
      </c>
      <c r="M32" s="57">
        <v>0.15678392673442301</v>
      </c>
      <c r="N32" s="56">
        <v>850373.23259999999</v>
      </c>
      <c r="O32" s="56">
        <v>34997064.827100001</v>
      </c>
      <c r="P32" s="56">
        <v>25364</v>
      </c>
      <c r="Q32" s="56">
        <v>25934</v>
      </c>
      <c r="R32" s="57">
        <v>-2.1978869437803699</v>
      </c>
      <c r="S32" s="56">
        <v>5.6111912829206796</v>
      </c>
      <c r="T32" s="56">
        <v>5.6435254183697099</v>
      </c>
      <c r="U32" s="58">
        <v>-0.57624368549776095</v>
      </c>
    </row>
    <row r="33" spans="1:21" ht="12" thickBot="1">
      <c r="A33" s="75"/>
      <c r="B33" s="72" t="s">
        <v>69</v>
      </c>
      <c r="C33" s="73"/>
      <c r="D33" s="56">
        <v>6.8141999999999996</v>
      </c>
      <c r="E33" s="59"/>
      <c r="F33" s="59"/>
      <c r="G33" s="59"/>
      <c r="H33" s="59"/>
      <c r="I33" s="56">
        <v>9.0700000000000003E-2</v>
      </c>
      <c r="J33" s="57">
        <v>1.33104399636054</v>
      </c>
      <c r="K33" s="59"/>
      <c r="L33" s="59"/>
      <c r="M33" s="59"/>
      <c r="N33" s="56">
        <v>6.8141999999999996</v>
      </c>
      <c r="O33" s="56">
        <v>520.03129999999999</v>
      </c>
      <c r="P33" s="56">
        <v>1</v>
      </c>
      <c r="Q33" s="59"/>
      <c r="R33" s="59"/>
      <c r="S33" s="56">
        <v>6.8141999999999996</v>
      </c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247434.92600000001</v>
      </c>
      <c r="E35" s="59"/>
      <c r="F35" s="59"/>
      <c r="G35" s="56">
        <v>186643.08530000001</v>
      </c>
      <c r="H35" s="57">
        <v>32.571172193326397</v>
      </c>
      <c r="I35" s="56">
        <v>35486.531600000002</v>
      </c>
      <c r="J35" s="57">
        <v>14.3417633774142</v>
      </c>
      <c r="K35" s="56">
        <v>14763.438700000001</v>
      </c>
      <c r="L35" s="57">
        <v>7.9099842762832901</v>
      </c>
      <c r="M35" s="57">
        <v>1.40367656350956</v>
      </c>
      <c r="N35" s="56">
        <v>1779717.1251000001</v>
      </c>
      <c r="O35" s="56">
        <v>58040611.575999998</v>
      </c>
      <c r="P35" s="56">
        <v>13538</v>
      </c>
      <c r="Q35" s="56">
        <v>14381</v>
      </c>
      <c r="R35" s="57">
        <v>-5.8619011195327202</v>
      </c>
      <c r="S35" s="56">
        <v>18.277066479539101</v>
      </c>
      <c r="T35" s="56">
        <v>18.509428009178801</v>
      </c>
      <c r="U35" s="58">
        <v>-1.2713283605978301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148854.03</v>
      </c>
      <c r="E37" s="59"/>
      <c r="F37" s="59"/>
      <c r="G37" s="56">
        <v>69481.31</v>
      </c>
      <c r="H37" s="57">
        <v>114.236072981353</v>
      </c>
      <c r="I37" s="56">
        <v>11124.98</v>
      </c>
      <c r="J37" s="57">
        <v>7.4737512985036396</v>
      </c>
      <c r="K37" s="56">
        <v>3067.62</v>
      </c>
      <c r="L37" s="57">
        <v>4.4150290200343099</v>
      </c>
      <c r="M37" s="57">
        <v>2.62658347513708</v>
      </c>
      <c r="N37" s="56">
        <v>1263869.79</v>
      </c>
      <c r="O37" s="56">
        <v>55489711.689999998</v>
      </c>
      <c r="P37" s="56">
        <v>101</v>
      </c>
      <c r="Q37" s="56">
        <v>94</v>
      </c>
      <c r="R37" s="57">
        <v>7.4468085106383004</v>
      </c>
      <c r="S37" s="56">
        <v>1473.80227722772</v>
      </c>
      <c r="T37" s="56">
        <v>1447.4909574468099</v>
      </c>
      <c r="U37" s="58">
        <v>1.7852679553737001</v>
      </c>
    </row>
    <row r="38" spans="1:21" ht="12" thickBot="1">
      <c r="A38" s="75"/>
      <c r="B38" s="72" t="s">
        <v>35</v>
      </c>
      <c r="C38" s="73"/>
      <c r="D38" s="56">
        <v>874359.55</v>
      </c>
      <c r="E38" s="59"/>
      <c r="F38" s="59"/>
      <c r="G38" s="56">
        <v>871484.64</v>
      </c>
      <c r="H38" s="57">
        <v>0.32988647969745</v>
      </c>
      <c r="I38" s="56">
        <v>-157481.60000000001</v>
      </c>
      <c r="J38" s="57">
        <v>-18.011080224376801</v>
      </c>
      <c r="K38" s="56">
        <v>-140848.34</v>
      </c>
      <c r="L38" s="57">
        <v>-16.161884390756398</v>
      </c>
      <c r="M38" s="57">
        <v>0.118093404579706</v>
      </c>
      <c r="N38" s="56">
        <v>8616093.5</v>
      </c>
      <c r="O38" s="56">
        <v>116850012.31999999</v>
      </c>
      <c r="P38" s="56">
        <v>326</v>
      </c>
      <c r="Q38" s="56">
        <v>353</v>
      </c>
      <c r="R38" s="57">
        <v>-7.6487252124645897</v>
      </c>
      <c r="S38" s="56">
        <v>2682.0845092024501</v>
      </c>
      <c r="T38" s="56">
        <v>2686.35912181303</v>
      </c>
      <c r="U38" s="58">
        <v>-0.15937650718724899</v>
      </c>
    </row>
    <row r="39" spans="1:21" ht="12" thickBot="1">
      <c r="A39" s="75"/>
      <c r="B39" s="72" t="s">
        <v>36</v>
      </c>
      <c r="C39" s="73"/>
      <c r="D39" s="56">
        <v>606383.76</v>
      </c>
      <c r="E39" s="59"/>
      <c r="F39" s="59"/>
      <c r="G39" s="56">
        <v>405656.92</v>
      </c>
      <c r="H39" s="57">
        <v>49.481921817086203</v>
      </c>
      <c r="I39" s="56">
        <v>-54692.19</v>
      </c>
      <c r="J39" s="57">
        <v>-9.0194021686860495</v>
      </c>
      <c r="K39" s="56">
        <v>-42353.99</v>
      </c>
      <c r="L39" s="57">
        <v>-10.4408400083499</v>
      </c>
      <c r="M39" s="57">
        <v>0.29131139710804099</v>
      </c>
      <c r="N39" s="56">
        <v>6300438.7599999998</v>
      </c>
      <c r="O39" s="56">
        <v>104600368.69</v>
      </c>
      <c r="P39" s="56">
        <v>207</v>
      </c>
      <c r="Q39" s="56">
        <v>225</v>
      </c>
      <c r="R39" s="57">
        <v>-8</v>
      </c>
      <c r="S39" s="56">
        <v>2929.39014492754</v>
      </c>
      <c r="T39" s="56">
        <v>3010.1537777777799</v>
      </c>
      <c r="U39" s="58">
        <v>-2.7570118302640498</v>
      </c>
    </row>
    <row r="40" spans="1:21" ht="12" thickBot="1">
      <c r="A40" s="75"/>
      <c r="B40" s="72" t="s">
        <v>37</v>
      </c>
      <c r="C40" s="73"/>
      <c r="D40" s="56">
        <v>651313.07999999996</v>
      </c>
      <c r="E40" s="59"/>
      <c r="F40" s="59"/>
      <c r="G40" s="56">
        <v>546098.41</v>
      </c>
      <c r="H40" s="57">
        <v>19.266613502866601</v>
      </c>
      <c r="I40" s="56">
        <v>-147963.47</v>
      </c>
      <c r="J40" s="57">
        <v>-22.717718182475299</v>
      </c>
      <c r="K40" s="56">
        <v>-112383.05</v>
      </c>
      <c r="L40" s="57">
        <v>-20.579267022586599</v>
      </c>
      <c r="M40" s="57">
        <v>0.31659952279280601</v>
      </c>
      <c r="N40" s="56">
        <v>6215187.3899999997</v>
      </c>
      <c r="O40" s="56">
        <v>84995096.489999995</v>
      </c>
      <c r="P40" s="56">
        <v>279</v>
      </c>
      <c r="Q40" s="56">
        <v>325</v>
      </c>
      <c r="R40" s="57">
        <v>-14.153846153846199</v>
      </c>
      <c r="S40" s="56">
        <v>2334.4554838709701</v>
      </c>
      <c r="T40" s="56">
        <v>2109.9531692307701</v>
      </c>
      <c r="U40" s="58">
        <v>9.6169027934484905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3.54</v>
      </c>
      <c r="H41" s="59"/>
      <c r="I41" s="59"/>
      <c r="J41" s="59"/>
      <c r="K41" s="56">
        <v>3.54</v>
      </c>
      <c r="L41" s="57">
        <v>100</v>
      </c>
      <c r="M41" s="59"/>
      <c r="N41" s="56">
        <v>2.2599999999999998</v>
      </c>
      <c r="O41" s="56">
        <v>1380.14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80634.1878</v>
      </c>
      <c r="E42" s="59"/>
      <c r="F42" s="59"/>
      <c r="G42" s="56">
        <v>251021.36679999999</v>
      </c>
      <c r="H42" s="57">
        <v>-67.877560054780204</v>
      </c>
      <c r="I42" s="56">
        <v>6692.9177</v>
      </c>
      <c r="J42" s="57">
        <v>8.3003473868933799</v>
      </c>
      <c r="K42" s="56">
        <v>15207.4797</v>
      </c>
      <c r="L42" s="57">
        <v>6.0582411345550797</v>
      </c>
      <c r="M42" s="57">
        <v>-0.55989303737160301</v>
      </c>
      <c r="N42" s="56">
        <v>456732.478</v>
      </c>
      <c r="O42" s="56">
        <v>19671178.530400001</v>
      </c>
      <c r="P42" s="56">
        <v>96</v>
      </c>
      <c r="Q42" s="56">
        <v>88</v>
      </c>
      <c r="R42" s="57">
        <v>9.0909090909090793</v>
      </c>
      <c r="S42" s="56">
        <v>839.93945625000003</v>
      </c>
      <c r="T42" s="56">
        <v>610.47008409090904</v>
      </c>
      <c r="U42" s="58">
        <v>27.319751495373399</v>
      </c>
    </row>
    <row r="43" spans="1:21" ht="12" thickBot="1">
      <c r="A43" s="75"/>
      <c r="B43" s="72" t="s">
        <v>33</v>
      </c>
      <c r="C43" s="73"/>
      <c r="D43" s="56">
        <v>502689.84019999998</v>
      </c>
      <c r="E43" s="59"/>
      <c r="F43" s="59"/>
      <c r="G43" s="56">
        <v>457277.39299999998</v>
      </c>
      <c r="H43" s="57">
        <v>9.9310501448734492</v>
      </c>
      <c r="I43" s="56">
        <v>28129.3073</v>
      </c>
      <c r="J43" s="57">
        <v>5.5957580699877401</v>
      </c>
      <c r="K43" s="56">
        <v>14120.849</v>
      </c>
      <c r="L43" s="57">
        <v>3.0880269211121898</v>
      </c>
      <c r="M43" s="57">
        <v>0.992040797263677</v>
      </c>
      <c r="N43" s="56">
        <v>3822466.0830999999</v>
      </c>
      <c r="O43" s="56">
        <v>132048285.87270001</v>
      </c>
      <c r="P43" s="56">
        <v>2210</v>
      </c>
      <c r="Q43" s="56">
        <v>2297</v>
      </c>
      <c r="R43" s="57">
        <v>-3.7875489769264301</v>
      </c>
      <c r="S43" s="56">
        <v>227.461466153846</v>
      </c>
      <c r="T43" s="56">
        <v>231.33637104919501</v>
      </c>
      <c r="U43" s="58">
        <v>-1.70354344446526</v>
      </c>
    </row>
    <row r="44" spans="1:21" ht="12" thickBot="1">
      <c r="A44" s="75"/>
      <c r="B44" s="72" t="s">
        <v>38</v>
      </c>
      <c r="C44" s="73"/>
      <c r="D44" s="56">
        <v>516974.94</v>
      </c>
      <c r="E44" s="59"/>
      <c r="F44" s="59"/>
      <c r="G44" s="56">
        <v>471394.08</v>
      </c>
      <c r="H44" s="57">
        <v>9.6693747193431001</v>
      </c>
      <c r="I44" s="56">
        <v>-115759.17</v>
      </c>
      <c r="J44" s="57">
        <v>-22.391640492283798</v>
      </c>
      <c r="K44" s="56">
        <v>-87843.57</v>
      </c>
      <c r="L44" s="57">
        <v>-18.634847938692801</v>
      </c>
      <c r="M44" s="57">
        <v>0.31778763089888101</v>
      </c>
      <c r="N44" s="56">
        <v>5312805.8499999996</v>
      </c>
      <c r="O44" s="56">
        <v>57709812.090000004</v>
      </c>
      <c r="P44" s="56">
        <v>317</v>
      </c>
      <c r="Q44" s="56">
        <v>377</v>
      </c>
      <c r="R44" s="57">
        <v>-15.915119363395201</v>
      </c>
      <c r="S44" s="56">
        <v>1630.8357728706601</v>
      </c>
      <c r="T44" s="56">
        <v>1619.9483289124701</v>
      </c>
      <c r="U44" s="58">
        <v>0.66759903966485701</v>
      </c>
    </row>
    <row r="45" spans="1:21" ht="12" thickBot="1">
      <c r="A45" s="75"/>
      <c r="B45" s="72" t="s">
        <v>39</v>
      </c>
      <c r="C45" s="73"/>
      <c r="D45" s="56">
        <v>227315.46</v>
      </c>
      <c r="E45" s="59"/>
      <c r="F45" s="59"/>
      <c r="G45" s="56">
        <v>188036.85</v>
      </c>
      <c r="H45" s="57">
        <v>20.888783235839099</v>
      </c>
      <c r="I45" s="56">
        <v>24421.02</v>
      </c>
      <c r="J45" s="57">
        <v>10.743228815145301</v>
      </c>
      <c r="K45" s="56">
        <v>24423.08</v>
      </c>
      <c r="L45" s="57">
        <v>12.988454124816499</v>
      </c>
      <c r="M45" s="57">
        <v>-8.4346446066999996E-5</v>
      </c>
      <c r="N45" s="56">
        <v>2078129.31</v>
      </c>
      <c r="O45" s="56">
        <v>25335679.239999998</v>
      </c>
      <c r="P45" s="56">
        <v>166</v>
      </c>
      <c r="Q45" s="56">
        <v>229</v>
      </c>
      <c r="R45" s="57">
        <v>-27.5109170305677</v>
      </c>
      <c r="S45" s="56">
        <v>1369.3702409638599</v>
      </c>
      <c r="T45" s="56">
        <v>1442.06209606987</v>
      </c>
      <c r="U45" s="58">
        <v>-5.3084149875236104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10082.061100000001</v>
      </c>
      <c r="E47" s="62"/>
      <c r="F47" s="62"/>
      <c r="G47" s="61">
        <v>30941.724399999999</v>
      </c>
      <c r="H47" s="63">
        <v>-67.415968904435104</v>
      </c>
      <c r="I47" s="61">
        <v>490.82080000000002</v>
      </c>
      <c r="J47" s="63">
        <v>4.8682585349537302</v>
      </c>
      <c r="K47" s="61">
        <v>3237.4866999999999</v>
      </c>
      <c r="L47" s="63">
        <v>10.463174767337801</v>
      </c>
      <c r="M47" s="63">
        <v>-0.848394496879323</v>
      </c>
      <c r="N47" s="61">
        <v>94265.085699999996</v>
      </c>
      <c r="O47" s="61">
        <v>7059721.2983999997</v>
      </c>
      <c r="P47" s="61">
        <v>15</v>
      </c>
      <c r="Q47" s="61">
        <v>17</v>
      </c>
      <c r="R47" s="63">
        <v>-11.764705882352899</v>
      </c>
      <c r="S47" s="61">
        <v>672.13740666666695</v>
      </c>
      <c r="T47" s="61">
        <v>910.68882941176503</v>
      </c>
      <c r="U47" s="64">
        <v>-35.4914665333309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95999.085999999996</v>
      </c>
      <c r="D2" s="37">
        <v>688795.63295384601</v>
      </c>
      <c r="E2" s="37">
        <v>509638.49801794899</v>
      </c>
      <c r="F2" s="37">
        <v>179094.04091880299</v>
      </c>
      <c r="G2" s="37">
        <v>509638.49801794899</v>
      </c>
      <c r="H2" s="37">
        <v>0.26003423795728298</v>
      </c>
    </row>
    <row r="3" spans="1:8">
      <c r="A3" s="37">
        <v>2</v>
      </c>
      <c r="B3" s="37">
        <v>13</v>
      </c>
      <c r="C3" s="37">
        <v>10740</v>
      </c>
      <c r="D3" s="37">
        <v>108920.642254701</v>
      </c>
      <c r="E3" s="37">
        <v>84409.344626495702</v>
      </c>
      <c r="F3" s="37">
        <v>24501.195064102601</v>
      </c>
      <c r="G3" s="37">
        <v>84409.344626495702</v>
      </c>
      <c r="H3" s="37">
        <v>0.22496624416431599</v>
      </c>
    </row>
    <row r="4" spans="1:8">
      <c r="A4" s="37">
        <v>3</v>
      </c>
      <c r="B4" s="37">
        <v>14</v>
      </c>
      <c r="C4" s="37">
        <v>137013</v>
      </c>
      <c r="D4" s="37">
        <v>160983.61786715101</v>
      </c>
      <c r="E4" s="37">
        <v>113443.24774399299</v>
      </c>
      <c r="F4" s="37">
        <v>47538.703456491399</v>
      </c>
      <c r="G4" s="37">
        <v>113443.24774399299</v>
      </c>
      <c r="H4" s="37">
        <v>0.29530455496397601</v>
      </c>
    </row>
    <row r="5" spans="1:8">
      <c r="A5" s="37">
        <v>4</v>
      </c>
      <c r="B5" s="37">
        <v>15</v>
      </c>
      <c r="C5" s="37">
        <v>3205</v>
      </c>
      <c r="D5" s="37">
        <v>48336.2527928825</v>
      </c>
      <c r="E5" s="37">
        <v>37207.274138408597</v>
      </c>
      <c r="F5" s="37">
        <v>11098.2948937902</v>
      </c>
      <c r="G5" s="37">
        <v>37207.274138408597</v>
      </c>
      <c r="H5" s="37">
        <v>0.22975187159874799</v>
      </c>
    </row>
    <row r="6" spans="1:8">
      <c r="A6" s="37">
        <v>5</v>
      </c>
      <c r="B6" s="37">
        <v>16</v>
      </c>
      <c r="C6" s="37">
        <v>3749</v>
      </c>
      <c r="D6" s="37">
        <v>186449.83456239299</v>
      </c>
      <c r="E6" s="37">
        <v>154609.465696581</v>
      </c>
      <c r="F6" s="37">
        <v>31840.368865812001</v>
      </c>
      <c r="G6" s="37">
        <v>154609.465696581</v>
      </c>
      <c r="H6" s="37">
        <v>0.17077177322545201</v>
      </c>
    </row>
    <row r="7" spans="1:8">
      <c r="A7" s="37">
        <v>6</v>
      </c>
      <c r="B7" s="37">
        <v>17</v>
      </c>
      <c r="C7" s="37">
        <v>20283</v>
      </c>
      <c r="D7" s="37">
        <v>279622.21880854701</v>
      </c>
      <c r="E7" s="37">
        <v>235700.257150427</v>
      </c>
      <c r="F7" s="37">
        <v>43882.884735042702</v>
      </c>
      <c r="G7" s="37">
        <v>235700.257150427</v>
      </c>
      <c r="H7" s="37">
        <v>0.156958264504443</v>
      </c>
    </row>
    <row r="8" spans="1:8">
      <c r="A8" s="37">
        <v>7</v>
      </c>
      <c r="B8" s="37">
        <v>18</v>
      </c>
      <c r="C8" s="37">
        <v>66428</v>
      </c>
      <c r="D8" s="37">
        <v>106783.58054102601</v>
      </c>
      <c r="E8" s="37">
        <v>86520.069052991501</v>
      </c>
      <c r="F8" s="37">
        <v>20259.802086324798</v>
      </c>
      <c r="G8" s="37">
        <v>86520.069052991501</v>
      </c>
      <c r="H8" s="37">
        <v>0.18973428109771501</v>
      </c>
    </row>
    <row r="9" spans="1:8">
      <c r="A9" s="37">
        <v>8</v>
      </c>
      <c r="B9" s="37">
        <v>19</v>
      </c>
      <c r="C9" s="37">
        <v>34276</v>
      </c>
      <c r="D9" s="37">
        <v>95371.528074358997</v>
      </c>
      <c r="E9" s="37">
        <v>85138.492669230807</v>
      </c>
      <c r="F9" s="37">
        <v>10210.556772649599</v>
      </c>
      <c r="G9" s="37">
        <v>85138.492669230807</v>
      </c>
      <c r="H9" s="37">
        <v>0.107086088769803</v>
      </c>
    </row>
    <row r="10" spans="1:8">
      <c r="A10" s="37">
        <v>9</v>
      </c>
      <c r="B10" s="37">
        <v>21</v>
      </c>
      <c r="C10" s="37">
        <v>348304</v>
      </c>
      <c r="D10" s="37">
        <v>1385582.8414968399</v>
      </c>
      <c r="E10" s="37">
        <v>1416645.2138</v>
      </c>
      <c r="F10" s="37">
        <v>-31167.204766666699</v>
      </c>
      <c r="G10" s="37">
        <v>1416645.2138</v>
      </c>
      <c r="H10" s="37">
        <v>-2.2495632960939201E-2</v>
      </c>
    </row>
    <row r="11" spans="1:8">
      <c r="A11" s="37">
        <v>10</v>
      </c>
      <c r="B11" s="37">
        <v>22</v>
      </c>
      <c r="C11" s="37">
        <v>48810.65</v>
      </c>
      <c r="D11" s="37">
        <v>767180.35414444399</v>
      </c>
      <c r="E11" s="37">
        <v>686685.10594102601</v>
      </c>
      <c r="F11" s="37">
        <v>80488.863588034204</v>
      </c>
      <c r="G11" s="37">
        <v>686685.10594102601</v>
      </c>
      <c r="H11" s="37">
        <v>0.104916051358525</v>
      </c>
    </row>
    <row r="12" spans="1:8">
      <c r="A12" s="37">
        <v>11</v>
      </c>
      <c r="B12" s="37">
        <v>23</v>
      </c>
      <c r="C12" s="37">
        <v>247571.74400000001</v>
      </c>
      <c r="D12" s="37">
        <v>2302231.4013888901</v>
      </c>
      <c r="E12" s="37">
        <v>1997456.92245641</v>
      </c>
      <c r="F12" s="37">
        <v>304603.59867606801</v>
      </c>
      <c r="G12" s="37">
        <v>1997456.92245641</v>
      </c>
      <c r="H12" s="37">
        <v>0.13231780653890901</v>
      </c>
    </row>
    <row r="13" spans="1:8">
      <c r="A13" s="37">
        <v>12</v>
      </c>
      <c r="B13" s="37">
        <v>24</v>
      </c>
      <c r="C13" s="37">
        <v>24033</v>
      </c>
      <c r="D13" s="37">
        <v>674208.63987350406</v>
      </c>
      <c r="E13" s="37">
        <v>646041.06214358995</v>
      </c>
      <c r="F13" s="37">
        <v>28015.218755555601</v>
      </c>
      <c r="G13" s="37">
        <v>646041.06214358995</v>
      </c>
      <c r="H13" s="37">
        <v>4.1562135906789803E-2</v>
      </c>
    </row>
    <row r="14" spans="1:8">
      <c r="A14" s="37">
        <v>13</v>
      </c>
      <c r="B14" s="37">
        <v>25</v>
      </c>
      <c r="C14" s="37">
        <v>102867</v>
      </c>
      <c r="D14" s="37">
        <v>1262784.5844463501</v>
      </c>
      <c r="E14" s="37">
        <v>1142244.5612000001</v>
      </c>
      <c r="F14" s="37">
        <v>120458.54</v>
      </c>
      <c r="G14" s="37">
        <v>1142244.5612000001</v>
      </c>
      <c r="H14" s="37">
        <v>9.5397358164023796E-2</v>
      </c>
    </row>
    <row r="15" spans="1:8">
      <c r="A15" s="37">
        <v>14</v>
      </c>
      <c r="B15" s="37">
        <v>26</v>
      </c>
      <c r="C15" s="37">
        <v>80716</v>
      </c>
      <c r="D15" s="37">
        <v>439945.686318569</v>
      </c>
      <c r="E15" s="37">
        <v>387051.08564275003</v>
      </c>
      <c r="F15" s="37">
        <v>52811.267947583401</v>
      </c>
      <c r="G15" s="37">
        <v>387051.08564275003</v>
      </c>
      <c r="H15" s="37">
        <v>0.120063168662916</v>
      </c>
    </row>
    <row r="16" spans="1:8">
      <c r="A16" s="37">
        <v>15</v>
      </c>
      <c r="B16" s="37">
        <v>27</v>
      </c>
      <c r="C16" s="37">
        <v>200519.28</v>
      </c>
      <c r="D16" s="37">
        <v>1681277.9385602199</v>
      </c>
      <c r="E16" s="37">
        <v>1579680.5701253901</v>
      </c>
      <c r="F16" s="37">
        <v>101425.26587072801</v>
      </c>
      <c r="G16" s="37">
        <v>1579680.5701253901</v>
      </c>
      <c r="H16" s="37">
        <v>6.0332469080169503E-2</v>
      </c>
    </row>
    <row r="17" spans="1:8">
      <c r="A17" s="37">
        <v>16</v>
      </c>
      <c r="B17" s="37">
        <v>29</v>
      </c>
      <c r="C17" s="37">
        <v>199992</v>
      </c>
      <c r="D17" s="37">
        <v>2797829.6721093999</v>
      </c>
      <c r="E17" s="37">
        <v>2503048.4517546999</v>
      </c>
      <c r="F17" s="37">
        <v>292231.38274786301</v>
      </c>
      <c r="G17" s="37">
        <v>2503048.4517546999</v>
      </c>
      <c r="H17" s="37">
        <v>0.104544589468577</v>
      </c>
    </row>
    <row r="18" spans="1:8">
      <c r="A18" s="37">
        <v>17</v>
      </c>
      <c r="B18" s="37">
        <v>31</v>
      </c>
      <c r="C18" s="37">
        <v>40049.902999999998</v>
      </c>
      <c r="D18" s="37">
        <v>409701.23890277598</v>
      </c>
      <c r="E18" s="37">
        <v>345652.31986775697</v>
      </c>
      <c r="F18" s="37">
        <v>64041.551171770698</v>
      </c>
      <c r="G18" s="37">
        <v>345652.31986775697</v>
      </c>
      <c r="H18" s="37">
        <v>0.15631561929221999</v>
      </c>
    </row>
    <row r="19" spans="1:8">
      <c r="A19" s="37">
        <v>18</v>
      </c>
      <c r="B19" s="37">
        <v>32</v>
      </c>
      <c r="C19" s="37">
        <v>28560.851999999999</v>
      </c>
      <c r="D19" s="37">
        <v>454981.07900178502</v>
      </c>
      <c r="E19" s="37">
        <v>435967.68314383598</v>
      </c>
      <c r="F19" s="37">
        <v>18986.822229630499</v>
      </c>
      <c r="G19" s="37">
        <v>435967.68314383598</v>
      </c>
      <c r="H19" s="37">
        <v>4.1733452477944903E-2</v>
      </c>
    </row>
    <row r="20" spans="1:8">
      <c r="A20" s="37">
        <v>19</v>
      </c>
      <c r="B20" s="37">
        <v>33</v>
      </c>
      <c r="C20" s="37">
        <v>46133.673999999999</v>
      </c>
      <c r="D20" s="37">
        <v>663747.96945696999</v>
      </c>
      <c r="E20" s="37">
        <v>530052.53702561394</v>
      </c>
      <c r="F20" s="37">
        <v>133283.184446256</v>
      </c>
      <c r="G20" s="37">
        <v>530052.53702561394</v>
      </c>
      <c r="H20" s="37">
        <v>0.20092870040304001</v>
      </c>
    </row>
    <row r="21" spans="1:8">
      <c r="A21" s="37">
        <v>20</v>
      </c>
      <c r="B21" s="37">
        <v>34</v>
      </c>
      <c r="C21" s="37">
        <v>41888.07</v>
      </c>
      <c r="D21" s="37">
        <v>251679.81557298999</v>
      </c>
      <c r="E21" s="37">
        <v>196920.383552318</v>
      </c>
      <c r="F21" s="37">
        <v>54710.9577471675</v>
      </c>
      <c r="G21" s="37">
        <v>196920.383552318</v>
      </c>
      <c r="H21" s="37">
        <v>0.21742505311391999</v>
      </c>
    </row>
    <row r="22" spans="1:8">
      <c r="A22" s="37">
        <v>21</v>
      </c>
      <c r="B22" s="37">
        <v>35</v>
      </c>
      <c r="C22" s="37">
        <v>43550.413999999997</v>
      </c>
      <c r="D22" s="37">
        <v>1178123.9309610601</v>
      </c>
      <c r="E22" s="37">
        <v>1117992.8685451299</v>
      </c>
      <c r="F22" s="37">
        <v>60047.459415929203</v>
      </c>
      <c r="G22" s="37">
        <v>1117992.8685451299</v>
      </c>
      <c r="H22" s="37">
        <v>5.0972329206979403E-2</v>
      </c>
    </row>
    <row r="23" spans="1:8">
      <c r="A23" s="37">
        <v>22</v>
      </c>
      <c r="B23" s="37">
        <v>36</v>
      </c>
      <c r="C23" s="37">
        <v>127901.6</v>
      </c>
      <c r="D23" s="37">
        <v>695381.72768672602</v>
      </c>
      <c r="E23" s="37">
        <v>583090.96121763997</v>
      </c>
      <c r="F23" s="37">
        <v>112149.111369085</v>
      </c>
      <c r="G23" s="37">
        <v>583090.96121763997</v>
      </c>
      <c r="H23" s="37">
        <v>0.16130990688126001</v>
      </c>
    </row>
    <row r="24" spans="1:8">
      <c r="A24" s="37">
        <v>23</v>
      </c>
      <c r="B24" s="37">
        <v>37</v>
      </c>
      <c r="C24" s="37">
        <v>180523.82800000001</v>
      </c>
      <c r="D24" s="37">
        <v>1586473.1659230101</v>
      </c>
      <c r="E24" s="37">
        <v>1401307.3377557299</v>
      </c>
      <c r="F24" s="37">
        <v>184924.29214957799</v>
      </c>
      <c r="G24" s="37">
        <v>1401307.3377557299</v>
      </c>
      <c r="H24" s="37">
        <v>0.11658088810183199</v>
      </c>
    </row>
    <row r="25" spans="1:8">
      <c r="A25" s="37">
        <v>24</v>
      </c>
      <c r="B25" s="37">
        <v>38</v>
      </c>
      <c r="C25" s="37">
        <v>240023.81</v>
      </c>
      <c r="D25" s="37">
        <v>1141132.9486902701</v>
      </c>
      <c r="E25" s="37">
        <v>1131221.7002026499</v>
      </c>
      <c r="F25" s="37">
        <v>9891.8914964601809</v>
      </c>
      <c r="G25" s="37">
        <v>1131221.7002026499</v>
      </c>
      <c r="H25" s="37">
        <v>8.6686299842692899E-3</v>
      </c>
    </row>
    <row r="26" spans="1:8">
      <c r="A26" s="37">
        <v>25</v>
      </c>
      <c r="B26" s="37">
        <v>39</v>
      </c>
      <c r="C26" s="37">
        <v>77495.472999999998</v>
      </c>
      <c r="D26" s="37">
        <v>142322.121484214</v>
      </c>
      <c r="E26" s="37">
        <v>115165.171723436</v>
      </c>
      <c r="F26" s="37">
        <v>27147.909070210899</v>
      </c>
      <c r="G26" s="37">
        <v>115165.171723436</v>
      </c>
      <c r="H26" s="37">
        <v>0.19076186755857899</v>
      </c>
    </row>
    <row r="27" spans="1:8">
      <c r="A27" s="37">
        <v>26</v>
      </c>
      <c r="B27" s="37">
        <v>40</v>
      </c>
      <c r="C27" s="37">
        <v>0.32200000000000001</v>
      </c>
      <c r="D27" s="37">
        <v>6.8141999999999996</v>
      </c>
      <c r="E27" s="37">
        <v>6.7234999999999996</v>
      </c>
      <c r="F27" s="37">
        <v>9.0700000000000003E-2</v>
      </c>
      <c r="G27" s="37">
        <v>6.7234999999999996</v>
      </c>
      <c r="H27" s="37">
        <v>1.3310439963605401E-2</v>
      </c>
    </row>
    <row r="28" spans="1:8">
      <c r="A28" s="37">
        <v>27</v>
      </c>
      <c r="B28" s="37">
        <v>42</v>
      </c>
      <c r="C28" s="37">
        <v>11515.348</v>
      </c>
      <c r="D28" s="37">
        <v>247434.92353076901</v>
      </c>
      <c r="E28" s="37">
        <v>211948.38639999999</v>
      </c>
      <c r="F28" s="37">
        <v>35463.819300000003</v>
      </c>
      <c r="G28" s="37">
        <v>211948.38639999999</v>
      </c>
      <c r="H28" s="37">
        <v>0.14333900463666599</v>
      </c>
    </row>
    <row r="29" spans="1:8">
      <c r="A29" s="37">
        <v>28</v>
      </c>
      <c r="B29" s="37">
        <v>75</v>
      </c>
      <c r="C29" s="37">
        <v>105</v>
      </c>
      <c r="D29" s="37">
        <v>80634.188034188002</v>
      </c>
      <c r="E29" s="37">
        <v>73941.269230769205</v>
      </c>
      <c r="F29" s="37">
        <v>6692.9188034188001</v>
      </c>
      <c r="G29" s="37">
        <v>73941.269230769205</v>
      </c>
      <c r="H29" s="37">
        <v>8.3003487312119706E-2</v>
      </c>
    </row>
    <row r="30" spans="1:8">
      <c r="A30" s="37">
        <v>29</v>
      </c>
      <c r="B30" s="37">
        <v>76</v>
      </c>
      <c r="C30" s="37">
        <v>2296</v>
      </c>
      <c r="D30" s="37">
        <v>502689.82933418802</v>
      </c>
      <c r="E30" s="37">
        <v>474560.53249145299</v>
      </c>
      <c r="F30" s="37">
        <v>27103.655817094001</v>
      </c>
      <c r="G30" s="37">
        <v>474560.53249145299</v>
      </c>
      <c r="H30" s="37">
        <v>5.4027487807090602E-2</v>
      </c>
    </row>
    <row r="31" spans="1:8">
      <c r="A31" s="30">
        <v>30</v>
      </c>
      <c r="B31" s="39">
        <v>99</v>
      </c>
      <c r="C31" s="40">
        <v>15</v>
      </c>
      <c r="D31" s="40">
        <v>10082.061114893</v>
      </c>
      <c r="E31" s="40">
        <v>9591.2405415626708</v>
      </c>
      <c r="F31" s="40">
        <v>490.82057333030798</v>
      </c>
      <c r="G31" s="40">
        <v>9591.2405415626708</v>
      </c>
      <c r="H31" s="40">
        <v>4.8682562795149098E-2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99</v>
      </c>
      <c r="D34" s="34">
        <v>148854.03</v>
      </c>
      <c r="E34" s="34">
        <v>137729.04999999999</v>
      </c>
      <c r="F34" s="30"/>
      <c r="G34" s="30"/>
      <c r="H34" s="30"/>
    </row>
    <row r="35" spans="1:8">
      <c r="A35" s="30"/>
      <c r="B35" s="33">
        <v>71</v>
      </c>
      <c r="C35" s="34">
        <v>314</v>
      </c>
      <c r="D35" s="34">
        <v>874359.55</v>
      </c>
      <c r="E35" s="34">
        <v>1031841.15</v>
      </c>
      <c r="F35" s="30"/>
      <c r="G35" s="30"/>
      <c r="H35" s="30"/>
    </row>
    <row r="36" spans="1:8">
      <c r="A36" s="30"/>
      <c r="B36" s="33">
        <v>72</v>
      </c>
      <c r="C36" s="34">
        <v>196</v>
      </c>
      <c r="D36" s="34">
        <v>606383.76</v>
      </c>
      <c r="E36" s="34">
        <v>661075.94999999995</v>
      </c>
      <c r="F36" s="30"/>
      <c r="G36" s="30"/>
      <c r="H36" s="30"/>
    </row>
    <row r="37" spans="1:8">
      <c r="A37" s="30"/>
      <c r="B37" s="33">
        <v>73</v>
      </c>
      <c r="C37" s="34">
        <v>267</v>
      </c>
      <c r="D37" s="34">
        <v>651313.07999999996</v>
      </c>
      <c r="E37" s="34">
        <v>799276.55</v>
      </c>
      <c r="F37" s="30"/>
      <c r="G37" s="30"/>
      <c r="H37" s="30"/>
    </row>
    <row r="38" spans="1:8">
      <c r="A38" s="30"/>
      <c r="B38" s="33">
        <v>77</v>
      </c>
      <c r="C38" s="34">
        <v>305</v>
      </c>
      <c r="D38" s="34">
        <v>516974.94</v>
      </c>
      <c r="E38" s="34">
        <v>632734.11</v>
      </c>
      <c r="F38" s="30"/>
      <c r="G38" s="30"/>
      <c r="H38" s="30"/>
    </row>
    <row r="39" spans="1:8">
      <c r="A39" s="30"/>
      <c r="B39" s="33">
        <v>78</v>
      </c>
      <c r="C39" s="34">
        <v>156</v>
      </c>
      <c r="D39" s="34">
        <v>227315.46</v>
      </c>
      <c r="E39" s="34">
        <v>202894.44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2016-10-08T06:34:01Z</dcterms:modified>
</cp:coreProperties>
</file>