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<sst xmlns="http://schemas.openxmlformats.org/spreadsheetml/2006/main" count="121" uniqueCount="80">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</sst>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0" fontId="45" fillId="34" borderId="10" xfId="0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25194015.438900005</v>
      </c>
      <c r="F3" s="25">
        <f>RA!I7</f>
        <v>996427.12470000004</v>
      </c>
      <c r="G3" s="16">
        <f>SUM(G4:G42)</f>
        <v>24197588.314199995</v>
      </c>
      <c r="H3" s="27">
        <f>RA!J7</f>
        <v>3.95501513887897</v>
      </c>
      <c r="I3" s="20">
        <f>SUM(I4:I42)</f>
        <v>25194021.330880906</v>
      </c>
      <c r="J3" s="21">
        <f>SUM(J4:J42)</f>
        <v>24197588.263781231</v>
      </c>
      <c r="K3" s="22">
        <f>E3-I3</f>
        <v>-5.8919809013605118</v>
      </c>
      <c r="L3" s="22">
        <f>G3-J3</f>
        <v>5.0418764352798462E-2</v>
      </c>
    </row>
    <row r="4" spans="1:13">
      <c r="A4" s="68">
        <f>RA!A8</f>
        <v>42649</v>
      </c>
      <c r="B4" s="12">
        <v>12</v>
      </c>
      <c r="C4" s="66" t="s">
        <v>6</v>
      </c>
      <c r="D4" s="66"/>
      <c r="E4" s="15">
        <f>VLOOKUP(C4,RA!B8:D35,3,0)</f>
        <v>1548236.9086</v>
      </c>
      <c r="F4" s="25">
        <f>VLOOKUP(C4,RA!B8:I38,8,0)</f>
        <v>-105297.7862</v>
      </c>
      <c r="G4" s="16">
        <f t="shared" ref="G4:G42" si="0">E4-F4</f>
        <v>1653534.6947999999</v>
      </c>
      <c r="H4" s="27">
        <f>RA!J8</f>
        <v>-6.8011417125571603</v>
      </c>
      <c r="I4" s="20">
        <f>VLOOKUP(B4,RMS!B:D,3,FALSE)</f>
        <v>1548237.2332145299</v>
      </c>
      <c r="J4" s="21">
        <f>VLOOKUP(B4,RMS!B:E,4,FALSE)</f>
        <v>1653534.71428974</v>
      </c>
      <c r="K4" s="22">
        <f t="shared" ref="K4:K42" si="1">E4-I4</f>
        <v>-0.32461452996358275</v>
      </c>
      <c r="L4" s="22">
        <f t="shared" ref="L4:L42" si="2">G4-J4</f>
        <v>-1.9489740021526814E-2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114256.105</v>
      </c>
      <c r="F5" s="25">
        <f>VLOOKUP(C5,RA!B9:I39,8,0)</f>
        <v>25546.521400000001</v>
      </c>
      <c r="G5" s="16">
        <f t="shared" si="0"/>
        <v>88709.583599999998</v>
      </c>
      <c r="H5" s="27">
        <f>RA!J9</f>
        <v>22.3589990224155</v>
      </c>
      <c r="I5" s="20">
        <f>VLOOKUP(B5,RMS!B:D,3,FALSE)</f>
        <v>114256.15165213701</v>
      </c>
      <c r="J5" s="21">
        <f>VLOOKUP(B5,RMS!B:E,4,FALSE)</f>
        <v>88709.587358119694</v>
      </c>
      <c r="K5" s="22">
        <f t="shared" si="1"/>
        <v>-4.6652137010823935E-2</v>
      </c>
      <c r="L5" s="22">
        <f t="shared" si="2"/>
        <v>-3.758119695703499E-3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340024.07030000002</v>
      </c>
      <c r="F6" s="25">
        <f>VLOOKUP(C6,RA!B10:I40,8,0)</f>
        <v>-49913.187299999998</v>
      </c>
      <c r="G6" s="16">
        <f t="shared" si="0"/>
        <v>389937.25760000001</v>
      </c>
      <c r="H6" s="27">
        <f>RA!J10</f>
        <v>-14.679309984132001</v>
      </c>
      <c r="I6" s="20">
        <f>VLOOKUP(B6,RMS!B:D,3,FALSE)</f>
        <v>340026.46385979099</v>
      </c>
      <c r="J6" s="21">
        <f>VLOOKUP(B6,RMS!B:E,4,FALSE)</f>
        <v>389937.26021789102</v>
      </c>
      <c r="K6" s="22">
        <f>E6-I6</f>
        <v>-2.3935597909730859</v>
      </c>
      <c r="L6" s="22">
        <f t="shared" si="2"/>
        <v>-2.6178910047747195E-3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117225.546</v>
      </c>
      <c r="F7" s="25">
        <f>VLOOKUP(C7,RA!B11:I41,8,0)</f>
        <v>-25326.384300000002</v>
      </c>
      <c r="G7" s="16">
        <f t="shared" si="0"/>
        <v>142551.93030000001</v>
      </c>
      <c r="H7" s="27">
        <f>RA!J11</f>
        <v>-21.604833727965801</v>
      </c>
      <c r="I7" s="20">
        <f>VLOOKUP(B7,RMS!B:D,3,FALSE)</f>
        <v>117225.57871518801</v>
      </c>
      <c r="J7" s="21">
        <f>VLOOKUP(B7,RMS!B:E,4,FALSE)</f>
        <v>142551.93004650899</v>
      </c>
      <c r="K7" s="22">
        <f t="shared" si="1"/>
        <v>-3.2715188004658557E-2</v>
      </c>
      <c r="L7" s="22">
        <f t="shared" si="2"/>
        <v>2.5349101633764803E-4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185121.329</v>
      </c>
      <c r="F8" s="25">
        <f>VLOOKUP(C8,RA!B12:I42,8,0)</f>
        <v>31127.291099999999</v>
      </c>
      <c r="G8" s="16">
        <f t="shared" si="0"/>
        <v>153994.0379</v>
      </c>
      <c r="H8" s="27">
        <f>RA!J12</f>
        <v>16.814535239210599</v>
      </c>
      <c r="I8" s="20">
        <f>VLOOKUP(B8,RMS!B:D,3,FALSE)</f>
        <v>185121.331316239</v>
      </c>
      <c r="J8" s="21">
        <f>VLOOKUP(B8,RMS!B:E,4,FALSE)</f>
        <v>153994.037157265</v>
      </c>
      <c r="K8" s="22">
        <f t="shared" si="1"/>
        <v>-2.316238998901099E-3</v>
      </c>
      <c r="L8" s="22">
        <f t="shared" si="2"/>
        <v>7.4273499194532633E-4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728484.62990000006</v>
      </c>
      <c r="F9" s="25">
        <f>VLOOKUP(C9,RA!B13:I43,8,0)</f>
        <v>-83603.412200000006</v>
      </c>
      <c r="G9" s="16">
        <f t="shared" si="0"/>
        <v>812088.04210000008</v>
      </c>
      <c r="H9" s="27">
        <f>RA!J13</f>
        <v>-11.476345384456</v>
      </c>
      <c r="I9" s="20">
        <f>VLOOKUP(B9,RMS!B:D,3,FALSE)</f>
        <v>728484.53182564105</v>
      </c>
      <c r="J9" s="21">
        <f>VLOOKUP(B9,RMS!B:E,4,FALSE)</f>
        <v>812088.03948547004</v>
      </c>
      <c r="K9" s="22">
        <f t="shared" si="1"/>
        <v>9.8074359004385769E-2</v>
      </c>
      <c r="L9" s="22">
        <f t="shared" si="2"/>
        <v>2.614530036225915E-3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113269.05</v>
      </c>
      <c r="F10" s="25">
        <f>VLOOKUP(C10,RA!B14:I43,8,0)</f>
        <v>21189.402900000001</v>
      </c>
      <c r="G10" s="16">
        <f t="shared" si="0"/>
        <v>92079.647100000002</v>
      </c>
      <c r="H10" s="27">
        <f>RA!J14</f>
        <v>18.707142772010499</v>
      </c>
      <c r="I10" s="20">
        <f>VLOOKUP(B10,RMS!B:D,3,FALSE)</f>
        <v>113269.050521368</v>
      </c>
      <c r="J10" s="21">
        <f>VLOOKUP(B10,RMS!B:E,4,FALSE)</f>
        <v>92079.6497376068</v>
      </c>
      <c r="K10" s="22">
        <f t="shared" si="1"/>
        <v>-5.2136799786239862E-4</v>
      </c>
      <c r="L10" s="22">
        <f t="shared" si="2"/>
        <v>-2.6376067980891094E-3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186524.5827</v>
      </c>
      <c r="F11" s="25">
        <f>VLOOKUP(C11,RA!B15:I44,8,0)</f>
        <v>7070.1877999999997</v>
      </c>
      <c r="G11" s="16">
        <f t="shared" si="0"/>
        <v>179454.39490000001</v>
      </c>
      <c r="H11" s="27">
        <f>RA!J15</f>
        <v>3.7904857888739798</v>
      </c>
      <c r="I11" s="20">
        <f>VLOOKUP(B11,RMS!B:D,3,FALSE)</f>
        <v>186524.880175214</v>
      </c>
      <c r="J11" s="21">
        <f>VLOOKUP(B11,RMS!B:E,4,FALSE)</f>
        <v>179454.393786325</v>
      </c>
      <c r="K11" s="22">
        <f t="shared" si="1"/>
        <v>-0.29747521399985999</v>
      </c>
      <c r="L11" s="22">
        <f t="shared" si="2"/>
        <v>1.113675010856241E-3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1279268.3828</v>
      </c>
      <c r="F12" s="25">
        <f>VLOOKUP(C12,RA!B16:I45,8,0)</f>
        <v>-29630.387900000002</v>
      </c>
      <c r="G12" s="16">
        <f t="shared" si="0"/>
        <v>1308898.7707</v>
      </c>
      <c r="H12" s="27">
        <f>RA!J16</f>
        <v>-2.3161979376951698</v>
      </c>
      <c r="I12" s="20">
        <f>VLOOKUP(B12,RMS!B:D,3,FALSE)</f>
        <v>1279267.54534444</v>
      </c>
      <c r="J12" s="21">
        <f>VLOOKUP(B12,RMS!B:E,4,FALSE)</f>
        <v>1308898.77113333</v>
      </c>
      <c r="K12" s="22">
        <f t="shared" si="1"/>
        <v>0.83745555998757482</v>
      </c>
      <c r="L12" s="22">
        <f t="shared" si="2"/>
        <v>-4.3332995846867561E-4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813494.08349999995</v>
      </c>
      <c r="F13" s="25">
        <f>VLOOKUP(C13,RA!B17:I46,8,0)</f>
        <v>58098.297700000003</v>
      </c>
      <c r="G13" s="16">
        <f t="shared" si="0"/>
        <v>755395.78579999995</v>
      </c>
      <c r="H13" s="27">
        <f>RA!J17</f>
        <v>7.1418217880622104</v>
      </c>
      <c r="I13" s="20">
        <f>VLOOKUP(B13,RMS!B:D,3,FALSE)</f>
        <v>813494.08170769201</v>
      </c>
      <c r="J13" s="21">
        <f>VLOOKUP(B13,RMS!B:E,4,FALSE)</f>
        <v>755395.787974359</v>
      </c>
      <c r="K13" s="22">
        <f t="shared" si="1"/>
        <v>1.7923079431056976E-3</v>
      </c>
      <c r="L13" s="22">
        <f t="shared" si="2"/>
        <v>-2.1743590477854013E-3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2167895.4127000002</v>
      </c>
      <c r="F14" s="25">
        <f>VLOOKUP(C14,RA!B18:I47,8,0)</f>
        <v>260790.69070000001</v>
      </c>
      <c r="G14" s="16">
        <f t="shared" si="0"/>
        <v>1907104.7220000003</v>
      </c>
      <c r="H14" s="27">
        <f>RA!J18</f>
        <v>12.029671227321799</v>
      </c>
      <c r="I14" s="20">
        <f>VLOOKUP(B14,RMS!B:D,3,FALSE)</f>
        <v>2167896.1474273498</v>
      </c>
      <c r="J14" s="21">
        <f>VLOOKUP(B14,RMS!B:E,4,FALSE)</f>
        <v>1907104.7025572599</v>
      </c>
      <c r="K14" s="22">
        <f t="shared" si="1"/>
        <v>-0.73472734959796071</v>
      </c>
      <c r="L14" s="22">
        <f t="shared" si="2"/>
        <v>1.9442740362137556E-2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656685.86129999999</v>
      </c>
      <c r="F15" s="25">
        <f>VLOOKUP(C15,RA!B19:I48,8,0)</f>
        <v>34265.358399999997</v>
      </c>
      <c r="G15" s="16">
        <f t="shared" si="0"/>
        <v>622420.50289999996</v>
      </c>
      <c r="H15" s="27">
        <f>RA!J19</f>
        <v>5.2179223612591601</v>
      </c>
      <c r="I15" s="20">
        <f>VLOOKUP(B15,RMS!B:D,3,FALSE)</f>
        <v>656685.81486666703</v>
      </c>
      <c r="J15" s="21">
        <f>VLOOKUP(B15,RMS!B:E,4,FALSE)</f>
        <v>622420.50148290605</v>
      </c>
      <c r="K15" s="22">
        <f t="shared" si="1"/>
        <v>4.6433332958258688E-2</v>
      </c>
      <c r="L15" s="22">
        <f t="shared" si="2"/>
        <v>1.4170939102768898E-3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1545440.7907</v>
      </c>
      <c r="F16" s="25">
        <f>VLOOKUP(C16,RA!B20:I49,8,0)</f>
        <v>122454.7298</v>
      </c>
      <c r="G16" s="16">
        <f t="shared" si="0"/>
        <v>1422986.0608999999</v>
      </c>
      <c r="H16" s="27">
        <f>RA!J20</f>
        <v>7.9236118612175801</v>
      </c>
      <c r="I16" s="20">
        <f>VLOOKUP(B16,RMS!B:D,3,FALSE)</f>
        <v>1545440.79526596</v>
      </c>
      <c r="J16" s="21">
        <f>VLOOKUP(B16,RMS!B:E,4,FALSE)</f>
        <v>1422986.0608999999</v>
      </c>
      <c r="K16" s="22">
        <f t="shared" si="1"/>
        <v>-4.5659600291401148E-3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409581.53899999999</v>
      </c>
      <c r="F17" s="25">
        <f>VLOOKUP(C17,RA!B21:I50,8,0)</f>
        <v>52523.721799999999</v>
      </c>
      <c r="G17" s="16">
        <f t="shared" si="0"/>
        <v>357057.81719999999</v>
      </c>
      <c r="H17" s="27">
        <f>RA!J21</f>
        <v>12.823752244360801</v>
      </c>
      <c r="I17" s="20">
        <f>VLOOKUP(B17,RMS!B:D,3,FALSE)</f>
        <v>409580.98048469803</v>
      </c>
      <c r="J17" s="21">
        <f>VLOOKUP(B17,RMS!B:E,4,FALSE)</f>
        <v>357057.816869253</v>
      </c>
      <c r="K17" s="22">
        <f t="shared" si="1"/>
        <v>0.55851530196378008</v>
      </c>
      <c r="L17" s="22">
        <f t="shared" si="2"/>
        <v>3.3074698876589537E-4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1624511.2908000001</v>
      </c>
      <c r="F18" s="25">
        <f>VLOOKUP(C18,RA!B22:I51,8,0)</f>
        <v>97308.294299999994</v>
      </c>
      <c r="G18" s="16">
        <f t="shared" si="0"/>
        <v>1527202.9965000001</v>
      </c>
      <c r="H18" s="27">
        <f>RA!J22</f>
        <v>5.9900041847096004</v>
      </c>
      <c r="I18" s="20">
        <f>VLOOKUP(B18,RMS!B:D,3,FALSE)</f>
        <v>1624513.2946280099</v>
      </c>
      <c r="J18" s="21">
        <f>VLOOKUP(B18,RMS!B:E,4,FALSE)</f>
        <v>1527202.9954063999</v>
      </c>
      <c r="K18" s="22">
        <f t="shared" si="1"/>
        <v>-2.0038280098233372</v>
      </c>
      <c r="L18" s="22">
        <f t="shared" si="2"/>
        <v>1.0936001781374216E-3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2813179.0655999999</v>
      </c>
      <c r="F19" s="25">
        <f>VLOOKUP(C19,RA!B23:I52,8,0)</f>
        <v>275845.97360000003</v>
      </c>
      <c r="G19" s="16">
        <f t="shared" si="0"/>
        <v>2537333.0919999997</v>
      </c>
      <c r="H19" s="27">
        <f>RA!J23</f>
        <v>9.8054893473752998</v>
      </c>
      <c r="I19" s="20">
        <f>VLOOKUP(B19,RMS!B:D,3,FALSE)</f>
        <v>2813180.86289573</v>
      </c>
      <c r="J19" s="21">
        <f>VLOOKUP(B19,RMS!B:E,4,FALSE)</f>
        <v>2537333.1179102599</v>
      </c>
      <c r="K19" s="22">
        <f t="shared" si="1"/>
        <v>-1.7972957300953567</v>
      </c>
      <c r="L19" s="22">
        <f t="shared" si="2"/>
        <v>-2.5910260155797005E-2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338873.3383</v>
      </c>
      <c r="F20" s="25">
        <f>VLOOKUP(C20,RA!B24:I53,8,0)</f>
        <v>56941.738100000002</v>
      </c>
      <c r="G20" s="16">
        <f t="shared" si="0"/>
        <v>281931.60019999999</v>
      </c>
      <c r="H20" s="27">
        <f>RA!J24</f>
        <v>16.803251145591801</v>
      </c>
      <c r="I20" s="20">
        <f>VLOOKUP(B20,RMS!B:D,3,FALSE)</f>
        <v>338873.37277862499</v>
      </c>
      <c r="J20" s="21">
        <f>VLOOKUP(B20,RMS!B:E,4,FALSE)</f>
        <v>281931.61284280801</v>
      </c>
      <c r="K20" s="22">
        <f t="shared" si="1"/>
        <v>-3.4478624991606921E-2</v>
      </c>
      <c r="L20" s="22">
        <f t="shared" si="2"/>
        <v>-1.2642808025702834E-2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405551.83049999998</v>
      </c>
      <c r="F21" s="25">
        <f>VLOOKUP(C21,RA!B25:I54,8,0)</f>
        <v>22611.395799999998</v>
      </c>
      <c r="G21" s="16">
        <f t="shared" si="0"/>
        <v>382940.43469999998</v>
      </c>
      <c r="H21" s="27">
        <f>RA!J25</f>
        <v>5.5754638740312599</v>
      </c>
      <c r="I21" s="20">
        <f>VLOOKUP(B21,RMS!B:D,3,FALSE)</f>
        <v>405551.81572176801</v>
      </c>
      <c r="J21" s="21">
        <f>VLOOKUP(B21,RMS!B:E,4,FALSE)</f>
        <v>382940.427779997</v>
      </c>
      <c r="K21" s="22">
        <f t="shared" si="1"/>
        <v>1.4778231969103217E-2</v>
      </c>
      <c r="L21" s="22">
        <f t="shared" si="2"/>
        <v>6.9200029829517007E-3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612397.34609999997</v>
      </c>
      <c r="F22" s="25">
        <f>VLOOKUP(C22,RA!B26:I55,8,0)</f>
        <v>135703.2262</v>
      </c>
      <c r="G22" s="16">
        <f t="shared" si="0"/>
        <v>476694.11989999993</v>
      </c>
      <c r="H22" s="27">
        <f>RA!J26</f>
        <v>22.1593426333759</v>
      </c>
      <c r="I22" s="20">
        <f>VLOOKUP(B22,RMS!B:D,3,FALSE)</f>
        <v>612397.37375247001</v>
      </c>
      <c r="J22" s="21">
        <f>VLOOKUP(B22,RMS!B:E,4,FALSE)</f>
        <v>476694.12689655198</v>
      </c>
      <c r="K22" s="22">
        <f t="shared" si="1"/>
        <v>-2.7652470045723021E-2</v>
      </c>
      <c r="L22" s="22">
        <f t="shared" si="2"/>
        <v>-6.9965520524419844E-3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264180.47710000002</v>
      </c>
      <c r="F23" s="25">
        <f>VLOOKUP(C23,RA!B27:I56,8,0)</f>
        <v>62541.858500000002</v>
      </c>
      <c r="G23" s="16">
        <f t="shared" si="0"/>
        <v>201638.61860000002</v>
      </c>
      <c r="H23" s="27">
        <f>RA!J27</f>
        <v>23.673913828358401</v>
      </c>
      <c r="I23" s="20">
        <f>VLOOKUP(B23,RMS!B:D,3,FALSE)</f>
        <v>264180.28564567701</v>
      </c>
      <c r="J23" s="21">
        <f>VLOOKUP(B23,RMS!B:E,4,FALSE)</f>
        <v>201638.606716676</v>
      </c>
      <c r="K23" s="22">
        <f t="shared" si="1"/>
        <v>0.1914543230086565</v>
      </c>
      <c r="L23" s="22">
        <f t="shared" si="2"/>
        <v>1.1883324012160301E-2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1130663.8572</v>
      </c>
      <c r="F24" s="25">
        <f>VLOOKUP(C24,RA!B28:I57,8,0)</f>
        <v>68338.999299999996</v>
      </c>
      <c r="G24" s="16">
        <f t="shared" si="0"/>
        <v>1062324.8578999999</v>
      </c>
      <c r="H24" s="27">
        <f>RA!J28</f>
        <v>6.04414821123195</v>
      </c>
      <c r="I24" s="20">
        <f>VLOOKUP(B24,RMS!B:D,3,FALSE)</f>
        <v>1130663.8561495601</v>
      </c>
      <c r="J24" s="21">
        <f>VLOOKUP(B24,RMS!B:E,4,FALSE)</f>
        <v>1062324.8484539799</v>
      </c>
      <c r="K24" s="22">
        <f t="shared" si="1"/>
        <v>1.0504398960620165E-3</v>
      </c>
      <c r="L24" s="22">
        <f t="shared" si="2"/>
        <v>9.4460200052708387E-3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719861.61190000002</v>
      </c>
      <c r="F25" s="25">
        <f>VLOOKUP(C25,RA!B29:I58,8,0)</f>
        <v>106894.29979999999</v>
      </c>
      <c r="G25" s="16">
        <f t="shared" si="0"/>
        <v>612967.31209999998</v>
      </c>
      <c r="H25" s="27">
        <f>RA!J29</f>
        <v>14.8492846448449</v>
      </c>
      <c r="I25" s="20">
        <f>VLOOKUP(B25,RMS!B:D,3,FALSE)</f>
        <v>719861.61218141601</v>
      </c>
      <c r="J25" s="21">
        <f>VLOOKUP(B25,RMS!B:E,4,FALSE)</f>
        <v>612967.28526809404</v>
      </c>
      <c r="K25" s="22">
        <f t="shared" si="1"/>
        <v>-2.8141599614173174E-4</v>
      </c>
      <c r="L25" s="22">
        <f t="shared" si="2"/>
        <v>2.6831905939616263E-2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1515970.0138000001</v>
      </c>
      <c r="F26" s="25">
        <f>VLOOKUP(C26,RA!B30:I59,8,0)</f>
        <v>167603.5043</v>
      </c>
      <c r="G26" s="16">
        <f t="shared" si="0"/>
        <v>1348366.5095000002</v>
      </c>
      <c r="H26" s="27">
        <f>RA!J30</f>
        <v>11.055858808175101</v>
      </c>
      <c r="I26" s="20">
        <f>VLOOKUP(B26,RMS!B:D,3,FALSE)</f>
        <v>1515970.08960177</v>
      </c>
      <c r="J26" s="21">
        <f>VLOOKUP(B26,RMS!B:E,4,FALSE)</f>
        <v>1348366.51303715</v>
      </c>
      <c r="K26" s="22">
        <f t="shared" si="1"/>
        <v>-7.5801769969984889E-2</v>
      </c>
      <c r="L26" s="22">
        <f t="shared" si="2"/>
        <v>-3.5371498670428991E-3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1112668.6066000001</v>
      </c>
      <c r="F27" s="25">
        <f>VLOOKUP(C27,RA!B31:I60,8,0)</f>
        <v>8508.8076000000001</v>
      </c>
      <c r="G27" s="16">
        <f t="shared" si="0"/>
        <v>1104159.7990000001</v>
      </c>
      <c r="H27" s="27">
        <f>RA!J31</f>
        <v>0.76472073980774102</v>
      </c>
      <c r="I27" s="20">
        <f>VLOOKUP(B27,RMS!B:D,3,FALSE)</f>
        <v>1112668.61958938</v>
      </c>
      <c r="J27" s="21">
        <f>VLOOKUP(B27,RMS!B:E,4,FALSE)</f>
        <v>1104159.7502115001</v>
      </c>
      <c r="K27" s="22">
        <f t="shared" si="1"/>
        <v>-1.2989379931241274E-2</v>
      </c>
      <c r="L27" s="22">
        <f t="shared" si="2"/>
        <v>4.8788500018417835E-2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138685.86790000001</v>
      </c>
      <c r="F28" s="25">
        <f>VLOOKUP(C28,RA!B32:I61,8,0)</f>
        <v>26845.548599999998</v>
      </c>
      <c r="G28" s="16">
        <f t="shared" si="0"/>
        <v>111840.31930000002</v>
      </c>
      <c r="H28" s="27">
        <f>RA!J32</f>
        <v>19.357090240338799</v>
      </c>
      <c r="I28" s="20">
        <f>VLOOKUP(B28,RMS!B:D,3,FALSE)</f>
        <v>138685.73381146701</v>
      </c>
      <c r="J28" s="21">
        <f>VLOOKUP(B28,RMS!B:E,4,FALSE)</f>
        <v>111840.34181681</v>
      </c>
      <c r="K28" s="22">
        <f t="shared" si="1"/>
        <v>0.13408853299915791</v>
      </c>
      <c r="L28" s="22">
        <f t="shared" si="2"/>
        <v>-2.2516809985972941E-2</v>
      </c>
      <c r="M28" s="32"/>
    </row>
    <row r="29" spans="1:13">
      <c r="A29" s="68"/>
      <c r="B29" s="12">
        <v>40</v>
      </c>
      <c r="C29" s="66" t="s">
        <v>68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255931.04440000001</v>
      </c>
      <c r="F30" s="25">
        <f>VLOOKUP(C30,RA!B34:I64,8,0)</f>
        <v>35049.642399999997</v>
      </c>
      <c r="G30" s="16">
        <f t="shared" si="0"/>
        <v>220881.402</v>
      </c>
      <c r="H30" s="27">
        <f>RA!J34</f>
        <v>0</v>
      </c>
      <c r="I30" s="20">
        <f>VLOOKUP(B30,RMS!B:D,3,FALSE)</f>
        <v>255931.04089999999</v>
      </c>
      <c r="J30" s="21">
        <f>VLOOKUP(B30,RMS!B:E,4,FALSE)</f>
        <v>220881.38380000001</v>
      </c>
      <c r="K30" s="22">
        <f t="shared" si="1"/>
        <v>3.5000000207219273E-3</v>
      </c>
      <c r="L30" s="22">
        <f t="shared" si="2"/>
        <v>1.81999999913387E-2</v>
      </c>
      <c r="M30" s="32"/>
    </row>
    <row r="31" spans="1:13" s="36" customFormat="1" ht="12" thickBot="1">
      <c r="A31" s="68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13.694955405730401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225964.41</v>
      </c>
      <c r="F32" s="25">
        <f>VLOOKUP(C32,RA!B34:I65,8,0)</f>
        <v>12415.98</v>
      </c>
      <c r="G32" s="16">
        <f t="shared" si="0"/>
        <v>213548.43</v>
      </c>
      <c r="H32" s="27">
        <f>RA!J34</f>
        <v>0</v>
      </c>
      <c r="I32" s="20">
        <f>VLOOKUP(B32,RMS!B:D,3,FALSE)</f>
        <v>225964.41</v>
      </c>
      <c r="J32" s="21">
        <f>VLOOKUP(B32,RMS!B:E,4,FALSE)</f>
        <v>213548.43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852919.96</v>
      </c>
      <c r="F33" s="25">
        <f>VLOOKUP(C33,RA!B34:I65,8,0)</f>
        <v>-153157.73000000001</v>
      </c>
      <c r="G33" s="16">
        <f t="shared" si="0"/>
        <v>1006077.69</v>
      </c>
      <c r="H33" s="27">
        <f>RA!J34</f>
        <v>0</v>
      </c>
      <c r="I33" s="20">
        <f>VLOOKUP(B33,RMS!B:D,3,FALSE)</f>
        <v>852919.96</v>
      </c>
      <c r="J33" s="21">
        <f>VLOOKUP(B33,RMS!B:E,4,FALSE)</f>
        <v>1006077.69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634872.01</v>
      </c>
      <c r="F34" s="25">
        <f>VLOOKUP(C34,RA!B34:I66,8,0)</f>
        <v>-51449.33</v>
      </c>
      <c r="G34" s="16">
        <f t="shared" si="0"/>
        <v>686321.34</v>
      </c>
      <c r="H34" s="27">
        <f>RA!J35</f>
        <v>13.694955405730401</v>
      </c>
      <c r="I34" s="20">
        <f>VLOOKUP(B34,RMS!B:D,3,FALSE)</f>
        <v>634872.01</v>
      </c>
      <c r="J34" s="21">
        <f>VLOOKUP(B34,RMS!B:E,4,FALSE)</f>
        <v>686321.34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744040.79</v>
      </c>
      <c r="F35" s="25">
        <f>VLOOKUP(C35,RA!B34:I67,8,0)</f>
        <v>-145707.47</v>
      </c>
      <c r="G35" s="16">
        <f t="shared" si="0"/>
        <v>889748.26</v>
      </c>
      <c r="H35" s="27">
        <f>RA!J34</f>
        <v>0</v>
      </c>
      <c r="I35" s="20">
        <f>VLOOKUP(B35,RMS!B:D,3,FALSE)</f>
        <v>744040.79</v>
      </c>
      <c r="J35" s="21">
        <f>VLOOKUP(B35,RMS!B:E,4,FALSE)</f>
        <v>889748.26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0.09</v>
      </c>
      <c r="F36" s="25">
        <f>VLOOKUP(C36,RA!B35:I68,8,0)</f>
        <v>-55.47</v>
      </c>
      <c r="G36" s="16">
        <f t="shared" si="0"/>
        <v>55.56</v>
      </c>
      <c r="H36" s="27">
        <f>RA!J35</f>
        <v>13.694955405730401</v>
      </c>
      <c r="I36" s="20">
        <f>VLOOKUP(B36,RMS!B:D,3,FALSE)</f>
        <v>0.09</v>
      </c>
      <c r="J36" s="21">
        <f>VLOOKUP(B36,RMS!B:E,4,FALSE)</f>
        <v>55.56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72461.538799999995</v>
      </c>
      <c r="F37" s="25">
        <f>VLOOKUP(C37,RA!B8:I68,8,0)</f>
        <v>5257.1495000000004</v>
      </c>
      <c r="G37" s="16">
        <f t="shared" si="0"/>
        <v>67204.389299999995</v>
      </c>
      <c r="H37" s="27">
        <f>RA!J35</f>
        <v>13.694955405730401</v>
      </c>
      <c r="I37" s="20">
        <f>VLOOKUP(B37,RMS!B:D,3,FALSE)</f>
        <v>72461.538461538497</v>
      </c>
      <c r="J37" s="21">
        <f>VLOOKUP(B37,RMS!B:E,4,FALSE)</f>
        <v>67204.388888888905</v>
      </c>
      <c r="K37" s="22">
        <f t="shared" si="1"/>
        <v>3.3846149744931608E-4</v>
      </c>
      <c r="L37" s="22">
        <f t="shared" si="2"/>
        <v>4.1111109021585435E-4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589151.57070000004</v>
      </c>
      <c r="F38" s="25">
        <f>VLOOKUP(C38,RA!B8:I69,8,0)</f>
        <v>44859.330199999997</v>
      </c>
      <c r="G38" s="16">
        <f t="shared" si="0"/>
        <v>544292.24050000007</v>
      </c>
      <c r="H38" s="27">
        <f>RA!J36</f>
        <v>0</v>
      </c>
      <c r="I38" s="20">
        <f>VLOOKUP(B38,RMS!B:D,3,FALSE)</f>
        <v>589151.56064359006</v>
      </c>
      <c r="J38" s="21">
        <f>VLOOKUP(B38,RMS!B:E,4,FALSE)</f>
        <v>544292.23670427303</v>
      </c>
      <c r="K38" s="22">
        <f t="shared" si="1"/>
        <v>1.0056409984827042E-2</v>
      </c>
      <c r="L38" s="22">
        <f t="shared" si="2"/>
        <v>3.7957270396873355E-3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612191.79</v>
      </c>
      <c r="F39" s="25">
        <f>VLOOKUP(C39,RA!B9:I70,8,0)</f>
        <v>-134332.22</v>
      </c>
      <c r="G39" s="16">
        <f t="shared" si="0"/>
        <v>746524.01</v>
      </c>
      <c r="H39" s="27">
        <f>RA!J37</f>
        <v>5.4946617478389603</v>
      </c>
      <c r="I39" s="20">
        <f>VLOOKUP(B39,RMS!B:D,3,FALSE)</f>
        <v>612191.79</v>
      </c>
      <c r="J39" s="21">
        <f>VLOOKUP(B39,RMS!B:E,4,FALSE)</f>
        <v>746524.01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301879.59999999998</v>
      </c>
      <c r="F40" s="25">
        <f>VLOOKUP(C40,RA!B10:I71,8,0)</f>
        <v>33958.730000000003</v>
      </c>
      <c r="G40" s="16">
        <f t="shared" si="0"/>
        <v>267920.87</v>
      </c>
      <c r="H40" s="27">
        <f>RA!J38</f>
        <v>-17.956870185099199</v>
      </c>
      <c r="I40" s="20">
        <f>VLOOKUP(B40,RMS!B:D,3,FALSE)</f>
        <v>301879.59999999998</v>
      </c>
      <c r="J40" s="21">
        <f>VLOOKUP(B40,RMS!B:E,4,FALSE)</f>
        <v>267920.87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70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-8.1038901053457995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22551.037700000001</v>
      </c>
      <c r="F42" s="25">
        <f>VLOOKUP(C42,RA!B8:I72,8,0)</f>
        <v>1149.8227999999999</v>
      </c>
      <c r="G42" s="16">
        <f t="shared" si="0"/>
        <v>21401.214899999999</v>
      </c>
      <c r="H42" s="27">
        <f>RA!J39</f>
        <v>-8.1038901053457995</v>
      </c>
      <c r="I42" s="20">
        <f>VLOOKUP(B42,RMS!B:D,3,FALSE)</f>
        <v>22551.037742984601</v>
      </c>
      <c r="J42" s="21">
        <f>VLOOKUP(B42,RMS!B:E,4,FALSE)</f>
        <v>21401.215051811501</v>
      </c>
      <c r="K42" s="22">
        <f t="shared" si="1"/>
        <v>-4.2984600440831855E-5</v>
      </c>
      <c r="L42" s="22">
        <f t="shared" si="2"/>
        <v>-1.5181150229182094E-4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25194015.438900001</v>
      </c>
      <c r="E7" s="84"/>
      <c r="F7" s="84"/>
      <c r="G7" s="53">
        <v>23047626.275199998</v>
      </c>
      <c r="H7" s="54">
        <v>9.3128426245334701</v>
      </c>
      <c r="I7" s="53">
        <v>996427.12470000004</v>
      </c>
      <c r="J7" s="54">
        <v>3.95501513887897</v>
      </c>
      <c r="K7" s="53">
        <v>1547210.3289000001</v>
      </c>
      <c r="L7" s="54">
        <v>6.71310056153093</v>
      </c>
      <c r="M7" s="54">
        <v>-0.35598469963135798</v>
      </c>
      <c r="N7" s="53">
        <v>214319915.5896</v>
      </c>
      <c r="O7" s="53">
        <v>6226692644.6676998</v>
      </c>
      <c r="P7" s="53">
        <v>1116142</v>
      </c>
      <c r="Q7" s="53">
        <v>1066086</v>
      </c>
      <c r="R7" s="54">
        <v>4.6953060072076704</v>
      </c>
      <c r="S7" s="53">
        <v>22.572410534591501</v>
      </c>
      <c r="T7" s="53">
        <v>21.7288231935322</v>
      </c>
      <c r="U7" s="55">
        <v>3.7372496826002601</v>
      </c>
    </row>
    <row r="8" spans="1:23" ht="12" thickBot="1">
      <c r="A8" s="73">
        <v>42649</v>
      </c>
      <c r="B8" s="69" t="s">
        <v>6</v>
      </c>
      <c r="C8" s="70"/>
      <c r="D8" s="56">
        <v>1548236.9086</v>
      </c>
      <c r="E8" s="59"/>
      <c r="F8" s="59"/>
      <c r="G8" s="56">
        <v>698720.16310000001</v>
      </c>
      <c r="H8" s="57">
        <v>121.58182779940999</v>
      </c>
      <c r="I8" s="56">
        <v>-105297.7862</v>
      </c>
      <c r="J8" s="57">
        <v>-6.8011417125571603</v>
      </c>
      <c r="K8" s="56">
        <v>162702.3026</v>
      </c>
      <c r="L8" s="57">
        <v>23.2857603361754</v>
      </c>
      <c r="M8" s="57">
        <v>-1.6471806761018799</v>
      </c>
      <c r="N8" s="56">
        <v>6257043.9722999996</v>
      </c>
      <c r="O8" s="56">
        <v>229904968.06580001</v>
      </c>
      <c r="P8" s="56">
        <v>42670</v>
      </c>
      <c r="Q8" s="56">
        <v>27092</v>
      </c>
      <c r="R8" s="57">
        <v>57.500369112653203</v>
      </c>
      <c r="S8" s="56">
        <v>36.283967860323401</v>
      </c>
      <c r="T8" s="56">
        <v>25.207635139524601</v>
      </c>
      <c r="U8" s="58">
        <v>30.526795645497302</v>
      </c>
    </row>
    <row r="9" spans="1:23" ht="12" thickBot="1">
      <c r="A9" s="74"/>
      <c r="B9" s="69" t="s">
        <v>7</v>
      </c>
      <c r="C9" s="70"/>
      <c r="D9" s="56">
        <v>114256.105</v>
      </c>
      <c r="E9" s="59"/>
      <c r="F9" s="59"/>
      <c r="G9" s="56">
        <v>108309.113</v>
      </c>
      <c r="H9" s="57">
        <v>5.4907586585073398</v>
      </c>
      <c r="I9" s="56">
        <v>25546.521400000001</v>
      </c>
      <c r="J9" s="57">
        <v>22.3589990224155</v>
      </c>
      <c r="K9" s="56">
        <v>23847.010399999999</v>
      </c>
      <c r="L9" s="57">
        <v>22.017547498519399</v>
      </c>
      <c r="M9" s="57">
        <v>7.1267256209189001E-2</v>
      </c>
      <c r="N9" s="56">
        <v>807513.67460000003</v>
      </c>
      <c r="O9" s="56">
        <v>32779481.8882</v>
      </c>
      <c r="P9" s="56">
        <v>6458</v>
      </c>
      <c r="Q9" s="56">
        <v>5842</v>
      </c>
      <c r="R9" s="57">
        <v>10.544334132146499</v>
      </c>
      <c r="S9" s="56">
        <v>17.6921810157944</v>
      </c>
      <c r="T9" s="56">
        <v>18.406581838411501</v>
      </c>
      <c r="U9" s="58">
        <v>-4.03794660465757</v>
      </c>
    </row>
    <row r="10" spans="1:23" ht="12" thickBot="1">
      <c r="A10" s="74"/>
      <c r="B10" s="69" t="s">
        <v>8</v>
      </c>
      <c r="C10" s="70"/>
      <c r="D10" s="56">
        <v>340024.07030000002</v>
      </c>
      <c r="E10" s="59"/>
      <c r="F10" s="59"/>
      <c r="G10" s="56">
        <v>178860.1635</v>
      </c>
      <c r="H10" s="57">
        <v>90.106093859184</v>
      </c>
      <c r="I10" s="56">
        <v>-49913.187299999998</v>
      </c>
      <c r="J10" s="57">
        <v>-14.679309984132001</v>
      </c>
      <c r="K10" s="56">
        <v>47856.9637</v>
      </c>
      <c r="L10" s="57">
        <v>26.756636449121899</v>
      </c>
      <c r="M10" s="57">
        <v>-2.0429660271155101</v>
      </c>
      <c r="N10" s="56">
        <v>1488958.3798</v>
      </c>
      <c r="O10" s="56">
        <v>53249375.230499998</v>
      </c>
      <c r="P10" s="56">
        <v>119443</v>
      </c>
      <c r="Q10" s="56">
        <v>114827</v>
      </c>
      <c r="R10" s="57">
        <v>4.0199604622606104</v>
      </c>
      <c r="S10" s="56">
        <v>2.8467475724822702</v>
      </c>
      <c r="T10" s="56">
        <v>1.37710457557891</v>
      </c>
      <c r="U10" s="58">
        <v>51.6253359134992</v>
      </c>
    </row>
    <row r="11" spans="1:23" ht="12" thickBot="1">
      <c r="A11" s="74"/>
      <c r="B11" s="69" t="s">
        <v>9</v>
      </c>
      <c r="C11" s="70"/>
      <c r="D11" s="56">
        <v>117225.546</v>
      </c>
      <c r="E11" s="59"/>
      <c r="F11" s="59"/>
      <c r="G11" s="56">
        <v>57086.333100000003</v>
      </c>
      <c r="H11" s="57">
        <v>105.347829566583</v>
      </c>
      <c r="I11" s="56">
        <v>-25326.384300000002</v>
      </c>
      <c r="J11" s="57">
        <v>-21.604833727965801</v>
      </c>
      <c r="K11" s="56">
        <v>12557.5867</v>
      </c>
      <c r="L11" s="57">
        <v>21.997536044227001</v>
      </c>
      <c r="M11" s="57">
        <v>-3.0168193861643799</v>
      </c>
      <c r="N11" s="56">
        <v>414452.99570000003</v>
      </c>
      <c r="O11" s="56">
        <v>18701064.366300002</v>
      </c>
      <c r="P11" s="56">
        <v>5016</v>
      </c>
      <c r="Q11" s="56">
        <v>2442</v>
      </c>
      <c r="R11" s="57">
        <v>105.40540540540501</v>
      </c>
      <c r="S11" s="56">
        <v>23.370324162679399</v>
      </c>
      <c r="T11" s="56">
        <v>19.614008149058101</v>
      </c>
      <c r="U11" s="58">
        <v>16.073016306807698</v>
      </c>
    </row>
    <row r="12" spans="1:23" ht="12" thickBot="1">
      <c r="A12" s="74"/>
      <c r="B12" s="69" t="s">
        <v>10</v>
      </c>
      <c r="C12" s="70"/>
      <c r="D12" s="56">
        <v>185121.329</v>
      </c>
      <c r="E12" s="59"/>
      <c r="F12" s="59"/>
      <c r="G12" s="56">
        <v>217861.8867</v>
      </c>
      <c r="H12" s="57">
        <v>-15.0281254770755</v>
      </c>
      <c r="I12" s="56">
        <v>31127.291099999999</v>
      </c>
      <c r="J12" s="57">
        <v>16.814535239210599</v>
      </c>
      <c r="K12" s="56">
        <v>39837.047899999998</v>
      </c>
      <c r="L12" s="57">
        <v>18.2854598862702</v>
      </c>
      <c r="M12" s="57">
        <v>-0.21863459415625999</v>
      </c>
      <c r="N12" s="56">
        <v>2268282.1159999999</v>
      </c>
      <c r="O12" s="56">
        <v>66985183.464599997</v>
      </c>
      <c r="P12" s="56">
        <v>1445</v>
      </c>
      <c r="Q12" s="56">
        <v>1343</v>
      </c>
      <c r="R12" s="57">
        <v>7.59493670886076</v>
      </c>
      <c r="S12" s="56">
        <v>128.111646366782</v>
      </c>
      <c r="T12" s="56">
        <v>135.89705584512299</v>
      </c>
      <c r="U12" s="58">
        <v>-6.0770505251734104</v>
      </c>
    </row>
    <row r="13" spans="1:23" ht="12" thickBot="1">
      <c r="A13" s="74"/>
      <c r="B13" s="69" t="s">
        <v>11</v>
      </c>
      <c r="C13" s="70"/>
      <c r="D13" s="56">
        <v>728484.62990000006</v>
      </c>
      <c r="E13" s="59"/>
      <c r="F13" s="59"/>
      <c r="G13" s="56">
        <v>303240.29399999999</v>
      </c>
      <c r="H13" s="57">
        <v>140.23345324286001</v>
      </c>
      <c r="I13" s="56">
        <v>-83603.412200000006</v>
      </c>
      <c r="J13" s="57">
        <v>-11.476345384456</v>
      </c>
      <c r="K13" s="56">
        <v>82339.603499999997</v>
      </c>
      <c r="L13" s="57">
        <v>27.1532527600042</v>
      </c>
      <c r="M13" s="57">
        <v>-2.0153487343426399</v>
      </c>
      <c r="N13" s="56">
        <v>2706338.0507</v>
      </c>
      <c r="O13" s="56">
        <v>96544604.141900003</v>
      </c>
      <c r="P13" s="56">
        <v>28297</v>
      </c>
      <c r="Q13" s="56">
        <v>11299</v>
      </c>
      <c r="R13" s="57">
        <v>150.43809186653701</v>
      </c>
      <c r="S13" s="56">
        <v>25.744235427783899</v>
      </c>
      <c r="T13" s="56">
        <v>24.475631462961299</v>
      </c>
      <c r="U13" s="58">
        <v>4.9277204925396001</v>
      </c>
    </row>
    <row r="14" spans="1:23" ht="12" thickBot="1">
      <c r="A14" s="74"/>
      <c r="B14" s="69" t="s">
        <v>12</v>
      </c>
      <c r="C14" s="70"/>
      <c r="D14" s="56">
        <v>113269.05</v>
      </c>
      <c r="E14" s="59"/>
      <c r="F14" s="59"/>
      <c r="G14" s="56">
        <v>206709.18520000001</v>
      </c>
      <c r="H14" s="57">
        <v>-45.2036686756772</v>
      </c>
      <c r="I14" s="56">
        <v>21189.402900000001</v>
      </c>
      <c r="J14" s="57">
        <v>18.707142772010499</v>
      </c>
      <c r="K14" s="56">
        <v>43828.058499999999</v>
      </c>
      <c r="L14" s="57">
        <v>21.202762933632801</v>
      </c>
      <c r="M14" s="57">
        <v>-0.516533389221428</v>
      </c>
      <c r="N14" s="56">
        <v>1007192.5382</v>
      </c>
      <c r="O14" s="56">
        <v>40055539.246299997</v>
      </c>
      <c r="P14" s="56">
        <v>1655</v>
      </c>
      <c r="Q14" s="56">
        <v>1443</v>
      </c>
      <c r="R14" s="57">
        <v>14.691614691614699</v>
      </c>
      <c r="S14" s="56">
        <v>68.440513595166195</v>
      </c>
      <c r="T14" s="56">
        <v>72.614030284130294</v>
      </c>
      <c r="U14" s="58">
        <v>-6.0980207040101702</v>
      </c>
    </row>
    <row r="15" spans="1:23" ht="12" thickBot="1">
      <c r="A15" s="74"/>
      <c r="B15" s="69" t="s">
        <v>13</v>
      </c>
      <c r="C15" s="70"/>
      <c r="D15" s="56">
        <v>186524.5827</v>
      </c>
      <c r="E15" s="59"/>
      <c r="F15" s="59"/>
      <c r="G15" s="56">
        <v>121759.1453</v>
      </c>
      <c r="H15" s="57">
        <v>53.191435633377402</v>
      </c>
      <c r="I15" s="56">
        <v>7070.1877999999997</v>
      </c>
      <c r="J15" s="57">
        <v>3.7904857888739798</v>
      </c>
      <c r="K15" s="56">
        <v>20862.208900000001</v>
      </c>
      <c r="L15" s="57">
        <v>17.133997490371701</v>
      </c>
      <c r="M15" s="57">
        <v>-0.66110070923506103</v>
      </c>
      <c r="N15" s="56">
        <v>1055250.3925000001</v>
      </c>
      <c r="O15" s="56">
        <v>35496259.897200003</v>
      </c>
      <c r="P15" s="56">
        <v>6567</v>
      </c>
      <c r="Q15" s="56">
        <v>3227</v>
      </c>
      <c r="R15" s="57">
        <v>103.50170436938301</v>
      </c>
      <c r="S15" s="56">
        <v>28.4033169940612</v>
      </c>
      <c r="T15" s="56">
        <v>29.149215339324499</v>
      </c>
      <c r="U15" s="58">
        <v>-2.6260959078095998</v>
      </c>
    </row>
    <row r="16" spans="1:23" ht="12" thickBot="1">
      <c r="A16" s="74"/>
      <c r="B16" s="69" t="s">
        <v>14</v>
      </c>
      <c r="C16" s="70"/>
      <c r="D16" s="56">
        <v>1279268.3828</v>
      </c>
      <c r="E16" s="59"/>
      <c r="F16" s="59"/>
      <c r="G16" s="56">
        <v>971231.26190000004</v>
      </c>
      <c r="H16" s="57">
        <v>31.716145575606099</v>
      </c>
      <c r="I16" s="56">
        <v>-29630.387900000002</v>
      </c>
      <c r="J16" s="57">
        <v>-2.3161979376951698</v>
      </c>
      <c r="K16" s="56">
        <v>35377.4908</v>
      </c>
      <c r="L16" s="57">
        <v>3.6425403699209302</v>
      </c>
      <c r="M16" s="57">
        <v>-1.8375491655841201</v>
      </c>
      <c r="N16" s="56">
        <v>9897555.0637999997</v>
      </c>
      <c r="O16" s="56">
        <v>326923632.12489998</v>
      </c>
      <c r="P16" s="56">
        <v>67939</v>
      </c>
      <c r="Q16" s="56">
        <v>71239</v>
      </c>
      <c r="R16" s="57">
        <v>-4.63229410856413</v>
      </c>
      <c r="S16" s="56">
        <v>18.8296616494208</v>
      </c>
      <c r="T16" s="56">
        <v>19.244811489493099</v>
      </c>
      <c r="U16" s="58">
        <v>-2.2047652677024101</v>
      </c>
    </row>
    <row r="17" spans="1:21" ht="12" thickBot="1">
      <c r="A17" s="74"/>
      <c r="B17" s="69" t="s">
        <v>15</v>
      </c>
      <c r="C17" s="70"/>
      <c r="D17" s="56">
        <v>813494.08349999995</v>
      </c>
      <c r="E17" s="59"/>
      <c r="F17" s="59"/>
      <c r="G17" s="56">
        <v>678099.53969999996</v>
      </c>
      <c r="H17" s="57">
        <v>19.9667653306328</v>
      </c>
      <c r="I17" s="56">
        <v>58098.297700000003</v>
      </c>
      <c r="J17" s="57">
        <v>7.1418217880622104</v>
      </c>
      <c r="K17" s="56">
        <v>40688.747600000002</v>
      </c>
      <c r="L17" s="57">
        <v>6.0004092641032098</v>
      </c>
      <c r="M17" s="57">
        <v>0.42787136805360898</v>
      </c>
      <c r="N17" s="56">
        <v>6462589.7939999998</v>
      </c>
      <c r="O17" s="56">
        <v>334609473.41530001</v>
      </c>
      <c r="P17" s="56">
        <v>12164</v>
      </c>
      <c r="Q17" s="56">
        <v>13267</v>
      </c>
      <c r="R17" s="57">
        <v>-8.3138614607673098</v>
      </c>
      <c r="S17" s="56">
        <v>66.877185424202594</v>
      </c>
      <c r="T17" s="56">
        <v>57.498389176151399</v>
      </c>
      <c r="U17" s="58">
        <v>14.023909930660899</v>
      </c>
    </row>
    <row r="18" spans="1:21" ht="12" thickBot="1">
      <c r="A18" s="74"/>
      <c r="B18" s="69" t="s">
        <v>16</v>
      </c>
      <c r="C18" s="70"/>
      <c r="D18" s="56">
        <v>2167895.4127000002</v>
      </c>
      <c r="E18" s="59"/>
      <c r="F18" s="59"/>
      <c r="G18" s="56">
        <v>2167722.0336000002</v>
      </c>
      <c r="H18" s="57">
        <v>7.9982164369999994E-3</v>
      </c>
      <c r="I18" s="56">
        <v>260790.69070000001</v>
      </c>
      <c r="J18" s="57">
        <v>12.029671227321799</v>
      </c>
      <c r="K18" s="56">
        <v>307006.41889999999</v>
      </c>
      <c r="L18" s="57">
        <v>14.1626285170034</v>
      </c>
      <c r="M18" s="57">
        <v>-0.150536683778764</v>
      </c>
      <c r="N18" s="56">
        <v>17994175.943999998</v>
      </c>
      <c r="O18" s="56">
        <v>618074586.34739995</v>
      </c>
      <c r="P18" s="56">
        <v>93806</v>
      </c>
      <c r="Q18" s="56">
        <v>94781</v>
      </c>
      <c r="R18" s="57">
        <v>-1.02868718414029</v>
      </c>
      <c r="S18" s="56">
        <v>23.110413115365802</v>
      </c>
      <c r="T18" s="56">
        <v>24.1063479959064</v>
      </c>
      <c r="U18" s="58">
        <v>-4.3094637710237196</v>
      </c>
    </row>
    <row r="19" spans="1:21" ht="12" thickBot="1">
      <c r="A19" s="74"/>
      <c r="B19" s="69" t="s">
        <v>17</v>
      </c>
      <c r="C19" s="70"/>
      <c r="D19" s="56">
        <v>656685.86129999999</v>
      </c>
      <c r="E19" s="59"/>
      <c r="F19" s="59"/>
      <c r="G19" s="56">
        <v>586971.43319999997</v>
      </c>
      <c r="H19" s="57">
        <v>11.8769712045333</v>
      </c>
      <c r="I19" s="56">
        <v>34265.358399999997</v>
      </c>
      <c r="J19" s="57">
        <v>5.2179223612591601</v>
      </c>
      <c r="K19" s="56">
        <v>42978.391600000003</v>
      </c>
      <c r="L19" s="57">
        <v>7.3220584800343902</v>
      </c>
      <c r="M19" s="57">
        <v>-0.202730555417062</v>
      </c>
      <c r="N19" s="56">
        <v>6040176.9382999996</v>
      </c>
      <c r="O19" s="56">
        <v>184034865.35499999</v>
      </c>
      <c r="P19" s="56">
        <v>13546</v>
      </c>
      <c r="Q19" s="56">
        <v>13619</v>
      </c>
      <c r="R19" s="57">
        <v>-0.536015860195316</v>
      </c>
      <c r="S19" s="56">
        <v>48.478212114277298</v>
      </c>
      <c r="T19" s="56">
        <v>49.2426463176445</v>
      </c>
      <c r="U19" s="58">
        <v>-1.5768613775714</v>
      </c>
    </row>
    <row r="20" spans="1:21" ht="12" thickBot="1">
      <c r="A20" s="74"/>
      <c r="B20" s="69" t="s">
        <v>18</v>
      </c>
      <c r="C20" s="70"/>
      <c r="D20" s="56">
        <v>1545440.7907</v>
      </c>
      <c r="E20" s="59"/>
      <c r="F20" s="59"/>
      <c r="G20" s="56">
        <v>1338154.2677</v>
      </c>
      <c r="H20" s="57">
        <v>15.490480283434101</v>
      </c>
      <c r="I20" s="56">
        <v>122454.7298</v>
      </c>
      <c r="J20" s="57">
        <v>7.9236118612175801</v>
      </c>
      <c r="K20" s="56">
        <v>61094.828699999998</v>
      </c>
      <c r="L20" s="57">
        <v>4.5656042935175902</v>
      </c>
      <c r="M20" s="57">
        <v>1.00433870436566</v>
      </c>
      <c r="N20" s="56">
        <v>11589466.3211</v>
      </c>
      <c r="O20" s="56">
        <v>360994140.3994</v>
      </c>
      <c r="P20" s="56">
        <v>48464</v>
      </c>
      <c r="Q20" s="56">
        <v>47626</v>
      </c>
      <c r="R20" s="57">
        <v>1.75954310670643</v>
      </c>
      <c r="S20" s="56">
        <v>31.888428332370399</v>
      </c>
      <c r="T20" s="56">
        <v>26.101001526477098</v>
      </c>
      <c r="U20" s="58">
        <v>18.148987292730201</v>
      </c>
    </row>
    <row r="21" spans="1:21" ht="12" thickBot="1">
      <c r="A21" s="74"/>
      <c r="B21" s="69" t="s">
        <v>19</v>
      </c>
      <c r="C21" s="70"/>
      <c r="D21" s="56">
        <v>409581.53899999999</v>
      </c>
      <c r="E21" s="59"/>
      <c r="F21" s="59"/>
      <c r="G21" s="56">
        <v>424052.1347</v>
      </c>
      <c r="H21" s="57">
        <v>-3.4124567513938802</v>
      </c>
      <c r="I21" s="56">
        <v>52523.721799999999</v>
      </c>
      <c r="J21" s="57">
        <v>12.823752244360801</v>
      </c>
      <c r="K21" s="56">
        <v>55080.313999999998</v>
      </c>
      <c r="L21" s="57">
        <v>12.9890429720315</v>
      </c>
      <c r="M21" s="57">
        <v>-4.6415715785498003E-2</v>
      </c>
      <c r="N21" s="56">
        <v>3042660.5219000001</v>
      </c>
      <c r="O21" s="56">
        <v>115944349.8265</v>
      </c>
      <c r="P21" s="56">
        <v>34686</v>
      </c>
      <c r="Q21" s="56">
        <v>33807</v>
      </c>
      <c r="R21" s="57">
        <v>2.6000532434111299</v>
      </c>
      <c r="S21" s="56">
        <v>11.8082667070288</v>
      </c>
      <c r="T21" s="56">
        <v>12.8831077055048</v>
      </c>
      <c r="U21" s="58">
        <v>-9.1024451356287006</v>
      </c>
    </row>
    <row r="22" spans="1:21" ht="12" thickBot="1">
      <c r="A22" s="74"/>
      <c r="B22" s="69" t="s">
        <v>20</v>
      </c>
      <c r="C22" s="70"/>
      <c r="D22" s="56">
        <v>1624511.2908000001</v>
      </c>
      <c r="E22" s="59"/>
      <c r="F22" s="59"/>
      <c r="G22" s="56">
        <v>1495820.2598000001</v>
      </c>
      <c r="H22" s="57">
        <v>8.6033753157753292</v>
      </c>
      <c r="I22" s="56">
        <v>97308.294299999994</v>
      </c>
      <c r="J22" s="57">
        <v>5.9900041847096004</v>
      </c>
      <c r="K22" s="56">
        <v>176086.77660000001</v>
      </c>
      <c r="L22" s="57">
        <v>11.7719208204563</v>
      </c>
      <c r="M22" s="57">
        <v>-0.44738443068302503</v>
      </c>
      <c r="N22" s="56">
        <v>11019237.8106</v>
      </c>
      <c r="O22" s="56">
        <v>413954415.38620001</v>
      </c>
      <c r="P22" s="56">
        <v>89418</v>
      </c>
      <c r="Q22" s="56">
        <v>89695</v>
      </c>
      <c r="R22" s="57">
        <v>-0.308824349183345</v>
      </c>
      <c r="S22" s="56">
        <v>18.167609326981101</v>
      </c>
      <c r="T22" s="56">
        <v>18.5010943162941</v>
      </c>
      <c r="U22" s="58">
        <v>-1.83560194030426</v>
      </c>
    </row>
    <row r="23" spans="1:21" ht="12" thickBot="1">
      <c r="A23" s="74"/>
      <c r="B23" s="69" t="s">
        <v>21</v>
      </c>
      <c r="C23" s="70"/>
      <c r="D23" s="56">
        <v>2813179.0655999999</v>
      </c>
      <c r="E23" s="59"/>
      <c r="F23" s="59"/>
      <c r="G23" s="56">
        <v>3228837.8102000002</v>
      </c>
      <c r="H23" s="57">
        <v>-12.8733237478489</v>
      </c>
      <c r="I23" s="56">
        <v>275845.97360000003</v>
      </c>
      <c r="J23" s="57">
        <v>9.8054893473752998</v>
      </c>
      <c r="K23" s="56">
        <v>196388.755</v>
      </c>
      <c r="L23" s="57">
        <v>6.0823357054232297</v>
      </c>
      <c r="M23" s="57">
        <v>0.40459148793931698</v>
      </c>
      <c r="N23" s="56">
        <v>34295712.690200001</v>
      </c>
      <c r="O23" s="56">
        <v>909468564.8721</v>
      </c>
      <c r="P23" s="56">
        <v>87681</v>
      </c>
      <c r="Q23" s="56">
        <v>84852</v>
      </c>
      <c r="R23" s="57">
        <v>3.3340404468957798</v>
      </c>
      <c r="S23" s="56">
        <v>32.084249331098</v>
      </c>
      <c r="T23" s="56">
        <v>32.639756727006997</v>
      </c>
      <c r="U23" s="58">
        <v>-1.7314021910764501</v>
      </c>
    </row>
    <row r="24" spans="1:21" ht="12" thickBot="1">
      <c r="A24" s="74"/>
      <c r="B24" s="69" t="s">
        <v>22</v>
      </c>
      <c r="C24" s="70"/>
      <c r="D24" s="56">
        <v>338873.3383</v>
      </c>
      <c r="E24" s="59"/>
      <c r="F24" s="59"/>
      <c r="G24" s="56">
        <v>326198.10700000002</v>
      </c>
      <c r="H24" s="57">
        <v>3.8857464307725298</v>
      </c>
      <c r="I24" s="56">
        <v>56941.738100000002</v>
      </c>
      <c r="J24" s="57">
        <v>16.803251145591801</v>
      </c>
      <c r="K24" s="56">
        <v>49069.649899999997</v>
      </c>
      <c r="L24" s="57">
        <v>15.0428984249133</v>
      </c>
      <c r="M24" s="57">
        <v>0.16042682627739699</v>
      </c>
      <c r="N24" s="56">
        <v>2878299.3106</v>
      </c>
      <c r="O24" s="56">
        <v>88253616.395699993</v>
      </c>
      <c r="P24" s="56">
        <v>28984</v>
      </c>
      <c r="Q24" s="56">
        <v>31109</v>
      </c>
      <c r="R24" s="57">
        <v>-6.83082066283069</v>
      </c>
      <c r="S24" s="56">
        <v>11.691738141733399</v>
      </c>
      <c r="T24" s="56">
        <v>13.012984036773901</v>
      </c>
      <c r="U24" s="58">
        <v>-11.3006798392482</v>
      </c>
    </row>
    <row r="25" spans="1:21" ht="12" thickBot="1">
      <c r="A25" s="74"/>
      <c r="B25" s="69" t="s">
        <v>23</v>
      </c>
      <c r="C25" s="70"/>
      <c r="D25" s="56">
        <v>405551.83049999998</v>
      </c>
      <c r="E25" s="59"/>
      <c r="F25" s="59"/>
      <c r="G25" s="56">
        <v>345324.09490000003</v>
      </c>
      <c r="H25" s="57">
        <v>17.440930560446699</v>
      </c>
      <c r="I25" s="56">
        <v>22611.395799999998</v>
      </c>
      <c r="J25" s="57">
        <v>5.5754638740312599</v>
      </c>
      <c r="K25" s="56">
        <v>26380.825199999999</v>
      </c>
      <c r="L25" s="57">
        <v>7.6394394684910196</v>
      </c>
      <c r="M25" s="57">
        <v>-0.14288519678300299</v>
      </c>
      <c r="N25" s="56">
        <v>3298539.4950000001</v>
      </c>
      <c r="O25" s="56">
        <v>103158456.51800001</v>
      </c>
      <c r="P25" s="56">
        <v>22219</v>
      </c>
      <c r="Q25" s="56">
        <v>22213</v>
      </c>
      <c r="R25" s="57">
        <v>2.7011209652005999E-2</v>
      </c>
      <c r="S25" s="56">
        <v>18.2524789819524</v>
      </c>
      <c r="T25" s="56">
        <v>20.303384846711399</v>
      </c>
      <c r="U25" s="58">
        <v>-11.236314074306801</v>
      </c>
    </row>
    <row r="26" spans="1:21" ht="12" thickBot="1">
      <c r="A26" s="74"/>
      <c r="B26" s="69" t="s">
        <v>24</v>
      </c>
      <c r="C26" s="70"/>
      <c r="D26" s="56">
        <v>612397.34609999997</v>
      </c>
      <c r="E26" s="59"/>
      <c r="F26" s="59"/>
      <c r="G26" s="56">
        <v>592988.71909999999</v>
      </c>
      <c r="H26" s="57">
        <v>3.2730179133014801</v>
      </c>
      <c r="I26" s="56">
        <v>135703.2262</v>
      </c>
      <c r="J26" s="57">
        <v>22.1593426333759</v>
      </c>
      <c r="K26" s="56">
        <v>112419.1072</v>
      </c>
      <c r="L26" s="57">
        <v>18.9580515748466</v>
      </c>
      <c r="M26" s="57">
        <v>0.207118874895317</v>
      </c>
      <c r="N26" s="56">
        <v>4699009.7374999998</v>
      </c>
      <c r="O26" s="56">
        <v>196818063.91890001</v>
      </c>
      <c r="P26" s="56">
        <v>43046</v>
      </c>
      <c r="Q26" s="56">
        <v>43433</v>
      </c>
      <c r="R26" s="57">
        <v>-0.89102755968963898</v>
      </c>
      <c r="S26" s="56">
        <v>14.2265796148306</v>
      </c>
      <c r="T26" s="56">
        <v>15.1652636750858</v>
      </c>
      <c r="U26" s="58">
        <v>-6.5981007780435004</v>
      </c>
    </row>
    <row r="27" spans="1:21" ht="12" thickBot="1">
      <c r="A27" s="74"/>
      <c r="B27" s="69" t="s">
        <v>25</v>
      </c>
      <c r="C27" s="70"/>
      <c r="D27" s="56">
        <v>264180.47710000002</v>
      </c>
      <c r="E27" s="59"/>
      <c r="F27" s="59"/>
      <c r="G27" s="56">
        <v>253441.6268</v>
      </c>
      <c r="H27" s="57">
        <v>4.2372085578800602</v>
      </c>
      <c r="I27" s="56">
        <v>62541.858500000002</v>
      </c>
      <c r="J27" s="57">
        <v>23.673913828358401</v>
      </c>
      <c r="K27" s="56">
        <v>61692.424299999999</v>
      </c>
      <c r="L27" s="57">
        <v>24.341867229523299</v>
      </c>
      <c r="M27" s="57">
        <v>1.3768857515946E-2</v>
      </c>
      <c r="N27" s="56">
        <v>1860218.1603000001</v>
      </c>
      <c r="O27" s="56">
        <v>71767539.745399997</v>
      </c>
      <c r="P27" s="56">
        <v>32908</v>
      </c>
      <c r="Q27" s="56">
        <v>32966</v>
      </c>
      <c r="R27" s="57">
        <v>-0.175938846083845</v>
      </c>
      <c r="S27" s="56">
        <v>8.0278496748510992</v>
      </c>
      <c r="T27" s="56">
        <v>7.5532224352363002</v>
      </c>
      <c r="U27" s="58">
        <v>5.9122586849335903</v>
      </c>
    </row>
    <row r="28" spans="1:21" ht="12" thickBot="1">
      <c r="A28" s="74"/>
      <c r="B28" s="69" t="s">
        <v>26</v>
      </c>
      <c r="C28" s="70"/>
      <c r="D28" s="56">
        <v>1130663.8572</v>
      </c>
      <c r="E28" s="59"/>
      <c r="F28" s="59"/>
      <c r="G28" s="56">
        <v>1092471.808</v>
      </c>
      <c r="H28" s="57">
        <v>3.4959299562996198</v>
      </c>
      <c r="I28" s="56">
        <v>68338.999299999996</v>
      </c>
      <c r="J28" s="57">
        <v>6.04414821123195</v>
      </c>
      <c r="K28" s="56">
        <v>64230.370900000002</v>
      </c>
      <c r="L28" s="57">
        <v>5.8793618681645698</v>
      </c>
      <c r="M28" s="57">
        <v>6.3967066396E-2</v>
      </c>
      <c r="N28" s="56">
        <v>8732727.9852000009</v>
      </c>
      <c r="O28" s="56">
        <v>298502390.86580002</v>
      </c>
      <c r="P28" s="56">
        <v>46548</v>
      </c>
      <c r="Q28" s="56">
        <v>46395</v>
      </c>
      <c r="R28" s="57">
        <v>0.32977691561590899</v>
      </c>
      <c r="S28" s="56">
        <v>24.290277932456799</v>
      </c>
      <c r="T28" s="56">
        <v>25.138734061860099</v>
      </c>
      <c r="U28" s="58">
        <v>-3.4929865016883399</v>
      </c>
    </row>
    <row r="29" spans="1:21" ht="12" thickBot="1">
      <c r="A29" s="74"/>
      <c r="B29" s="69" t="s">
        <v>27</v>
      </c>
      <c r="C29" s="70"/>
      <c r="D29" s="56">
        <v>719861.61190000002</v>
      </c>
      <c r="E29" s="59"/>
      <c r="F29" s="59"/>
      <c r="G29" s="56">
        <v>816324.10620000004</v>
      </c>
      <c r="H29" s="57">
        <v>-11.8166906461986</v>
      </c>
      <c r="I29" s="56">
        <v>106894.29979999999</v>
      </c>
      <c r="J29" s="57">
        <v>14.8492846448449</v>
      </c>
      <c r="K29" s="56">
        <v>112579.8046</v>
      </c>
      <c r="L29" s="57">
        <v>13.7910670216589</v>
      </c>
      <c r="M29" s="57">
        <v>-5.0501995630572998E-2</v>
      </c>
      <c r="N29" s="56">
        <v>4914515.2592000002</v>
      </c>
      <c r="O29" s="56">
        <v>213537988.9043</v>
      </c>
      <c r="P29" s="56">
        <v>102640</v>
      </c>
      <c r="Q29" s="56">
        <v>96025</v>
      </c>
      <c r="R29" s="57">
        <v>6.8888310335850003</v>
      </c>
      <c r="S29" s="56">
        <v>7.0134607550662498</v>
      </c>
      <c r="T29" s="56">
        <v>7.1755671043999003</v>
      </c>
      <c r="U29" s="58">
        <v>-2.3113603254505302</v>
      </c>
    </row>
    <row r="30" spans="1:21" ht="12" thickBot="1">
      <c r="A30" s="74"/>
      <c r="B30" s="69" t="s">
        <v>28</v>
      </c>
      <c r="C30" s="70"/>
      <c r="D30" s="56">
        <v>1515970.0138000001</v>
      </c>
      <c r="E30" s="59"/>
      <c r="F30" s="59"/>
      <c r="G30" s="56">
        <v>1164769.5290000001</v>
      </c>
      <c r="H30" s="57">
        <v>30.151929292099499</v>
      </c>
      <c r="I30" s="56">
        <v>167603.5043</v>
      </c>
      <c r="J30" s="57">
        <v>11.055858808175101</v>
      </c>
      <c r="K30" s="56">
        <v>116232.9328</v>
      </c>
      <c r="L30" s="57">
        <v>9.9790499241331005</v>
      </c>
      <c r="M30" s="57">
        <v>0.44196227577249902</v>
      </c>
      <c r="N30" s="56">
        <v>11011731.8402</v>
      </c>
      <c r="O30" s="56">
        <v>349148104.78659999</v>
      </c>
      <c r="P30" s="56">
        <v>95887</v>
      </c>
      <c r="Q30" s="56">
        <v>94909</v>
      </c>
      <c r="R30" s="57">
        <v>1.03046075714632</v>
      </c>
      <c r="S30" s="56">
        <v>15.8099639554893</v>
      </c>
      <c r="T30" s="56">
        <v>16.604824148394801</v>
      </c>
      <c r="U30" s="58">
        <v>-5.0275901649321799</v>
      </c>
    </row>
    <row r="31" spans="1:21" ht="12" thickBot="1">
      <c r="A31" s="74"/>
      <c r="B31" s="69" t="s">
        <v>29</v>
      </c>
      <c r="C31" s="70"/>
      <c r="D31" s="56">
        <v>1112668.6066000001</v>
      </c>
      <c r="E31" s="59"/>
      <c r="F31" s="59"/>
      <c r="G31" s="56">
        <v>1489112.412</v>
      </c>
      <c r="H31" s="57">
        <v>-25.279743984834901</v>
      </c>
      <c r="I31" s="56">
        <v>8508.8076000000001</v>
      </c>
      <c r="J31" s="57">
        <v>0.76472073980774102</v>
      </c>
      <c r="K31" s="56">
        <v>-26121.243299999998</v>
      </c>
      <c r="L31" s="57">
        <v>-1.75414851756672</v>
      </c>
      <c r="M31" s="57">
        <v>-1.3257428255721699</v>
      </c>
      <c r="N31" s="56">
        <v>19342046.363600001</v>
      </c>
      <c r="O31" s="56">
        <v>366111599.68220001</v>
      </c>
      <c r="P31" s="56">
        <v>40912</v>
      </c>
      <c r="Q31" s="56">
        <v>40015</v>
      </c>
      <c r="R31" s="57">
        <v>2.2416593777333498</v>
      </c>
      <c r="S31" s="56">
        <v>27.196631956394199</v>
      </c>
      <c r="T31" s="56">
        <v>27.8611710158691</v>
      </c>
      <c r="U31" s="58">
        <v>-2.44346086875878</v>
      </c>
    </row>
    <row r="32" spans="1:21" ht="12" thickBot="1">
      <c r="A32" s="74"/>
      <c r="B32" s="69" t="s">
        <v>30</v>
      </c>
      <c r="C32" s="70"/>
      <c r="D32" s="56">
        <v>138685.86790000001</v>
      </c>
      <c r="E32" s="59"/>
      <c r="F32" s="59"/>
      <c r="G32" s="56">
        <v>112277.00509999999</v>
      </c>
      <c r="H32" s="57">
        <v>23.521167826376299</v>
      </c>
      <c r="I32" s="56">
        <v>26845.548599999998</v>
      </c>
      <c r="J32" s="57">
        <v>19.357090240338799</v>
      </c>
      <c r="K32" s="56">
        <v>26178.876100000001</v>
      </c>
      <c r="L32" s="57">
        <v>23.3163291777187</v>
      </c>
      <c r="M32" s="57">
        <v>2.5466047413700999E-2</v>
      </c>
      <c r="N32" s="56">
        <v>987508.50120000006</v>
      </c>
      <c r="O32" s="56">
        <v>35134200.095700003</v>
      </c>
      <c r="P32" s="56">
        <v>25265</v>
      </c>
      <c r="Q32" s="56">
        <v>25364</v>
      </c>
      <c r="R32" s="57">
        <v>-0.39031698470273202</v>
      </c>
      <c r="S32" s="56">
        <v>5.4892486799920901</v>
      </c>
      <c r="T32" s="56">
        <v>5.5500574199653103</v>
      </c>
      <c r="U32" s="58">
        <v>-1.1077789241880001</v>
      </c>
    </row>
    <row r="33" spans="1:21" ht="12" thickBot="1">
      <c r="A33" s="74"/>
      <c r="B33" s="69" t="s">
        <v>69</v>
      </c>
      <c r="C33" s="70"/>
      <c r="D33" s="59"/>
      <c r="E33" s="59"/>
      <c r="F33" s="59"/>
      <c r="G33" s="56">
        <v>17.094000000000001</v>
      </c>
      <c r="H33" s="59"/>
      <c r="I33" s="59"/>
      <c r="J33" s="59"/>
      <c r="K33" s="56">
        <v>0</v>
      </c>
      <c r="L33" s="57">
        <v>0</v>
      </c>
      <c r="M33" s="59"/>
      <c r="N33" s="56">
        <v>6.8141999999999996</v>
      </c>
      <c r="O33" s="56">
        <v>520.03129999999999</v>
      </c>
      <c r="P33" s="59"/>
      <c r="Q33" s="56">
        <v>1</v>
      </c>
      <c r="R33" s="59"/>
      <c r="S33" s="59"/>
      <c r="T33" s="56">
        <v>6.8141999999999996</v>
      </c>
      <c r="U33" s="60"/>
    </row>
    <row r="34" spans="1:21" ht="12" thickBot="1">
      <c r="A34" s="74"/>
      <c r="B34" s="69" t="s">
        <v>78</v>
      </c>
      <c r="C34" s="70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69" t="s">
        <v>31</v>
      </c>
      <c r="C35" s="70"/>
      <c r="D35" s="56">
        <v>255931.04440000001</v>
      </c>
      <c r="E35" s="59"/>
      <c r="F35" s="59"/>
      <c r="G35" s="56">
        <v>211964.03169999999</v>
      </c>
      <c r="H35" s="57">
        <v>20.742676173582101</v>
      </c>
      <c r="I35" s="56">
        <v>35049.642399999997</v>
      </c>
      <c r="J35" s="57">
        <v>13.694955405730401</v>
      </c>
      <c r="K35" s="56">
        <v>16530.4617</v>
      </c>
      <c r="L35" s="57">
        <v>7.79871073758218</v>
      </c>
      <c r="M35" s="57">
        <v>1.12030631909089</v>
      </c>
      <c r="N35" s="56">
        <v>2032681.6148999999</v>
      </c>
      <c r="O35" s="56">
        <v>58293576.065800004</v>
      </c>
      <c r="P35" s="56">
        <v>14685</v>
      </c>
      <c r="Q35" s="56">
        <v>13538</v>
      </c>
      <c r="R35" s="57">
        <v>8.4724479243610595</v>
      </c>
      <c r="S35" s="56">
        <v>17.4280588627852</v>
      </c>
      <c r="T35" s="56">
        <v>18.0579384990397</v>
      </c>
      <c r="U35" s="58">
        <v>-3.6141697776772501</v>
      </c>
    </row>
    <row r="36" spans="1:21" ht="12" thickBot="1">
      <c r="A36" s="74"/>
      <c r="B36" s="69" t="s">
        <v>77</v>
      </c>
      <c r="C36" s="7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4"/>
      <c r="B37" s="69" t="s">
        <v>64</v>
      </c>
      <c r="C37" s="70"/>
      <c r="D37" s="56">
        <v>225964.41</v>
      </c>
      <c r="E37" s="59"/>
      <c r="F37" s="59"/>
      <c r="G37" s="56">
        <v>201287.15</v>
      </c>
      <c r="H37" s="57">
        <v>12.2597294462165</v>
      </c>
      <c r="I37" s="56">
        <v>12415.98</v>
      </c>
      <c r="J37" s="57">
        <v>5.4946617478389603</v>
      </c>
      <c r="K37" s="56">
        <v>658.74</v>
      </c>
      <c r="L37" s="57">
        <v>0.32726381192241999</v>
      </c>
      <c r="M37" s="57">
        <v>17.848073595045101</v>
      </c>
      <c r="N37" s="56">
        <v>1489834.2</v>
      </c>
      <c r="O37" s="56">
        <v>55715676.100000001</v>
      </c>
      <c r="P37" s="56">
        <v>135</v>
      </c>
      <c r="Q37" s="56">
        <v>101</v>
      </c>
      <c r="R37" s="57">
        <v>33.6633663366337</v>
      </c>
      <c r="S37" s="56">
        <v>1673.81044444444</v>
      </c>
      <c r="T37" s="56">
        <v>1473.80227722772</v>
      </c>
      <c r="U37" s="58">
        <v>11.9492722656003</v>
      </c>
    </row>
    <row r="38" spans="1:21" ht="12" thickBot="1">
      <c r="A38" s="74"/>
      <c r="B38" s="69" t="s">
        <v>35</v>
      </c>
      <c r="C38" s="70"/>
      <c r="D38" s="56">
        <v>852919.96</v>
      </c>
      <c r="E38" s="59"/>
      <c r="F38" s="59"/>
      <c r="G38" s="56">
        <v>873775.06</v>
      </c>
      <c r="H38" s="57">
        <v>-2.38678133019729</v>
      </c>
      <c r="I38" s="56">
        <v>-153157.73000000001</v>
      </c>
      <c r="J38" s="57">
        <v>-17.956870185099199</v>
      </c>
      <c r="K38" s="56">
        <v>-147611.59</v>
      </c>
      <c r="L38" s="57">
        <v>-16.893545805713401</v>
      </c>
      <c r="M38" s="57">
        <v>3.7572523946120998E-2</v>
      </c>
      <c r="N38" s="56">
        <v>9469013.4600000009</v>
      </c>
      <c r="O38" s="56">
        <v>117702932.28</v>
      </c>
      <c r="P38" s="56">
        <v>303</v>
      </c>
      <c r="Q38" s="56">
        <v>326</v>
      </c>
      <c r="R38" s="57">
        <v>-7.0552147239263796</v>
      </c>
      <c r="S38" s="56">
        <v>2814.91735973597</v>
      </c>
      <c r="T38" s="56">
        <v>2682.0845092024501</v>
      </c>
      <c r="U38" s="58">
        <v>4.7188898840702898</v>
      </c>
    </row>
    <row r="39" spans="1:21" ht="12" thickBot="1">
      <c r="A39" s="74"/>
      <c r="B39" s="69" t="s">
        <v>36</v>
      </c>
      <c r="C39" s="70"/>
      <c r="D39" s="56">
        <v>634872.01</v>
      </c>
      <c r="E39" s="59"/>
      <c r="F39" s="59"/>
      <c r="G39" s="56">
        <v>486733.15</v>
      </c>
      <c r="H39" s="57">
        <v>30.435334022348801</v>
      </c>
      <c r="I39" s="56">
        <v>-51449.33</v>
      </c>
      <c r="J39" s="57">
        <v>-8.1038901053457995</v>
      </c>
      <c r="K39" s="56">
        <v>-40196</v>
      </c>
      <c r="L39" s="57">
        <v>-8.2583238885619394</v>
      </c>
      <c r="M39" s="57">
        <v>0.27996143894914899</v>
      </c>
      <c r="N39" s="56">
        <v>6935310.7699999996</v>
      </c>
      <c r="O39" s="56">
        <v>105235240.7</v>
      </c>
      <c r="P39" s="56">
        <v>224</v>
      </c>
      <c r="Q39" s="56">
        <v>207</v>
      </c>
      <c r="R39" s="57">
        <v>8.2125603864734202</v>
      </c>
      <c r="S39" s="56">
        <v>2834.2500446428598</v>
      </c>
      <c r="T39" s="56">
        <v>2929.39014492754</v>
      </c>
      <c r="U39" s="58">
        <v>-3.3567998160397901</v>
      </c>
    </row>
    <row r="40" spans="1:21" ht="12" thickBot="1">
      <c r="A40" s="74"/>
      <c r="B40" s="69" t="s">
        <v>37</v>
      </c>
      <c r="C40" s="70"/>
      <c r="D40" s="56">
        <v>744040.79</v>
      </c>
      <c r="E40" s="59"/>
      <c r="F40" s="59"/>
      <c r="G40" s="56">
        <v>617984.72</v>
      </c>
      <c r="H40" s="57">
        <v>20.397926667183601</v>
      </c>
      <c r="I40" s="56">
        <v>-145707.47</v>
      </c>
      <c r="J40" s="57">
        <v>-19.5832637078943</v>
      </c>
      <c r="K40" s="56">
        <v>-129119.03</v>
      </c>
      <c r="L40" s="57">
        <v>-20.8935635172339</v>
      </c>
      <c r="M40" s="57">
        <v>0.12847401347423401</v>
      </c>
      <c r="N40" s="56">
        <v>6959228.1799999997</v>
      </c>
      <c r="O40" s="56">
        <v>85739137.280000001</v>
      </c>
      <c r="P40" s="56">
        <v>319</v>
      </c>
      <c r="Q40" s="56">
        <v>279</v>
      </c>
      <c r="R40" s="57">
        <v>14.336917562724</v>
      </c>
      <c r="S40" s="56">
        <v>2332.4162695924801</v>
      </c>
      <c r="T40" s="56">
        <v>2334.4554838709701</v>
      </c>
      <c r="U40" s="58">
        <v>-8.7429259737051998E-2</v>
      </c>
    </row>
    <row r="41" spans="1:21" ht="12" thickBot="1">
      <c r="A41" s="74"/>
      <c r="B41" s="69" t="s">
        <v>66</v>
      </c>
      <c r="C41" s="70"/>
      <c r="D41" s="56">
        <v>0.09</v>
      </c>
      <c r="E41" s="59"/>
      <c r="F41" s="59"/>
      <c r="G41" s="59"/>
      <c r="H41" s="59"/>
      <c r="I41" s="56">
        <v>-55.47</v>
      </c>
      <c r="J41" s="57">
        <v>-61633.333333333299</v>
      </c>
      <c r="K41" s="59"/>
      <c r="L41" s="59"/>
      <c r="M41" s="59"/>
      <c r="N41" s="56">
        <v>2.35</v>
      </c>
      <c r="O41" s="56">
        <v>1380.23</v>
      </c>
      <c r="P41" s="56">
        <v>1</v>
      </c>
      <c r="Q41" s="59"/>
      <c r="R41" s="59"/>
      <c r="S41" s="56">
        <v>0.09</v>
      </c>
      <c r="T41" s="59"/>
      <c r="U41" s="60"/>
    </row>
    <row r="42" spans="1:21" ht="12" thickBot="1">
      <c r="A42" s="74"/>
      <c r="B42" s="69" t="s">
        <v>32</v>
      </c>
      <c r="C42" s="70"/>
      <c r="D42" s="56">
        <v>72461.538799999995</v>
      </c>
      <c r="E42" s="59"/>
      <c r="F42" s="59"/>
      <c r="G42" s="56">
        <v>262705.12770000001</v>
      </c>
      <c r="H42" s="57">
        <v>-72.417158570749905</v>
      </c>
      <c r="I42" s="56">
        <v>5257.1495000000004</v>
      </c>
      <c r="J42" s="57">
        <v>7.2550895096365302</v>
      </c>
      <c r="K42" s="56">
        <v>16815.3469</v>
      </c>
      <c r="L42" s="57">
        <v>6.4008445694301503</v>
      </c>
      <c r="M42" s="57">
        <v>-0.68736003299462101</v>
      </c>
      <c r="N42" s="56">
        <v>529194.01679999998</v>
      </c>
      <c r="O42" s="56">
        <v>19743640.069200002</v>
      </c>
      <c r="P42" s="56">
        <v>92</v>
      </c>
      <c r="Q42" s="56">
        <v>96</v>
      </c>
      <c r="R42" s="57">
        <v>-4.1666666666666599</v>
      </c>
      <c r="S42" s="56">
        <v>787.62542173913005</v>
      </c>
      <c r="T42" s="56">
        <v>839.93945625000003</v>
      </c>
      <c r="U42" s="58">
        <v>-6.64199415952785</v>
      </c>
    </row>
    <row r="43" spans="1:21" ht="12" thickBot="1">
      <c r="A43" s="74"/>
      <c r="B43" s="69" t="s">
        <v>33</v>
      </c>
      <c r="C43" s="70"/>
      <c r="D43" s="56">
        <v>589151.57070000004</v>
      </c>
      <c r="E43" s="59"/>
      <c r="F43" s="59"/>
      <c r="G43" s="56">
        <v>567421.73490000004</v>
      </c>
      <c r="H43" s="57">
        <v>3.8295741004404</v>
      </c>
      <c r="I43" s="56">
        <v>44859.330199999997</v>
      </c>
      <c r="J43" s="57">
        <v>7.6142256816357801</v>
      </c>
      <c r="K43" s="56">
        <v>12610.1543</v>
      </c>
      <c r="L43" s="57">
        <v>2.2223601114296998</v>
      </c>
      <c r="M43" s="57">
        <v>2.55739740631088</v>
      </c>
      <c r="N43" s="56">
        <v>4411617.6538000004</v>
      </c>
      <c r="O43" s="56">
        <v>132637437.4434</v>
      </c>
      <c r="P43" s="56">
        <v>2147</v>
      </c>
      <c r="Q43" s="56">
        <v>2210</v>
      </c>
      <c r="R43" s="57">
        <v>-2.8506787330316801</v>
      </c>
      <c r="S43" s="56">
        <v>274.40687969259398</v>
      </c>
      <c r="T43" s="56">
        <v>227.461466153846</v>
      </c>
      <c r="U43" s="58">
        <v>17.1079579314261</v>
      </c>
    </row>
    <row r="44" spans="1:21" ht="12" thickBot="1">
      <c r="A44" s="74"/>
      <c r="B44" s="69" t="s">
        <v>38</v>
      </c>
      <c r="C44" s="70"/>
      <c r="D44" s="56">
        <v>612191.79</v>
      </c>
      <c r="E44" s="59"/>
      <c r="F44" s="59"/>
      <c r="G44" s="56">
        <v>591019.61</v>
      </c>
      <c r="H44" s="57">
        <v>3.58231429918205</v>
      </c>
      <c r="I44" s="56">
        <v>-134332.22</v>
      </c>
      <c r="J44" s="57">
        <v>-21.942832653799599</v>
      </c>
      <c r="K44" s="56">
        <v>-104392.25</v>
      </c>
      <c r="L44" s="57">
        <v>-17.663077203140499</v>
      </c>
      <c r="M44" s="57">
        <v>0.286802612262884</v>
      </c>
      <c r="N44" s="56">
        <v>5924997.6399999997</v>
      </c>
      <c r="O44" s="56">
        <v>58322003.880000003</v>
      </c>
      <c r="P44" s="56">
        <v>352</v>
      </c>
      <c r="Q44" s="56">
        <v>317</v>
      </c>
      <c r="R44" s="57">
        <v>11.0410094637224</v>
      </c>
      <c r="S44" s="56">
        <v>1739.1812215909099</v>
      </c>
      <c r="T44" s="56">
        <v>1630.8357728706601</v>
      </c>
      <c r="U44" s="58">
        <v>6.2296813796746404</v>
      </c>
    </row>
    <row r="45" spans="1:21" ht="12" thickBot="1">
      <c r="A45" s="74"/>
      <c r="B45" s="69" t="s">
        <v>39</v>
      </c>
      <c r="C45" s="70"/>
      <c r="D45" s="56">
        <v>301879.59999999998</v>
      </c>
      <c r="E45" s="59"/>
      <c r="F45" s="59"/>
      <c r="G45" s="56">
        <v>229101.79</v>
      </c>
      <c r="H45" s="57">
        <v>31.766582880037699</v>
      </c>
      <c r="I45" s="56">
        <v>33958.730000000003</v>
      </c>
      <c r="J45" s="57">
        <v>11.249097322243699</v>
      </c>
      <c r="K45" s="56">
        <v>28590.78</v>
      </c>
      <c r="L45" s="57">
        <v>12.4795096537657</v>
      </c>
      <c r="M45" s="57">
        <v>0.18775108618932401</v>
      </c>
      <c r="N45" s="56">
        <v>2380008.91</v>
      </c>
      <c r="O45" s="56">
        <v>25637558.84</v>
      </c>
      <c r="P45" s="56">
        <v>208</v>
      </c>
      <c r="Q45" s="56">
        <v>166</v>
      </c>
      <c r="R45" s="57">
        <v>25.3012048192771</v>
      </c>
      <c r="S45" s="56">
        <v>1451.3442307692301</v>
      </c>
      <c r="T45" s="56">
        <v>1369.3702409638599</v>
      </c>
      <c r="U45" s="58">
        <v>5.6481424645845797</v>
      </c>
    </row>
    <row r="46" spans="1:21" ht="12" thickBot="1">
      <c r="A46" s="74"/>
      <c r="B46" s="69" t="s">
        <v>71</v>
      </c>
      <c r="C46" s="7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69" t="s">
        <v>34</v>
      </c>
      <c r="C47" s="70"/>
      <c r="D47" s="61">
        <v>22551.037700000001</v>
      </c>
      <c r="E47" s="62"/>
      <c r="F47" s="62"/>
      <c r="G47" s="61">
        <v>29274.374100000001</v>
      </c>
      <c r="H47" s="63">
        <v>-22.966627320650399</v>
      </c>
      <c r="I47" s="61">
        <v>1149.8227999999999</v>
      </c>
      <c r="J47" s="63">
        <v>5.0987578278936603</v>
      </c>
      <c r="K47" s="61">
        <v>2128.4629</v>
      </c>
      <c r="L47" s="63">
        <v>7.27073751510199</v>
      </c>
      <c r="M47" s="63">
        <v>-0.45978724834715201</v>
      </c>
      <c r="N47" s="61">
        <v>116816.1234</v>
      </c>
      <c r="O47" s="61">
        <v>7082272.3361</v>
      </c>
      <c r="P47" s="61">
        <v>12</v>
      </c>
      <c r="Q47" s="61">
        <v>15</v>
      </c>
      <c r="R47" s="63">
        <v>-20</v>
      </c>
      <c r="S47" s="61">
        <v>1879.25314166667</v>
      </c>
      <c r="T47" s="61">
        <v>672.13740666666695</v>
      </c>
      <c r="U47" s="64">
        <v>64.2338016223528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152948.35500000001</v>
      </c>
      <c r="D2" s="37">
        <v>1548237.2332145299</v>
      </c>
      <c r="E2" s="37">
        <v>1653534.71428974</v>
      </c>
      <c r="F2" s="37">
        <v>-105329.31013504299</v>
      </c>
      <c r="G2" s="37">
        <v>1653534.71428974</v>
      </c>
      <c r="H2" s="37">
        <v>-6.8033162687835394E-2</v>
      </c>
    </row>
    <row r="3" spans="1:8">
      <c r="A3" s="37">
        <v>2</v>
      </c>
      <c r="B3" s="37">
        <v>13</v>
      </c>
      <c r="C3" s="37">
        <v>11985</v>
      </c>
      <c r="D3" s="37">
        <v>114256.15165213701</v>
      </c>
      <c r="E3" s="37">
        <v>88709.587358119694</v>
      </c>
      <c r="F3" s="37">
        <v>25533.940362393201</v>
      </c>
      <c r="G3" s="37">
        <v>88709.587358119694</v>
      </c>
      <c r="H3" s="37">
        <v>0.22350448092656799</v>
      </c>
    </row>
    <row r="4" spans="1:8">
      <c r="A4" s="37">
        <v>3</v>
      </c>
      <c r="B4" s="37">
        <v>14</v>
      </c>
      <c r="C4" s="37">
        <v>198818</v>
      </c>
      <c r="D4" s="37">
        <v>340026.46385979099</v>
      </c>
      <c r="E4" s="37">
        <v>389937.26021789102</v>
      </c>
      <c r="F4" s="37">
        <v>-49925.531400834698</v>
      </c>
      <c r="G4" s="37">
        <v>389937.26021789102</v>
      </c>
      <c r="H4" s="37">
        <v>-0.146834732950336</v>
      </c>
    </row>
    <row r="5" spans="1:8">
      <c r="A5" s="37">
        <v>4</v>
      </c>
      <c r="B5" s="37">
        <v>15</v>
      </c>
      <c r="C5" s="37">
        <v>6656</v>
      </c>
      <c r="D5" s="37">
        <v>117225.57871518801</v>
      </c>
      <c r="E5" s="37">
        <v>142551.93004650899</v>
      </c>
      <c r="F5" s="37">
        <v>-25334.898339868399</v>
      </c>
      <c r="G5" s="37">
        <v>142551.93004650899</v>
      </c>
      <c r="H5" s="37">
        <v>-0.216136665218362</v>
      </c>
    </row>
    <row r="6" spans="1:8">
      <c r="A6" s="37">
        <v>5</v>
      </c>
      <c r="B6" s="37">
        <v>16</v>
      </c>
      <c r="C6" s="37">
        <v>3489</v>
      </c>
      <c r="D6" s="37">
        <v>185121.331316239</v>
      </c>
      <c r="E6" s="37">
        <v>153994.037157265</v>
      </c>
      <c r="F6" s="37">
        <v>31116.336894017099</v>
      </c>
      <c r="G6" s="37">
        <v>153994.037157265</v>
      </c>
      <c r="H6" s="37">
        <v>0.168096126721654</v>
      </c>
    </row>
    <row r="7" spans="1:8">
      <c r="A7" s="37">
        <v>6</v>
      </c>
      <c r="B7" s="37">
        <v>17</v>
      </c>
      <c r="C7" s="37">
        <v>88726</v>
      </c>
      <c r="D7" s="37">
        <v>728484.53182564105</v>
      </c>
      <c r="E7" s="37">
        <v>812088.03948547004</v>
      </c>
      <c r="F7" s="37">
        <v>-83645.0717623932</v>
      </c>
      <c r="G7" s="37">
        <v>812088.03948547004</v>
      </c>
      <c r="H7" s="37">
        <v>-0.11482720743924001</v>
      </c>
    </row>
    <row r="8" spans="1:8">
      <c r="A8" s="37">
        <v>7</v>
      </c>
      <c r="B8" s="37">
        <v>18</v>
      </c>
      <c r="C8" s="37">
        <v>76059</v>
      </c>
      <c r="D8" s="37">
        <v>113269.050521368</v>
      </c>
      <c r="E8" s="37">
        <v>92079.6497376068</v>
      </c>
      <c r="F8" s="37">
        <v>21189.400783760699</v>
      </c>
      <c r="G8" s="37">
        <v>92079.6497376068</v>
      </c>
      <c r="H8" s="37">
        <v>0.187071408175735</v>
      </c>
    </row>
    <row r="9" spans="1:8">
      <c r="A9" s="37">
        <v>8</v>
      </c>
      <c r="B9" s="37">
        <v>19</v>
      </c>
      <c r="C9" s="37">
        <v>44509</v>
      </c>
      <c r="D9" s="37">
        <v>186524.880175214</v>
      </c>
      <c r="E9" s="37">
        <v>179454.393786325</v>
      </c>
      <c r="F9" s="37">
        <v>7055.4180128205098</v>
      </c>
      <c r="G9" s="37">
        <v>179454.393786325</v>
      </c>
      <c r="H9" s="37">
        <v>3.7828669412945298E-2</v>
      </c>
    </row>
    <row r="10" spans="1:8">
      <c r="A10" s="37">
        <v>9</v>
      </c>
      <c r="B10" s="37">
        <v>21</v>
      </c>
      <c r="C10" s="37">
        <v>332605</v>
      </c>
      <c r="D10" s="37">
        <v>1279267.54534444</v>
      </c>
      <c r="E10" s="37">
        <v>1308898.77113333</v>
      </c>
      <c r="F10" s="37">
        <v>-29746.601857264999</v>
      </c>
      <c r="G10" s="37">
        <v>1308898.77113333</v>
      </c>
      <c r="H10" s="37">
        <v>-2.3254936020708099E-2</v>
      </c>
    </row>
    <row r="11" spans="1:8">
      <c r="A11" s="37">
        <v>10</v>
      </c>
      <c r="B11" s="37">
        <v>22</v>
      </c>
      <c r="C11" s="37">
        <v>62008.487999999998</v>
      </c>
      <c r="D11" s="37">
        <v>813494.08170769201</v>
      </c>
      <c r="E11" s="37">
        <v>755395.787974359</v>
      </c>
      <c r="F11" s="37">
        <v>58093.772365812001</v>
      </c>
      <c r="G11" s="37">
        <v>755395.787974359</v>
      </c>
      <c r="H11" s="37">
        <v>7.1413052112825295E-2</v>
      </c>
    </row>
    <row r="12" spans="1:8">
      <c r="A12" s="37">
        <v>11</v>
      </c>
      <c r="B12" s="37">
        <v>23</v>
      </c>
      <c r="C12" s="37">
        <v>233670.22200000001</v>
      </c>
      <c r="D12" s="37">
        <v>2167896.1474273498</v>
      </c>
      <c r="E12" s="37">
        <v>1907104.7025572599</v>
      </c>
      <c r="F12" s="37">
        <v>260627.777947008</v>
      </c>
      <c r="G12" s="37">
        <v>1907104.7025572599</v>
      </c>
      <c r="H12" s="37">
        <v>0.12023060054272899</v>
      </c>
    </row>
    <row r="13" spans="1:8">
      <c r="A13" s="37">
        <v>12</v>
      </c>
      <c r="B13" s="37">
        <v>24</v>
      </c>
      <c r="C13" s="37">
        <v>23160</v>
      </c>
      <c r="D13" s="37">
        <v>656685.81486666703</v>
      </c>
      <c r="E13" s="37">
        <v>622420.50148290605</v>
      </c>
      <c r="F13" s="37">
        <v>34191.903127350401</v>
      </c>
      <c r="G13" s="37">
        <v>622420.50148290605</v>
      </c>
      <c r="H13" s="37">
        <v>5.2073190952957399E-2</v>
      </c>
    </row>
    <row r="14" spans="1:8">
      <c r="A14" s="37">
        <v>13</v>
      </c>
      <c r="B14" s="37">
        <v>25</v>
      </c>
      <c r="C14" s="37">
        <v>113797</v>
      </c>
      <c r="D14" s="37">
        <v>1545440.79526596</v>
      </c>
      <c r="E14" s="37">
        <v>1422986.0608999999</v>
      </c>
      <c r="F14" s="37">
        <v>122411.2844</v>
      </c>
      <c r="G14" s="37">
        <v>1422986.0608999999</v>
      </c>
      <c r="H14" s="37">
        <v>7.9210233389029799E-2</v>
      </c>
    </row>
    <row r="15" spans="1:8">
      <c r="A15" s="37">
        <v>14</v>
      </c>
      <c r="B15" s="37">
        <v>26</v>
      </c>
      <c r="C15" s="37">
        <v>74273</v>
      </c>
      <c r="D15" s="37">
        <v>409580.98048469803</v>
      </c>
      <c r="E15" s="37">
        <v>357057.816869253</v>
      </c>
      <c r="F15" s="37">
        <v>52443.549289751201</v>
      </c>
      <c r="G15" s="37">
        <v>357057.816869253</v>
      </c>
      <c r="H15" s="37">
        <v>0.12806684818088701</v>
      </c>
    </row>
    <row r="16" spans="1:8">
      <c r="A16" s="37">
        <v>15</v>
      </c>
      <c r="B16" s="37">
        <v>27</v>
      </c>
      <c r="C16" s="37">
        <v>193799.58100000001</v>
      </c>
      <c r="D16" s="37">
        <v>1624513.2946280099</v>
      </c>
      <c r="E16" s="37">
        <v>1527202.9954063999</v>
      </c>
      <c r="F16" s="37">
        <v>97224.6787692988</v>
      </c>
      <c r="G16" s="37">
        <v>1527202.9954063999</v>
      </c>
      <c r="H16" s="37">
        <v>5.9851651332297501E-2</v>
      </c>
    </row>
    <row r="17" spans="1:8">
      <c r="A17" s="37">
        <v>16</v>
      </c>
      <c r="B17" s="37">
        <v>29</v>
      </c>
      <c r="C17" s="37">
        <v>205095</v>
      </c>
      <c r="D17" s="37">
        <v>2813180.86289573</v>
      </c>
      <c r="E17" s="37">
        <v>2537333.1179102599</v>
      </c>
      <c r="F17" s="37">
        <v>273249.95011367498</v>
      </c>
      <c r="G17" s="37">
        <v>2537333.1179102599</v>
      </c>
      <c r="H17" s="37">
        <v>9.7221801846900102E-2</v>
      </c>
    </row>
    <row r="18" spans="1:8">
      <c r="A18" s="37">
        <v>17</v>
      </c>
      <c r="B18" s="37">
        <v>31</v>
      </c>
      <c r="C18" s="37">
        <v>32576.082999999999</v>
      </c>
      <c r="D18" s="37">
        <v>338873.37277862499</v>
      </c>
      <c r="E18" s="37">
        <v>281931.61284280801</v>
      </c>
      <c r="F18" s="37">
        <v>56937.445833252998</v>
      </c>
      <c r="G18" s="37">
        <v>281931.61284280801</v>
      </c>
      <c r="H18" s="37">
        <v>0.16802196711527401</v>
      </c>
    </row>
    <row r="19" spans="1:8">
      <c r="A19" s="37">
        <v>18</v>
      </c>
      <c r="B19" s="37">
        <v>32</v>
      </c>
      <c r="C19" s="37">
        <v>22641.875</v>
      </c>
      <c r="D19" s="37">
        <v>405551.81572176801</v>
      </c>
      <c r="E19" s="37">
        <v>382940.427779997</v>
      </c>
      <c r="F19" s="37">
        <v>22594.627860083401</v>
      </c>
      <c r="G19" s="37">
        <v>382940.427779997</v>
      </c>
      <c r="H19" s="37">
        <v>5.5715597322211603E-2</v>
      </c>
    </row>
    <row r="20" spans="1:8">
      <c r="A20" s="37">
        <v>19</v>
      </c>
      <c r="B20" s="37">
        <v>33</v>
      </c>
      <c r="C20" s="37">
        <v>35837.432000000001</v>
      </c>
      <c r="D20" s="37">
        <v>612397.37375247001</v>
      </c>
      <c r="E20" s="37">
        <v>476694.12689655198</v>
      </c>
      <c r="F20" s="37">
        <v>135610.55725715801</v>
      </c>
      <c r="G20" s="37">
        <v>476694.12689655198</v>
      </c>
      <c r="H20" s="37">
        <v>0.221475616252374</v>
      </c>
    </row>
    <row r="21" spans="1:8">
      <c r="A21" s="37">
        <v>20</v>
      </c>
      <c r="B21" s="37">
        <v>34</v>
      </c>
      <c r="C21" s="37">
        <v>44290.112999999998</v>
      </c>
      <c r="D21" s="37">
        <v>264180.28564567701</v>
      </c>
      <c r="E21" s="37">
        <v>201638.606716676</v>
      </c>
      <c r="F21" s="37">
        <v>62508.2835443855</v>
      </c>
      <c r="G21" s="37">
        <v>201638.606716676</v>
      </c>
      <c r="H21" s="37">
        <v>0.23664213302911599</v>
      </c>
    </row>
    <row r="22" spans="1:8">
      <c r="A22" s="37">
        <v>21</v>
      </c>
      <c r="B22" s="37">
        <v>35</v>
      </c>
      <c r="C22" s="37">
        <v>41907.116000000002</v>
      </c>
      <c r="D22" s="37">
        <v>1130663.8561495601</v>
      </c>
      <c r="E22" s="37">
        <v>1062324.8484539799</v>
      </c>
      <c r="F22" s="37">
        <v>68269.382495575206</v>
      </c>
      <c r="G22" s="37">
        <v>1062324.8484539799</v>
      </c>
      <c r="H22" s="37">
        <v>6.0383628915422198E-2</v>
      </c>
    </row>
    <row r="23" spans="1:8">
      <c r="A23" s="37">
        <v>22</v>
      </c>
      <c r="B23" s="37">
        <v>36</v>
      </c>
      <c r="C23" s="37">
        <v>154059.791</v>
      </c>
      <c r="D23" s="37">
        <v>719861.61218141601</v>
      </c>
      <c r="E23" s="37">
        <v>612967.28526809404</v>
      </c>
      <c r="F23" s="37">
        <v>106791.320213322</v>
      </c>
      <c r="G23" s="37">
        <v>612967.28526809404</v>
      </c>
      <c r="H23" s="37">
        <v>0.14837102245119199</v>
      </c>
    </row>
    <row r="24" spans="1:8">
      <c r="A24" s="37">
        <v>23</v>
      </c>
      <c r="B24" s="37">
        <v>37</v>
      </c>
      <c r="C24" s="37">
        <v>177871.22899999999</v>
      </c>
      <c r="D24" s="37">
        <v>1515970.08960177</v>
      </c>
      <c r="E24" s="37">
        <v>1348366.51303715</v>
      </c>
      <c r="F24" s="37">
        <v>167385.77329028799</v>
      </c>
      <c r="G24" s="37">
        <v>1348366.51303715</v>
      </c>
      <c r="H24" s="37">
        <v>0.11043082355881</v>
      </c>
    </row>
    <row r="25" spans="1:8">
      <c r="A25" s="37">
        <v>24</v>
      </c>
      <c r="B25" s="37">
        <v>38</v>
      </c>
      <c r="C25" s="37">
        <v>234518.31099999999</v>
      </c>
      <c r="D25" s="37">
        <v>1112668.61958938</v>
      </c>
      <c r="E25" s="37">
        <v>1104159.7502115001</v>
      </c>
      <c r="F25" s="37">
        <v>8445.2094796460206</v>
      </c>
      <c r="G25" s="37">
        <v>1104159.7502115001</v>
      </c>
      <c r="H25" s="37">
        <v>7.5904834021145598E-3</v>
      </c>
    </row>
    <row r="26" spans="1:8">
      <c r="A26" s="37">
        <v>25</v>
      </c>
      <c r="B26" s="37">
        <v>39</v>
      </c>
      <c r="C26" s="37">
        <v>76682.437000000005</v>
      </c>
      <c r="D26" s="37">
        <v>138685.73381146701</v>
      </c>
      <c r="E26" s="37">
        <v>111840.34181681</v>
      </c>
      <c r="F26" s="37">
        <v>26833.329883621602</v>
      </c>
      <c r="G26" s="37">
        <v>111840.34181681</v>
      </c>
      <c r="H26" s="37">
        <v>0.19349981546308301</v>
      </c>
    </row>
    <row r="27" spans="1:8">
      <c r="A27" s="37">
        <v>26</v>
      </c>
      <c r="B27" s="37">
        <v>42</v>
      </c>
      <c r="C27" s="37">
        <v>12627.731</v>
      </c>
      <c r="D27" s="37">
        <v>255931.04089999999</v>
      </c>
      <c r="E27" s="37">
        <v>220881.38380000001</v>
      </c>
      <c r="F27" s="37">
        <v>35043.634100000003</v>
      </c>
      <c r="G27" s="37">
        <v>220881.38380000001</v>
      </c>
      <c r="H27" s="37">
        <v>0.136929302135256</v>
      </c>
    </row>
    <row r="28" spans="1:8">
      <c r="A28" s="37">
        <v>27</v>
      </c>
      <c r="B28" s="37">
        <v>75</v>
      </c>
      <c r="C28" s="37">
        <v>94</v>
      </c>
      <c r="D28" s="37">
        <v>72461.538461538497</v>
      </c>
      <c r="E28" s="37">
        <v>67204.388888888905</v>
      </c>
      <c r="F28" s="37">
        <v>5257.1495726495696</v>
      </c>
      <c r="G28" s="37">
        <v>67204.388888888905</v>
      </c>
      <c r="H28" s="37">
        <v>7.2550896437839102E-2</v>
      </c>
    </row>
    <row r="29" spans="1:8">
      <c r="A29" s="37">
        <v>28</v>
      </c>
      <c r="B29" s="37">
        <v>76</v>
      </c>
      <c r="C29" s="37">
        <v>2501</v>
      </c>
      <c r="D29" s="37">
        <v>589151.56064359006</v>
      </c>
      <c r="E29" s="37">
        <v>544292.23670427303</v>
      </c>
      <c r="F29" s="37">
        <v>43491.802571794899</v>
      </c>
      <c r="G29" s="37">
        <v>544292.23670427303</v>
      </c>
      <c r="H29" s="37">
        <v>7.3992826728266806E-2</v>
      </c>
    </row>
    <row r="30" spans="1:8">
      <c r="A30" s="37">
        <v>29</v>
      </c>
      <c r="B30" s="37">
        <v>99</v>
      </c>
      <c r="C30" s="37">
        <v>13</v>
      </c>
      <c r="D30" s="37">
        <v>22551.037742984601</v>
      </c>
      <c r="E30" s="37">
        <v>21401.215051811501</v>
      </c>
      <c r="F30" s="37">
        <v>1149.8226911731299</v>
      </c>
      <c r="G30" s="37">
        <v>21401.215051811501</v>
      </c>
      <c r="H30" s="37">
        <v>5.0987573355945899E-2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131</v>
      </c>
      <c r="D34" s="34">
        <v>225964.41</v>
      </c>
      <c r="E34" s="34">
        <v>213548.43</v>
      </c>
      <c r="F34" s="30"/>
      <c r="G34" s="30"/>
      <c r="H34" s="30"/>
    </row>
    <row r="35" spans="1:8">
      <c r="A35" s="30"/>
      <c r="B35" s="33">
        <v>71</v>
      </c>
      <c r="C35" s="34">
        <v>285</v>
      </c>
      <c r="D35" s="34">
        <v>852919.96</v>
      </c>
      <c r="E35" s="34">
        <v>1006077.69</v>
      </c>
      <c r="F35" s="30"/>
      <c r="G35" s="30"/>
      <c r="H35" s="30"/>
    </row>
    <row r="36" spans="1:8">
      <c r="A36" s="30"/>
      <c r="B36" s="33">
        <v>72</v>
      </c>
      <c r="C36" s="34">
        <v>203</v>
      </c>
      <c r="D36" s="34">
        <v>634872.01</v>
      </c>
      <c r="E36" s="34">
        <v>686321.34</v>
      </c>
      <c r="F36" s="30"/>
      <c r="G36" s="30"/>
      <c r="H36" s="30"/>
    </row>
    <row r="37" spans="1:8">
      <c r="A37" s="30"/>
      <c r="B37" s="33">
        <v>73</v>
      </c>
      <c r="C37" s="34">
        <v>301</v>
      </c>
      <c r="D37" s="34">
        <v>744040.79</v>
      </c>
      <c r="E37" s="34">
        <v>889748.26</v>
      </c>
      <c r="F37" s="30"/>
      <c r="G37" s="30"/>
      <c r="H37" s="30"/>
    </row>
    <row r="38" spans="1:8">
      <c r="A38" s="30"/>
      <c r="B38" s="33">
        <v>74</v>
      </c>
      <c r="C38" s="34">
        <v>1</v>
      </c>
      <c r="D38" s="34">
        <v>0.09</v>
      </c>
      <c r="E38" s="34">
        <v>55.56</v>
      </c>
      <c r="F38" s="30"/>
      <c r="G38" s="30"/>
      <c r="H38" s="30"/>
    </row>
    <row r="39" spans="1:8">
      <c r="A39" s="30"/>
      <c r="B39" s="33">
        <v>77</v>
      </c>
      <c r="C39" s="34">
        <v>336</v>
      </c>
      <c r="D39" s="34">
        <v>612191.79</v>
      </c>
      <c r="E39" s="34">
        <v>746524.01</v>
      </c>
      <c r="F39" s="34"/>
      <c r="G39" s="30"/>
      <c r="H39" s="30"/>
    </row>
    <row r="40" spans="1:8">
      <c r="A40" s="30"/>
      <c r="B40" s="33">
        <v>78</v>
      </c>
      <c r="C40" s="34">
        <v>197</v>
      </c>
      <c r="D40" s="34">
        <v>301879.59999999998</v>
      </c>
      <c r="E40" s="34">
        <v>267920.87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2016-10-08T00:22:33Z</dcterms:modified>
</cp:coreProperties>
</file>