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<sst xmlns="http://schemas.openxmlformats.org/spreadsheetml/2006/main" count="121" uniqueCount="80">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</sst>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  <xf numFmtId="0" fontId="45" fillId="34" borderId="10" xfId="0" applyFont="1" applyFill="1" applyBorder="1" applyAlignment="1">
      <alignment horizontal="righ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764" Type="http://schemas.openxmlformats.org/officeDocument/2006/relationships/image" Target="cid:b365409313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831" Type="http://schemas.openxmlformats.org/officeDocument/2006/relationships/hyperlink" Target="cid:678eaf0c2" TargetMode="External"/><Relationship Id="rId873" Type="http://schemas.openxmlformats.org/officeDocument/2006/relationships/hyperlink" Target="cid:d39451a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929" Type="http://schemas.openxmlformats.org/officeDocument/2006/relationships/hyperlink" Target="cid:63d1608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775" Type="http://schemas.openxmlformats.org/officeDocument/2006/relationships/hyperlink" Target="cid:d76e47a02" TargetMode="External"/><Relationship Id="rId940" Type="http://schemas.openxmlformats.org/officeDocument/2006/relationships/image" Target="cid:6e326b9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842" Type="http://schemas.openxmlformats.org/officeDocument/2006/relationships/image" Target="cid:7c1b6055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786" Type="http://schemas.openxmlformats.org/officeDocument/2006/relationships/image" Target="cid:fb6c356d13" TargetMode="External"/><Relationship Id="rId951" Type="http://schemas.openxmlformats.org/officeDocument/2006/relationships/hyperlink" Target="cid:a1a17c7a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811" Type="http://schemas.openxmlformats.org/officeDocument/2006/relationships/hyperlink" Target="cid:2f0174c2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853" Type="http://schemas.openxmlformats.org/officeDocument/2006/relationships/hyperlink" Target="cid:9b343f332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864" Type="http://schemas.openxmlformats.org/officeDocument/2006/relationships/image" Target="cid:b5a76202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931" Type="http://schemas.openxmlformats.org/officeDocument/2006/relationships/hyperlink" Target="cid:63d50ca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33" Type="http://schemas.openxmlformats.org/officeDocument/2006/relationships/hyperlink" Target="cid:6791f2062" TargetMode="External"/><Relationship Id="rId875" Type="http://schemas.openxmlformats.org/officeDocument/2006/relationships/hyperlink" Target="cid:d399225b2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00" Type="http://schemas.openxmlformats.org/officeDocument/2006/relationships/image" Target="cid:21e7f28513" TargetMode="External"/><Relationship Id="rId942" Type="http://schemas.openxmlformats.org/officeDocument/2006/relationships/image" Target="cid:735d0c7c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44" Type="http://schemas.openxmlformats.org/officeDocument/2006/relationships/image" Target="cid:8badad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911" Type="http://schemas.openxmlformats.org/officeDocument/2006/relationships/hyperlink" Target="cid:3aba824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53" Type="http://schemas.openxmlformats.org/officeDocument/2006/relationships/hyperlink" Target="cid:a1a4c1b02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897" Type="http://schemas.openxmlformats.org/officeDocument/2006/relationships/hyperlink" Target="cid:c559d0a2" TargetMode="External"/><Relationship Id="rId922" Type="http://schemas.openxmlformats.org/officeDocument/2006/relationships/image" Target="cid:4512b67e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933" Type="http://schemas.openxmlformats.org/officeDocument/2006/relationships/hyperlink" Target="cid:63da869f2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44" Type="http://schemas.openxmlformats.org/officeDocument/2006/relationships/image" Target="cid:78cb74d1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955" Type="http://schemas.openxmlformats.org/officeDocument/2006/relationships/hyperlink" Target="cid:a1a7038a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4" sqref="K4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5" t="s">
        <v>4</v>
      </c>
      <c r="D2" s="65"/>
      <c r="E2" s="13"/>
      <c r="F2" s="24"/>
      <c r="G2" s="14"/>
      <c r="H2" s="24"/>
      <c r="I2" s="20"/>
      <c r="J2" s="21"/>
      <c r="K2" s="22"/>
      <c r="L2" s="22"/>
    </row>
    <row r="3" spans="1:13">
      <c r="A3" s="67" t="s">
        <v>5</v>
      </c>
      <c r="B3" s="67"/>
      <c r="C3" s="67"/>
      <c r="D3" s="67"/>
      <c r="E3" s="15">
        <f>SUM(E4:E42)</f>
        <v>29010851.512600001</v>
      </c>
      <c r="F3" s="25">
        <f>RA!I7</f>
        <v>810346.0355</v>
      </c>
      <c r="G3" s="16">
        <f>SUM(G4:G42)</f>
        <v>28200505.477100004</v>
      </c>
      <c r="H3" s="27">
        <f>RA!J7</f>
        <v>2.7932514671210198</v>
      </c>
      <c r="I3" s="20">
        <f>SUM(I4:I42)</f>
        <v>29010857.935140032</v>
      </c>
      <c r="J3" s="21">
        <f>SUM(J4:J42)</f>
        <v>28200505.456699222</v>
      </c>
      <c r="K3" s="22">
        <f>E3-I3</f>
        <v>-6.4225400313735008</v>
      </c>
      <c r="L3" s="22">
        <f>G3-J3</f>
        <v>2.0400781184434891E-2</v>
      </c>
    </row>
    <row r="4" spans="1:13">
      <c r="A4" s="68">
        <f>RA!A8</f>
        <v>42650</v>
      </c>
      <c r="B4" s="12">
        <v>12</v>
      </c>
      <c r="C4" s="66" t="s">
        <v>6</v>
      </c>
      <c r="D4" s="66"/>
      <c r="E4" s="15">
        <f>VLOOKUP(C4,RA!B8:D35,3,0)</f>
        <v>1416981.8426999999</v>
      </c>
      <c r="F4" s="25">
        <f>VLOOKUP(C4,RA!B8:I38,8,0)</f>
        <v>-47613.272599999997</v>
      </c>
      <c r="G4" s="16">
        <f t="shared" ref="G4:G42" si="0">E4-F4</f>
        <v>1464595.1152999999</v>
      </c>
      <c r="H4" s="27">
        <f>RA!J8</f>
        <v>-3.36018932389951</v>
      </c>
      <c r="I4" s="20">
        <f>VLOOKUP(B4,RMS!B:D,3,FALSE)</f>
        <v>1416982.2874666699</v>
      </c>
      <c r="J4" s="21">
        <f>VLOOKUP(B4,RMS!B:E,4,FALSE)</f>
        <v>1464595.13206239</v>
      </c>
      <c r="K4" s="22">
        <f t="shared" ref="K4:K42" si="1">E4-I4</f>
        <v>-0.44476666999980807</v>
      </c>
      <c r="L4" s="22">
        <f t="shared" ref="L4:L42" si="2">G4-J4</f>
        <v>-1.6762390034273267E-2</v>
      </c>
    </row>
    <row r="5" spans="1:13">
      <c r="A5" s="68"/>
      <c r="B5" s="12">
        <v>13</v>
      </c>
      <c r="C5" s="66" t="s">
        <v>7</v>
      </c>
      <c r="D5" s="66"/>
      <c r="E5" s="15">
        <f>VLOOKUP(C5,RA!B8:D36,3,0)</f>
        <v>111153.5371</v>
      </c>
      <c r="F5" s="25">
        <f>VLOOKUP(C5,RA!B9:I39,8,0)</f>
        <v>24991.790700000001</v>
      </c>
      <c r="G5" s="16">
        <f t="shared" si="0"/>
        <v>86161.746400000004</v>
      </c>
      <c r="H5" s="27">
        <f>RA!J9</f>
        <v>22.484026466486601</v>
      </c>
      <c r="I5" s="20">
        <f>VLOOKUP(B5,RMS!B:D,3,FALSE)</f>
        <v>111153.59122649601</v>
      </c>
      <c r="J5" s="21">
        <f>VLOOKUP(B5,RMS!B:E,4,FALSE)</f>
        <v>86161.764103418798</v>
      </c>
      <c r="K5" s="22">
        <f t="shared" si="1"/>
        <v>-5.4126496004755609E-2</v>
      </c>
      <c r="L5" s="22">
        <f t="shared" si="2"/>
        <v>-1.7703418794553727E-2</v>
      </c>
      <c r="M5" s="32"/>
    </row>
    <row r="6" spans="1:13">
      <c r="A6" s="68"/>
      <c r="B6" s="12">
        <v>14</v>
      </c>
      <c r="C6" s="66" t="s">
        <v>8</v>
      </c>
      <c r="D6" s="66"/>
      <c r="E6" s="15">
        <f>VLOOKUP(C6,RA!B10:D37,3,0)</f>
        <v>306206.84360000002</v>
      </c>
      <c r="F6" s="25">
        <f>VLOOKUP(C6,RA!B10:I40,8,0)</f>
        <v>-42363.852599999998</v>
      </c>
      <c r="G6" s="16">
        <f t="shared" si="0"/>
        <v>348570.69620000001</v>
      </c>
      <c r="H6" s="27">
        <f>RA!J10</f>
        <v>-13.835044345168299</v>
      </c>
      <c r="I6" s="20">
        <f>VLOOKUP(B6,RMS!B:D,3,FALSE)</f>
        <v>306209.318108721</v>
      </c>
      <c r="J6" s="21">
        <f>VLOOKUP(B6,RMS!B:E,4,FALSE)</f>
        <v>348570.689776516</v>
      </c>
      <c r="K6" s="22">
        <f>E6-I6</f>
        <v>-2.4745087209739722</v>
      </c>
      <c r="L6" s="22">
        <f t="shared" si="2"/>
        <v>6.423484010156244E-3</v>
      </c>
      <c r="M6" s="32"/>
    </row>
    <row r="7" spans="1:13">
      <c r="A7" s="68"/>
      <c r="B7" s="12">
        <v>15</v>
      </c>
      <c r="C7" s="66" t="s">
        <v>9</v>
      </c>
      <c r="D7" s="66"/>
      <c r="E7" s="15">
        <f>VLOOKUP(C7,RA!B10:D38,3,0)</f>
        <v>104201.0702</v>
      </c>
      <c r="F7" s="25">
        <f>VLOOKUP(C7,RA!B11:I41,8,0)</f>
        <v>-15875.815399999999</v>
      </c>
      <c r="G7" s="16">
        <f t="shared" si="0"/>
        <v>120076.88560000001</v>
      </c>
      <c r="H7" s="27">
        <f>RA!J11</f>
        <v>-15.235750812854899</v>
      </c>
      <c r="I7" s="20">
        <f>VLOOKUP(B7,RMS!B:D,3,FALSE)</f>
        <v>104201.11289956899</v>
      </c>
      <c r="J7" s="21">
        <f>VLOOKUP(B7,RMS!B:E,4,FALSE)</f>
        <v>120076.88571606499</v>
      </c>
      <c r="K7" s="22">
        <f t="shared" si="1"/>
        <v>-4.2699568992247805E-2</v>
      </c>
      <c r="L7" s="22">
        <f t="shared" si="2"/>
        <v>-1.1606498446781188E-4</v>
      </c>
      <c r="M7" s="32"/>
    </row>
    <row r="8" spans="1:13">
      <c r="A8" s="68"/>
      <c r="B8" s="12">
        <v>16</v>
      </c>
      <c r="C8" s="66" t="s">
        <v>10</v>
      </c>
      <c r="D8" s="66"/>
      <c r="E8" s="15">
        <f>VLOOKUP(C8,RA!B12:D38,3,0)</f>
        <v>203036.6692</v>
      </c>
      <c r="F8" s="25">
        <f>VLOOKUP(C8,RA!B12:I42,8,0)</f>
        <v>34431.126199999999</v>
      </c>
      <c r="G8" s="16">
        <f t="shared" si="0"/>
        <v>168605.54300000001</v>
      </c>
      <c r="H8" s="27">
        <f>RA!J12</f>
        <v>16.958082663424602</v>
      </c>
      <c r="I8" s="20">
        <f>VLOOKUP(B8,RMS!B:D,3,FALSE)</f>
        <v>203036.67348888901</v>
      </c>
      <c r="J8" s="21">
        <f>VLOOKUP(B8,RMS!B:E,4,FALSE)</f>
        <v>168605.54112735001</v>
      </c>
      <c r="K8" s="22">
        <f t="shared" si="1"/>
        <v>-4.2888890020549297E-3</v>
      </c>
      <c r="L8" s="22">
        <f t="shared" si="2"/>
        <v>1.8726499984040856E-3</v>
      </c>
      <c r="M8" s="32"/>
    </row>
    <row r="9" spans="1:13">
      <c r="A9" s="68"/>
      <c r="B9" s="12">
        <v>17</v>
      </c>
      <c r="C9" s="66" t="s">
        <v>11</v>
      </c>
      <c r="D9" s="66"/>
      <c r="E9" s="15">
        <f>VLOOKUP(C9,RA!B12:D39,3,0)</f>
        <v>558486.59169999999</v>
      </c>
      <c r="F9" s="25">
        <f>VLOOKUP(C9,RA!B13:I43,8,0)</f>
        <v>-27463.788499999999</v>
      </c>
      <c r="G9" s="16">
        <f t="shared" si="0"/>
        <v>585950.38020000001</v>
      </c>
      <c r="H9" s="27">
        <f>RA!J13</f>
        <v>-4.9175376648527704</v>
      </c>
      <c r="I9" s="20">
        <f>VLOOKUP(B9,RMS!B:D,3,FALSE)</f>
        <v>558486.46558290604</v>
      </c>
      <c r="J9" s="21">
        <f>VLOOKUP(B9,RMS!B:E,4,FALSE)</f>
        <v>585950.37697606802</v>
      </c>
      <c r="K9" s="22">
        <f t="shared" si="1"/>
        <v>0.12611709395423532</v>
      </c>
      <c r="L9" s="22">
        <f t="shared" si="2"/>
        <v>3.2239319989457726E-3</v>
      </c>
      <c r="M9" s="32"/>
    </row>
    <row r="10" spans="1:13">
      <c r="A10" s="68"/>
      <c r="B10" s="12">
        <v>18</v>
      </c>
      <c r="C10" s="66" t="s">
        <v>12</v>
      </c>
      <c r="D10" s="66"/>
      <c r="E10" s="15">
        <f>VLOOKUP(C10,RA!B14:D40,3,0)</f>
        <v>97354.434800000003</v>
      </c>
      <c r="F10" s="25">
        <f>VLOOKUP(C10,RA!B14:I43,8,0)</f>
        <v>19763.792700000002</v>
      </c>
      <c r="G10" s="16">
        <f t="shared" si="0"/>
        <v>77590.642099999997</v>
      </c>
      <c r="H10" s="27">
        <f>RA!J14</f>
        <v>20.3008653284278</v>
      </c>
      <c r="I10" s="20">
        <f>VLOOKUP(B10,RMS!B:D,3,FALSE)</f>
        <v>97354.434628205097</v>
      </c>
      <c r="J10" s="21">
        <f>VLOOKUP(B10,RMS!B:E,4,FALSE)</f>
        <v>77590.640701709402</v>
      </c>
      <c r="K10" s="22">
        <f t="shared" si="1"/>
        <v>1.7179490532726049E-4</v>
      </c>
      <c r="L10" s="22">
        <f t="shared" si="2"/>
        <v>1.3982905948068947E-3</v>
      </c>
      <c r="M10" s="32"/>
    </row>
    <row r="11" spans="1:13">
      <c r="A11" s="68"/>
      <c r="B11" s="12">
        <v>19</v>
      </c>
      <c r="C11" s="66" t="s">
        <v>13</v>
      </c>
      <c r="D11" s="66"/>
      <c r="E11" s="15">
        <f>VLOOKUP(C11,RA!B14:D41,3,0)</f>
        <v>183997.0563</v>
      </c>
      <c r="F11" s="25">
        <f>VLOOKUP(C11,RA!B15:I44,8,0)</f>
        <v>6669.7139999999999</v>
      </c>
      <c r="G11" s="16">
        <f t="shared" si="0"/>
        <v>177327.34229999999</v>
      </c>
      <c r="H11" s="27">
        <f>RA!J15</f>
        <v>3.62490255774815</v>
      </c>
      <c r="I11" s="20">
        <f>VLOOKUP(B11,RMS!B:D,3,FALSE)</f>
        <v>183997.324597436</v>
      </c>
      <c r="J11" s="21">
        <f>VLOOKUP(B11,RMS!B:E,4,FALSE)</f>
        <v>177327.34377350399</v>
      </c>
      <c r="K11" s="22">
        <f t="shared" si="1"/>
        <v>-0.26829743600683287</v>
      </c>
      <c r="L11" s="22">
        <f t="shared" si="2"/>
        <v>-1.4735040022060275E-3</v>
      </c>
      <c r="M11" s="32"/>
    </row>
    <row r="12" spans="1:13">
      <c r="A12" s="68"/>
      <c r="B12" s="12">
        <v>21</v>
      </c>
      <c r="C12" s="66" t="s">
        <v>14</v>
      </c>
      <c r="D12" s="66"/>
      <c r="E12" s="15">
        <f>VLOOKUP(C12,RA!B16:D42,3,0)</f>
        <v>1511391.0204</v>
      </c>
      <c r="F12" s="25">
        <f>VLOOKUP(C12,RA!B16:I45,8,0)</f>
        <v>-88174.61</v>
      </c>
      <c r="G12" s="16">
        <f t="shared" si="0"/>
        <v>1599565.6304000001</v>
      </c>
      <c r="H12" s="27">
        <f>RA!J16</f>
        <v>-5.8340038289141098</v>
      </c>
      <c r="I12" s="20">
        <f>VLOOKUP(B12,RMS!B:D,3,FALSE)</f>
        <v>1511390.0691235799</v>
      </c>
      <c r="J12" s="21">
        <f>VLOOKUP(B12,RMS!B:E,4,FALSE)</f>
        <v>1599565.63036667</v>
      </c>
      <c r="K12" s="22">
        <f t="shared" si="1"/>
        <v>0.95127642014995217</v>
      </c>
      <c r="L12" s="22">
        <f t="shared" si="2"/>
        <v>3.3330172300338745E-5</v>
      </c>
      <c r="M12" s="32"/>
    </row>
    <row r="13" spans="1:13">
      <c r="A13" s="68"/>
      <c r="B13" s="12">
        <v>22</v>
      </c>
      <c r="C13" s="66" t="s">
        <v>15</v>
      </c>
      <c r="D13" s="66"/>
      <c r="E13" s="15">
        <f>VLOOKUP(C13,RA!B16:D43,3,0)</f>
        <v>1167972.7766</v>
      </c>
      <c r="F13" s="25">
        <f>VLOOKUP(C13,RA!B17:I46,8,0)</f>
        <v>51813.780500000001</v>
      </c>
      <c r="G13" s="16">
        <f t="shared" si="0"/>
        <v>1116158.9960999999</v>
      </c>
      <c r="H13" s="27">
        <f>RA!J17</f>
        <v>4.43621474216474</v>
      </c>
      <c r="I13" s="20">
        <f>VLOOKUP(B13,RMS!B:D,3,FALSE)</f>
        <v>1167972.7759034201</v>
      </c>
      <c r="J13" s="21">
        <f>VLOOKUP(B13,RMS!B:E,4,FALSE)</f>
        <v>1116158.99675385</v>
      </c>
      <c r="K13" s="22">
        <f t="shared" si="1"/>
        <v>6.9657992571592331E-4</v>
      </c>
      <c r="L13" s="22">
        <f t="shared" si="2"/>
        <v>-6.5385014750063419E-4</v>
      </c>
      <c r="M13" s="32"/>
    </row>
    <row r="14" spans="1:13">
      <c r="A14" s="68"/>
      <c r="B14" s="12">
        <v>23</v>
      </c>
      <c r="C14" s="66" t="s">
        <v>16</v>
      </c>
      <c r="D14" s="66"/>
      <c r="E14" s="15">
        <f>VLOOKUP(C14,RA!B18:D43,3,0)</f>
        <v>2076125.0656000001</v>
      </c>
      <c r="F14" s="25">
        <f>VLOOKUP(C14,RA!B18:I47,8,0)</f>
        <v>241213.49299999999</v>
      </c>
      <c r="G14" s="16">
        <f t="shared" si="0"/>
        <v>1834911.5726000001</v>
      </c>
      <c r="H14" s="27">
        <f>RA!J18</f>
        <v>11.618447125211601</v>
      </c>
      <c r="I14" s="20">
        <f>VLOOKUP(B14,RMS!B:D,3,FALSE)</f>
        <v>2076125.7494230799</v>
      </c>
      <c r="J14" s="21">
        <f>VLOOKUP(B14,RMS!B:E,4,FALSE)</f>
        <v>1834911.55244872</v>
      </c>
      <c r="K14" s="22">
        <f t="shared" si="1"/>
        <v>-0.68382307980209589</v>
      </c>
      <c r="L14" s="22">
        <f t="shared" si="2"/>
        <v>2.0151280099526048E-2</v>
      </c>
      <c r="M14" s="32"/>
    </row>
    <row r="15" spans="1:13">
      <c r="A15" s="68"/>
      <c r="B15" s="12">
        <v>24</v>
      </c>
      <c r="C15" s="66" t="s">
        <v>17</v>
      </c>
      <c r="D15" s="66"/>
      <c r="E15" s="15">
        <f>VLOOKUP(C15,RA!B18:D44,3,0)</f>
        <v>694389.35360000003</v>
      </c>
      <c r="F15" s="25">
        <f>VLOOKUP(C15,RA!B19:I48,8,0)</f>
        <v>32576.046600000001</v>
      </c>
      <c r="G15" s="16">
        <f t="shared" si="0"/>
        <v>661813.30700000003</v>
      </c>
      <c r="H15" s="27">
        <f>RA!J19</f>
        <v>4.6913228768719399</v>
      </c>
      <c r="I15" s="20">
        <f>VLOOKUP(B15,RMS!B:D,3,FALSE)</f>
        <v>694389.31773931603</v>
      </c>
      <c r="J15" s="21">
        <f>VLOOKUP(B15,RMS!B:E,4,FALSE)</f>
        <v>661813.30785811995</v>
      </c>
      <c r="K15" s="22">
        <f t="shared" si="1"/>
        <v>3.5860684001818299E-2</v>
      </c>
      <c r="L15" s="22">
        <f t="shared" si="2"/>
        <v>-8.5811992175877094E-4</v>
      </c>
      <c r="M15" s="32"/>
    </row>
    <row r="16" spans="1:13">
      <c r="A16" s="68"/>
      <c r="B16" s="12">
        <v>25</v>
      </c>
      <c r="C16" s="66" t="s">
        <v>18</v>
      </c>
      <c r="D16" s="66"/>
      <c r="E16" s="15">
        <f>VLOOKUP(C16,RA!B20:D45,3,0)</f>
        <v>1669724.3692000001</v>
      </c>
      <c r="F16" s="25">
        <f>VLOOKUP(C16,RA!B20:I49,8,0)</f>
        <v>78687.039799999999</v>
      </c>
      <c r="G16" s="16">
        <f t="shared" si="0"/>
        <v>1591037.3294000002</v>
      </c>
      <c r="H16" s="27">
        <f>RA!J20</f>
        <v>4.7125765935667898</v>
      </c>
      <c r="I16" s="20">
        <f>VLOOKUP(B16,RMS!B:D,3,FALSE)</f>
        <v>1669724.3684348401</v>
      </c>
      <c r="J16" s="21">
        <f>VLOOKUP(B16,RMS!B:E,4,FALSE)</f>
        <v>1591037.3293999999</v>
      </c>
      <c r="K16" s="22">
        <f t="shared" si="1"/>
        <v>7.6515995897352695E-4</v>
      </c>
      <c r="L16" s="22">
        <f t="shared" si="2"/>
        <v>0</v>
      </c>
      <c r="M16" s="32"/>
    </row>
    <row r="17" spans="1:13">
      <c r="A17" s="68"/>
      <c r="B17" s="12">
        <v>26</v>
      </c>
      <c r="C17" s="66" t="s">
        <v>19</v>
      </c>
      <c r="D17" s="66"/>
      <c r="E17" s="15">
        <f>VLOOKUP(C17,RA!B20:D46,3,0)</f>
        <v>408840.94709999999</v>
      </c>
      <c r="F17" s="25">
        <f>VLOOKUP(C17,RA!B21:I50,8,0)</f>
        <v>53322.133300000001</v>
      </c>
      <c r="G17" s="16">
        <f t="shared" si="0"/>
        <v>355518.8138</v>
      </c>
      <c r="H17" s="27">
        <f>RA!J21</f>
        <v>13.0422683144205</v>
      </c>
      <c r="I17" s="20">
        <f>VLOOKUP(B17,RMS!B:D,3,FALSE)</f>
        <v>408840.37608699797</v>
      </c>
      <c r="J17" s="21">
        <f>VLOOKUP(B17,RMS!B:E,4,FALSE)</f>
        <v>355518.81363632903</v>
      </c>
      <c r="K17" s="22">
        <f t="shared" si="1"/>
        <v>0.57101300201611593</v>
      </c>
      <c r="L17" s="22">
        <f t="shared" si="2"/>
        <v>1.6367097850888968E-4</v>
      </c>
      <c r="M17" s="32"/>
    </row>
    <row r="18" spans="1:13">
      <c r="A18" s="68"/>
      <c r="B18" s="12">
        <v>27</v>
      </c>
      <c r="C18" s="66" t="s">
        <v>20</v>
      </c>
      <c r="D18" s="66"/>
      <c r="E18" s="15">
        <f>VLOOKUP(C18,RA!B22:D47,3,0)</f>
        <v>1604940.24</v>
      </c>
      <c r="F18" s="25">
        <f>VLOOKUP(C18,RA!B22:I51,8,0)</f>
        <v>76062.176999999996</v>
      </c>
      <c r="G18" s="16">
        <f t="shared" si="0"/>
        <v>1528878.0630000001</v>
      </c>
      <c r="H18" s="27">
        <f>RA!J22</f>
        <v>4.7392529082578196</v>
      </c>
      <c r="I18" s="20">
        <f>VLOOKUP(B18,RMS!B:D,3,FALSE)</f>
        <v>1604942.4335384101</v>
      </c>
      <c r="J18" s="21">
        <f>VLOOKUP(B18,RMS!B:E,4,FALSE)</f>
        <v>1528878.06251652</v>
      </c>
      <c r="K18" s="22">
        <f t="shared" si="1"/>
        <v>-2.1935384101234376</v>
      </c>
      <c r="L18" s="22">
        <f t="shared" si="2"/>
        <v>4.8348004929721355E-4</v>
      </c>
      <c r="M18" s="32"/>
    </row>
    <row r="19" spans="1:13">
      <c r="A19" s="68"/>
      <c r="B19" s="12">
        <v>29</v>
      </c>
      <c r="C19" s="66" t="s">
        <v>21</v>
      </c>
      <c r="D19" s="66"/>
      <c r="E19" s="15">
        <f>VLOOKUP(C19,RA!B22:D48,3,0)</f>
        <v>4624478.2571</v>
      </c>
      <c r="F19" s="25">
        <f>VLOOKUP(C19,RA!B23:I52,8,0)</f>
        <v>304586.609</v>
      </c>
      <c r="G19" s="16">
        <f t="shared" si="0"/>
        <v>4319891.6480999999</v>
      </c>
      <c r="H19" s="27">
        <f>RA!J23</f>
        <v>6.5863994177584404</v>
      </c>
      <c r="I19" s="20">
        <f>VLOOKUP(B19,RMS!B:D,3,FALSE)</f>
        <v>4624480.3276478602</v>
      </c>
      <c r="J19" s="21">
        <f>VLOOKUP(B19,RMS!B:E,4,FALSE)</f>
        <v>4319891.6815444399</v>
      </c>
      <c r="K19" s="22">
        <f t="shared" si="1"/>
        <v>-2.0705478601157665</v>
      </c>
      <c r="L19" s="22">
        <f t="shared" si="2"/>
        <v>-3.3444439992308617E-2</v>
      </c>
      <c r="M19" s="32"/>
    </row>
    <row r="20" spans="1:13">
      <c r="A20" s="68"/>
      <c r="B20" s="12">
        <v>31</v>
      </c>
      <c r="C20" s="66" t="s">
        <v>22</v>
      </c>
      <c r="D20" s="66"/>
      <c r="E20" s="15">
        <f>VLOOKUP(C20,RA!B24:D49,3,0)</f>
        <v>320186.0625</v>
      </c>
      <c r="F20" s="25">
        <f>VLOOKUP(C20,RA!B24:I53,8,0)</f>
        <v>52799.351300000002</v>
      </c>
      <c r="G20" s="16">
        <f t="shared" si="0"/>
        <v>267386.71120000002</v>
      </c>
      <c r="H20" s="27">
        <f>RA!J24</f>
        <v>16.490209126451301</v>
      </c>
      <c r="I20" s="20">
        <f>VLOOKUP(B20,RMS!B:D,3,FALSE)</f>
        <v>320186.110663603</v>
      </c>
      <c r="J20" s="21">
        <f>VLOOKUP(B20,RMS!B:E,4,FALSE)</f>
        <v>267386.71593453502</v>
      </c>
      <c r="K20" s="22">
        <f t="shared" si="1"/>
        <v>-4.816360300173983E-2</v>
      </c>
      <c r="L20" s="22">
        <f t="shared" si="2"/>
        <v>-4.7345350030809641E-3</v>
      </c>
      <c r="M20" s="32"/>
    </row>
    <row r="21" spans="1:13">
      <c r="A21" s="68"/>
      <c r="B21" s="12">
        <v>32</v>
      </c>
      <c r="C21" s="66" t="s">
        <v>23</v>
      </c>
      <c r="D21" s="66"/>
      <c r="E21" s="15">
        <f>VLOOKUP(C21,RA!B24:D50,3,0)</f>
        <v>406169.72070000001</v>
      </c>
      <c r="F21" s="25">
        <f>VLOOKUP(C21,RA!B25:I54,8,0)</f>
        <v>19303.580000000002</v>
      </c>
      <c r="G21" s="16">
        <f t="shared" si="0"/>
        <v>386866.14069999999</v>
      </c>
      <c r="H21" s="27">
        <f>RA!J25</f>
        <v>4.7525896235524101</v>
      </c>
      <c r="I21" s="20">
        <f>VLOOKUP(B21,RMS!B:D,3,FALSE)</f>
        <v>406169.69667239999</v>
      </c>
      <c r="J21" s="21">
        <f>VLOOKUP(B21,RMS!B:E,4,FALSE)</f>
        <v>386866.144984585</v>
      </c>
      <c r="K21" s="22">
        <f t="shared" si="1"/>
        <v>2.4027600011322647E-2</v>
      </c>
      <c r="L21" s="22">
        <f t="shared" si="2"/>
        <v>-4.2845850111916661E-3</v>
      </c>
      <c r="M21" s="32"/>
    </row>
    <row r="22" spans="1:13">
      <c r="A22" s="68"/>
      <c r="B22" s="12">
        <v>33</v>
      </c>
      <c r="C22" s="66" t="s">
        <v>24</v>
      </c>
      <c r="D22" s="66"/>
      <c r="E22" s="15">
        <f>VLOOKUP(C22,RA!B26:D51,3,0)</f>
        <v>849015.45429999998</v>
      </c>
      <c r="F22" s="25">
        <f>VLOOKUP(C22,RA!B26:I55,8,0)</f>
        <v>158896.9498</v>
      </c>
      <c r="G22" s="16">
        <f t="shared" si="0"/>
        <v>690118.50450000004</v>
      </c>
      <c r="H22" s="27">
        <f>RA!J26</f>
        <v>18.715436685543999</v>
      </c>
      <c r="I22" s="20">
        <f>VLOOKUP(B22,RMS!B:D,3,FALSE)</f>
        <v>849015.49739095406</v>
      </c>
      <c r="J22" s="21">
        <f>VLOOKUP(B22,RMS!B:E,4,FALSE)</f>
        <v>690118.54200502904</v>
      </c>
      <c r="K22" s="22">
        <f t="shared" si="1"/>
        <v>-4.3090954073704779E-2</v>
      </c>
      <c r="L22" s="22">
        <f t="shared" si="2"/>
        <v>-3.7505029002204537E-2</v>
      </c>
      <c r="M22" s="32"/>
    </row>
    <row r="23" spans="1:13">
      <c r="A23" s="68"/>
      <c r="B23" s="12">
        <v>34</v>
      </c>
      <c r="C23" s="66" t="s">
        <v>25</v>
      </c>
      <c r="D23" s="66"/>
      <c r="E23" s="15">
        <f>VLOOKUP(C23,RA!B26:D52,3,0)</f>
        <v>283275.3137</v>
      </c>
      <c r="F23" s="25">
        <f>VLOOKUP(C23,RA!B27:I56,8,0)</f>
        <v>63835.946199999998</v>
      </c>
      <c r="G23" s="16">
        <f t="shared" si="0"/>
        <v>219439.36749999999</v>
      </c>
      <c r="H23" s="27">
        <f>RA!J27</f>
        <v>22.534948551007499</v>
      </c>
      <c r="I23" s="20">
        <f>VLOOKUP(B23,RMS!B:D,3,FALSE)</f>
        <v>283275.10768602201</v>
      </c>
      <c r="J23" s="21">
        <f>VLOOKUP(B23,RMS!B:E,4,FALSE)</f>
        <v>219439.37521368201</v>
      </c>
      <c r="K23" s="22">
        <f t="shared" si="1"/>
        <v>0.2060139779932797</v>
      </c>
      <c r="L23" s="22">
        <f t="shared" si="2"/>
        <v>-7.7136820182204247E-3</v>
      </c>
      <c r="M23" s="32"/>
    </row>
    <row r="24" spans="1:13">
      <c r="A24" s="68"/>
      <c r="B24" s="12">
        <v>35</v>
      </c>
      <c r="C24" s="66" t="s">
        <v>26</v>
      </c>
      <c r="D24" s="66"/>
      <c r="E24" s="15">
        <f>VLOOKUP(C24,RA!B28:D53,3,0)</f>
        <v>1149778.2919999999</v>
      </c>
      <c r="F24" s="25">
        <f>VLOOKUP(C24,RA!B28:I57,8,0)</f>
        <v>61614.246899999998</v>
      </c>
      <c r="G24" s="16">
        <f t="shared" si="0"/>
        <v>1088164.0451</v>
      </c>
      <c r="H24" s="27">
        <f>RA!J28</f>
        <v>5.3587937195112696</v>
      </c>
      <c r="I24" s="20">
        <f>VLOOKUP(B24,RMS!B:D,3,FALSE)</f>
        <v>1149778.3592495599</v>
      </c>
      <c r="J24" s="21">
        <f>VLOOKUP(B24,RMS!B:E,4,FALSE)</f>
        <v>1088164.0425070799</v>
      </c>
      <c r="K24" s="22">
        <f t="shared" si="1"/>
        <v>-6.7249560030177236E-2</v>
      </c>
      <c r="L24" s="22">
        <f t="shared" si="2"/>
        <v>2.5929200928658247E-3</v>
      </c>
      <c r="M24" s="32"/>
    </row>
    <row r="25" spans="1:13">
      <c r="A25" s="68"/>
      <c r="B25" s="12">
        <v>36</v>
      </c>
      <c r="C25" s="66" t="s">
        <v>27</v>
      </c>
      <c r="D25" s="66"/>
      <c r="E25" s="15">
        <f>VLOOKUP(C25,RA!B28:D54,3,0)</f>
        <v>853274.13359999994</v>
      </c>
      <c r="F25" s="25">
        <f>VLOOKUP(C25,RA!B29:I58,8,0)</f>
        <v>112004.78019999999</v>
      </c>
      <c r="G25" s="16">
        <f t="shared" si="0"/>
        <v>741269.35339999991</v>
      </c>
      <c r="H25" s="27">
        <f>RA!J29</f>
        <v>13.126470824498901</v>
      </c>
      <c r="I25" s="20">
        <f>VLOOKUP(B25,RMS!B:D,3,FALSE)</f>
        <v>853274.13403008797</v>
      </c>
      <c r="J25" s="21">
        <f>VLOOKUP(B25,RMS!B:E,4,FALSE)</f>
        <v>741269.34363162296</v>
      </c>
      <c r="K25" s="22">
        <f t="shared" si="1"/>
        <v>-4.3008802458643913E-4</v>
      </c>
      <c r="L25" s="22">
        <f t="shared" si="2"/>
        <v>9.7683769417926669E-3</v>
      </c>
      <c r="M25" s="32"/>
    </row>
    <row r="26" spans="1:13">
      <c r="A26" s="68"/>
      <c r="B26" s="12">
        <v>37</v>
      </c>
      <c r="C26" s="66" t="s">
        <v>67</v>
      </c>
      <c r="D26" s="66"/>
      <c r="E26" s="15">
        <f>VLOOKUP(C26,RA!B30:D55,3,0)</f>
        <v>1498402.1140000001</v>
      </c>
      <c r="F26" s="25">
        <f>VLOOKUP(C26,RA!B30:I59,8,0)</f>
        <v>162010.80170000001</v>
      </c>
      <c r="G26" s="16">
        <f t="shared" si="0"/>
        <v>1336391.3123000001</v>
      </c>
      <c r="H26" s="27">
        <f>RA!J30</f>
        <v>10.812237929077</v>
      </c>
      <c r="I26" s="20">
        <f>VLOOKUP(B26,RMS!B:D,3,FALSE)</f>
        <v>1498402.1725292001</v>
      </c>
      <c r="J26" s="21">
        <f>VLOOKUP(B26,RMS!B:E,4,FALSE)</f>
        <v>1336391.31372083</v>
      </c>
      <c r="K26" s="22">
        <f t="shared" si="1"/>
        <v>-5.8529200032353401E-2</v>
      </c>
      <c r="L26" s="22">
        <f t="shared" si="2"/>
        <v>-1.4208299107849598E-3</v>
      </c>
      <c r="M26" s="32"/>
    </row>
    <row r="27" spans="1:13">
      <c r="A27" s="68"/>
      <c r="B27" s="12">
        <v>38</v>
      </c>
      <c r="C27" s="66" t="s">
        <v>29</v>
      </c>
      <c r="D27" s="66"/>
      <c r="E27" s="15">
        <f>VLOOKUP(C27,RA!B30:D56,3,0)</f>
        <v>1441389.9258000001</v>
      </c>
      <c r="F27" s="25">
        <f>VLOOKUP(C27,RA!B31:I60,8,0)</f>
        <v>1854.3103000000001</v>
      </c>
      <c r="G27" s="16">
        <f t="shared" si="0"/>
        <v>1439535.6155000001</v>
      </c>
      <c r="H27" s="27">
        <f>RA!J31</f>
        <v>0.128647374787972</v>
      </c>
      <c r="I27" s="20">
        <f>VLOOKUP(B27,RMS!B:D,3,FALSE)</f>
        <v>1441389.9587486701</v>
      </c>
      <c r="J27" s="21">
        <f>VLOOKUP(B27,RMS!B:E,4,FALSE)</f>
        <v>1439535.53578319</v>
      </c>
      <c r="K27" s="22">
        <f t="shared" si="1"/>
        <v>-3.2948669977486134E-2</v>
      </c>
      <c r="L27" s="22">
        <f t="shared" si="2"/>
        <v>7.9716810025274754E-2</v>
      </c>
      <c r="M27" s="32"/>
    </row>
    <row r="28" spans="1:13">
      <c r="A28" s="68"/>
      <c r="B28" s="12">
        <v>39</v>
      </c>
      <c r="C28" s="66" t="s">
        <v>30</v>
      </c>
      <c r="D28" s="66"/>
      <c r="E28" s="15">
        <f>VLOOKUP(C28,RA!B32:D57,3,0)</f>
        <v>148348.66899999999</v>
      </c>
      <c r="F28" s="25">
        <f>VLOOKUP(C28,RA!B32:I61,8,0)</f>
        <v>28697.015100000001</v>
      </c>
      <c r="G28" s="16">
        <f t="shared" si="0"/>
        <v>119651.65389999999</v>
      </c>
      <c r="H28" s="27">
        <f>RA!J32</f>
        <v>19.344302374563298</v>
      </c>
      <c r="I28" s="20">
        <f>VLOOKUP(B28,RMS!B:D,3,FALSE)</f>
        <v>148348.53221611801</v>
      </c>
      <c r="J28" s="21">
        <f>VLOOKUP(B28,RMS!B:E,4,FALSE)</f>
        <v>119651.665626872</v>
      </c>
      <c r="K28" s="22">
        <f t="shared" si="1"/>
        <v>0.13678388198604807</v>
      </c>
      <c r="L28" s="22">
        <f t="shared" si="2"/>
        <v>-1.1726872005965561E-2</v>
      </c>
      <c r="M28" s="32"/>
    </row>
    <row r="29" spans="1:13">
      <c r="A29" s="68"/>
      <c r="B29" s="12">
        <v>40</v>
      </c>
      <c r="C29" s="66" t="s">
        <v>68</v>
      </c>
      <c r="D29" s="66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68"/>
      <c r="B30" s="12">
        <v>42</v>
      </c>
      <c r="C30" s="66" t="s">
        <v>31</v>
      </c>
      <c r="D30" s="66"/>
      <c r="E30" s="15">
        <f>VLOOKUP(C30,RA!B34:D60,3,0)</f>
        <v>229519.47810000001</v>
      </c>
      <c r="F30" s="25">
        <f>VLOOKUP(C30,RA!B34:I64,8,0)</f>
        <v>29924.3868</v>
      </c>
      <c r="G30" s="16">
        <f t="shared" si="0"/>
        <v>199595.0913</v>
      </c>
      <c r="H30" s="27">
        <f>RA!J34</f>
        <v>0</v>
      </c>
      <c r="I30" s="20">
        <f>VLOOKUP(B30,RMS!B:D,3,FALSE)</f>
        <v>229519.47589999999</v>
      </c>
      <c r="J30" s="21">
        <f>VLOOKUP(B30,RMS!B:E,4,FALSE)</f>
        <v>199595.0577</v>
      </c>
      <c r="K30" s="22">
        <f t="shared" si="1"/>
        <v>2.2000000171829015E-3</v>
      </c>
      <c r="L30" s="22">
        <f t="shared" si="2"/>
        <v>3.3599999995203689E-2</v>
      </c>
      <c r="M30" s="32"/>
    </row>
    <row r="31" spans="1:13" s="36" customFormat="1" ht="12" thickBot="1">
      <c r="A31" s="68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13.037841950373499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68"/>
      <c r="B32" s="12">
        <v>70</v>
      </c>
      <c r="C32" s="69" t="s">
        <v>64</v>
      </c>
      <c r="D32" s="70"/>
      <c r="E32" s="15">
        <f>VLOOKUP(C32,RA!B34:D61,3,0)</f>
        <v>205646.44</v>
      </c>
      <c r="F32" s="25">
        <f>VLOOKUP(C32,RA!B34:I65,8,0)</f>
        <v>10453.68</v>
      </c>
      <c r="G32" s="16">
        <f t="shared" si="0"/>
        <v>195192.76</v>
      </c>
      <c r="H32" s="27">
        <f>RA!J34</f>
        <v>0</v>
      </c>
      <c r="I32" s="20">
        <f>VLOOKUP(B32,RMS!B:D,3,FALSE)</f>
        <v>205646.44</v>
      </c>
      <c r="J32" s="21">
        <f>VLOOKUP(B32,RMS!B:E,4,FALSE)</f>
        <v>195192.76</v>
      </c>
      <c r="K32" s="22">
        <f t="shared" si="1"/>
        <v>0</v>
      </c>
      <c r="L32" s="22">
        <f t="shared" si="2"/>
        <v>0</v>
      </c>
    </row>
    <row r="33" spans="1:13">
      <c r="A33" s="68"/>
      <c r="B33" s="12">
        <v>71</v>
      </c>
      <c r="C33" s="66" t="s">
        <v>35</v>
      </c>
      <c r="D33" s="66"/>
      <c r="E33" s="15">
        <f>VLOOKUP(C33,RA!B34:D61,3,0)</f>
        <v>1131135.92</v>
      </c>
      <c r="F33" s="25">
        <f>VLOOKUP(C33,RA!B34:I65,8,0)</f>
        <v>-213745.92000000001</v>
      </c>
      <c r="G33" s="16">
        <f t="shared" si="0"/>
        <v>1344881.8399999999</v>
      </c>
      <c r="H33" s="27">
        <f>RA!J34</f>
        <v>0</v>
      </c>
      <c r="I33" s="20">
        <f>VLOOKUP(B33,RMS!B:D,3,FALSE)</f>
        <v>1131135.92</v>
      </c>
      <c r="J33" s="21">
        <f>VLOOKUP(B33,RMS!B:E,4,FALSE)</f>
        <v>1344881.84</v>
      </c>
      <c r="K33" s="22">
        <f t="shared" si="1"/>
        <v>0</v>
      </c>
      <c r="L33" s="22">
        <f t="shared" si="2"/>
        <v>0</v>
      </c>
      <c r="M33" s="32"/>
    </row>
    <row r="34" spans="1:13">
      <c r="A34" s="68"/>
      <c r="B34" s="12">
        <v>72</v>
      </c>
      <c r="C34" s="66" t="s">
        <v>36</v>
      </c>
      <c r="D34" s="66"/>
      <c r="E34" s="15">
        <f>VLOOKUP(C34,RA!B34:D62,3,0)</f>
        <v>870103.39</v>
      </c>
      <c r="F34" s="25">
        <f>VLOOKUP(C34,RA!B34:I66,8,0)</f>
        <v>-71888.36</v>
      </c>
      <c r="G34" s="16">
        <f t="shared" si="0"/>
        <v>941991.75</v>
      </c>
      <c r="H34" s="27">
        <f>RA!J35</f>
        <v>13.037841950373499</v>
      </c>
      <c r="I34" s="20">
        <f>VLOOKUP(B34,RMS!B:D,3,FALSE)</f>
        <v>870103.39</v>
      </c>
      <c r="J34" s="21">
        <f>VLOOKUP(B34,RMS!B:E,4,FALSE)</f>
        <v>941991.75</v>
      </c>
      <c r="K34" s="22">
        <f t="shared" si="1"/>
        <v>0</v>
      </c>
      <c r="L34" s="22">
        <f t="shared" si="2"/>
        <v>0</v>
      </c>
      <c r="M34" s="32"/>
    </row>
    <row r="35" spans="1:13">
      <c r="A35" s="68"/>
      <c r="B35" s="12">
        <v>73</v>
      </c>
      <c r="C35" s="66" t="s">
        <v>37</v>
      </c>
      <c r="D35" s="66"/>
      <c r="E35" s="15">
        <f>VLOOKUP(C35,RA!B34:D63,3,0)</f>
        <v>976712.31</v>
      </c>
      <c r="F35" s="25">
        <f>VLOOKUP(C35,RA!B34:I67,8,0)</f>
        <v>-228821.9</v>
      </c>
      <c r="G35" s="16">
        <f t="shared" si="0"/>
        <v>1205534.21</v>
      </c>
      <c r="H35" s="27">
        <f>RA!J34</f>
        <v>0</v>
      </c>
      <c r="I35" s="20">
        <f>VLOOKUP(B35,RMS!B:D,3,FALSE)</f>
        <v>976712.31</v>
      </c>
      <c r="J35" s="21">
        <f>VLOOKUP(B35,RMS!B:E,4,FALSE)</f>
        <v>1205534.21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8"/>
      <c r="B36" s="12">
        <v>74</v>
      </c>
      <c r="C36" s="66" t="s">
        <v>65</v>
      </c>
      <c r="D36" s="66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13.037841950373499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68"/>
      <c r="B37" s="12">
        <v>75</v>
      </c>
      <c r="C37" s="66" t="s">
        <v>32</v>
      </c>
      <c r="D37" s="66"/>
      <c r="E37" s="15">
        <f>VLOOKUP(C37,RA!B8:D64,3,0)</f>
        <v>81371.794800000003</v>
      </c>
      <c r="F37" s="25">
        <f>VLOOKUP(C37,RA!B8:I68,8,0)</f>
        <v>6569.4062999999996</v>
      </c>
      <c r="G37" s="16">
        <f t="shared" si="0"/>
        <v>74802.388500000001</v>
      </c>
      <c r="H37" s="27">
        <f>RA!J35</f>
        <v>13.037841950373499</v>
      </c>
      <c r="I37" s="20">
        <f>VLOOKUP(B37,RMS!B:D,3,FALSE)</f>
        <v>81371.794871794904</v>
      </c>
      <c r="J37" s="21">
        <f>VLOOKUP(B37,RMS!B:E,4,FALSE)</f>
        <v>74802.388888888905</v>
      </c>
      <c r="K37" s="22">
        <f t="shared" si="1"/>
        <v>-7.1794900577515364E-5</v>
      </c>
      <c r="L37" s="22">
        <f t="shared" si="2"/>
        <v>-3.8888890412636101E-4</v>
      </c>
      <c r="M37" s="32"/>
    </row>
    <row r="38" spans="1:13">
      <c r="A38" s="68"/>
      <c r="B38" s="12">
        <v>76</v>
      </c>
      <c r="C38" s="66" t="s">
        <v>33</v>
      </c>
      <c r="D38" s="66"/>
      <c r="E38" s="15">
        <f>VLOOKUP(C38,RA!B8:D65,3,0)</f>
        <v>671326.18949999998</v>
      </c>
      <c r="F38" s="25">
        <f>VLOOKUP(C38,RA!B8:I69,8,0)</f>
        <v>31205.219000000001</v>
      </c>
      <c r="G38" s="16">
        <f t="shared" si="0"/>
        <v>640120.97049999994</v>
      </c>
      <c r="H38" s="27">
        <f>RA!J36</f>
        <v>0</v>
      </c>
      <c r="I38" s="20">
        <f>VLOOKUP(B38,RMS!B:D,3,FALSE)</f>
        <v>671326.17991453002</v>
      </c>
      <c r="J38" s="21">
        <f>VLOOKUP(B38,RMS!B:E,4,FALSE)</f>
        <v>640120.97062136803</v>
      </c>
      <c r="K38" s="22">
        <f t="shared" si="1"/>
        <v>9.5854699611663818E-3</v>
      </c>
      <c r="L38" s="22">
        <f t="shared" si="2"/>
        <v>-1.2136809527873993E-4</v>
      </c>
      <c r="M38" s="32"/>
    </row>
    <row r="39" spans="1:13">
      <c r="A39" s="68"/>
      <c r="B39" s="12">
        <v>77</v>
      </c>
      <c r="C39" s="66" t="s">
        <v>38</v>
      </c>
      <c r="D39" s="66"/>
      <c r="E39" s="15">
        <f>VLOOKUP(C39,RA!B9:D66,3,0)</f>
        <v>744430.57</v>
      </c>
      <c r="F39" s="25">
        <f>VLOOKUP(C39,RA!B9:I70,8,0)</f>
        <v>-161856.9</v>
      </c>
      <c r="G39" s="16">
        <f t="shared" si="0"/>
        <v>906287.47</v>
      </c>
      <c r="H39" s="27">
        <f>RA!J37</f>
        <v>5.0833265093234798</v>
      </c>
      <c r="I39" s="20">
        <f>VLOOKUP(B39,RMS!B:D,3,FALSE)</f>
        <v>744430.57</v>
      </c>
      <c r="J39" s="21">
        <f>VLOOKUP(B39,RMS!B:E,4,FALSE)</f>
        <v>906287.47</v>
      </c>
      <c r="K39" s="22">
        <f t="shared" si="1"/>
        <v>0</v>
      </c>
      <c r="L39" s="22">
        <f t="shared" si="2"/>
        <v>0</v>
      </c>
      <c r="M39" s="32"/>
    </row>
    <row r="40" spans="1:13">
      <c r="A40" s="68"/>
      <c r="B40" s="12">
        <v>78</v>
      </c>
      <c r="C40" s="66" t="s">
        <v>39</v>
      </c>
      <c r="D40" s="66"/>
      <c r="E40" s="15">
        <f>VLOOKUP(C40,RA!B10:D67,3,0)</f>
        <v>395779.74</v>
      </c>
      <c r="F40" s="25">
        <f>VLOOKUP(C40,RA!B10:I71,8,0)</f>
        <v>43822.11</v>
      </c>
      <c r="G40" s="16">
        <f t="shared" si="0"/>
        <v>351957.63</v>
      </c>
      <c r="H40" s="27">
        <f>RA!J38</f>
        <v>-18.8965725710488</v>
      </c>
      <c r="I40" s="20">
        <f>VLOOKUP(B40,RMS!B:D,3,FALSE)</f>
        <v>395779.74</v>
      </c>
      <c r="J40" s="21">
        <f>VLOOKUP(B40,RMS!B:E,4,FALSE)</f>
        <v>351957.63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8"/>
      <c r="B41" s="12">
        <v>9101</v>
      </c>
      <c r="C41" s="71" t="s">
        <v>70</v>
      </c>
      <c r="D41" s="72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-8.2620480308667705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68"/>
      <c r="B42" s="12">
        <v>99</v>
      </c>
      <c r="C42" s="66" t="s">
        <v>34</v>
      </c>
      <c r="D42" s="66"/>
      <c r="E42" s="15">
        <f>VLOOKUP(C42,RA!B8:D68,3,0)</f>
        <v>15705.919400000001</v>
      </c>
      <c r="F42" s="25">
        <f>VLOOKUP(C42,RA!B8:I72,8,0)</f>
        <v>1040.9682</v>
      </c>
      <c r="G42" s="16">
        <f t="shared" si="0"/>
        <v>14664.951200000001</v>
      </c>
      <c r="H42" s="27">
        <f>RA!J39</f>
        <v>-8.2620480308667705</v>
      </c>
      <c r="I42" s="20">
        <f>VLOOKUP(B42,RMS!B:D,3,FALSE)</f>
        <v>15705.9193706981</v>
      </c>
      <c r="J42" s="21">
        <f>VLOOKUP(B42,RMS!B:E,4,FALSE)</f>
        <v>14664.951319869901</v>
      </c>
      <c r="K42" s="22">
        <f t="shared" si="1"/>
        <v>2.9301900212885812E-5</v>
      </c>
      <c r="L42" s="22">
        <f t="shared" si="2"/>
        <v>-1.1986989920842461E-4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4" width="13.140625" style="41" bestFit="1" customWidth="1"/>
    <col min="5" max="5" width="12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44" t="s">
        <v>45</v>
      </c>
      <c r="W1" s="78"/>
    </row>
    <row r="2" spans="1:23" ht="12.7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44"/>
      <c r="W2" s="78"/>
    </row>
    <row r="3" spans="1:23" ht="23.25" thickBo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45" t="s">
        <v>46</v>
      </c>
      <c r="W3" s="78"/>
    </row>
    <row r="4" spans="1:23" ht="12.75" thickTop="1" thickBot="1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W4" s="78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9" t="s">
        <v>4</v>
      </c>
      <c r="C6" s="80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1" t="s">
        <v>5</v>
      </c>
      <c r="B7" s="82"/>
      <c r="C7" s="83"/>
      <c r="D7" s="53">
        <v>29010851.512600001</v>
      </c>
      <c r="E7" s="84"/>
      <c r="F7" s="84"/>
      <c r="G7" s="53">
        <v>27286987.622000001</v>
      </c>
      <c r="H7" s="54">
        <v>6.3175309582730996</v>
      </c>
      <c r="I7" s="53">
        <v>810346.0355</v>
      </c>
      <c r="J7" s="54">
        <v>2.7932514671210198</v>
      </c>
      <c r="K7" s="53">
        <v>1222862.3725000001</v>
      </c>
      <c r="L7" s="54">
        <v>4.4814854224292402</v>
      </c>
      <c r="M7" s="54">
        <v>-0.33733668340506601</v>
      </c>
      <c r="N7" s="53">
        <v>243330767.1022</v>
      </c>
      <c r="O7" s="53">
        <v>6255703496.1802998</v>
      </c>
      <c r="P7" s="53">
        <v>1140235</v>
      </c>
      <c r="Q7" s="53">
        <v>1116142</v>
      </c>
      <c r="R7" s="54">
        <v>2.1585963076382799</v>
      </c>
      <c r="S7" s="53">
        <v>25.442870559665302</v>
      </c>
      <c r="T7" s="53">
        <v>22.572410534591501</v>
      </c>
      <c r="U7" s="55">
        <v>11.2819817965997</v>
      </c>
    </row>
    <row r="8" spans="1:23" ht="12" thickBot="1">
      <c r="A8" s="73">
        <v>42650</v>
      </c>
      <c r="B8" s="69" t="s">
        <v>6</v>
      </c>
      <c r="C8" s="70"/>
      <c r="D8" s="56">
        <v>1416981.8426999999</v>
      </c>
      <c r="E8" s="59"/>
      <c r="F8" s="59"/>
      <c r="G8" s="56">
        <v>799425.90280000004</v>
      </c>
      <c r="H8" s="57">
        <v>77.249928697206599</v>
      </c>
      <c r="I8" s="56">
        <v>-47613.272599999997</v>
      </c>
      <c r="J8" s="57">
        <v>-3.36018932389951</v>
      </c>
      <c r="K8" s="56">
        <v>178567.81340000001</v>
      </c>
      <c r="L8" s="57">
        <v>22.3370061908882</v>
      </c>
      <c r="M8" s="57">
        <v>-1.2666397246705601</v>
      </c>
      <c r="N8" s="56">
        <v>7674025.8150000004</v>
      </c>
      <c r="O8" s="56">
        <v>231321949.90849999</v>
      </c>
      <c r="P8" s="56">
        <v>42142</v>
      </c>
      <c r="Q8" s="56">
        <v>42670</v>
      </c>
      <c r="R8" s="57">
        <v>-1.2374033278650101</v>
      </c>
      <c r="S8" s="56">
        <v>33.623981839969602</v>
      </c>
      <c r="T8" s="56">
        <v>36.283967860323401</v>
      </c>
      <c r="U8" s="58">
        <v>-7.9109786372529003</v>
      </c>
    </row>
    <row r="9" spans="1:23" ht="12" thickBot="1">
      <c r="A9" s="74"/>
      <c r="B9" s="69" t="s">
        <v>7</v>
      </c>
      <c r="C9" s="70"/>
      <c r="D9" s="56">
        <v>111153.5371</v>
      </c>
      <c r="E9" s="59"/>
      <c r="F9" s="59"/>
      <c r="G9" s="56">
        <v>114421.1265</v>
      </c>
      <c r="H9" s="57">
        <v>-2.8557570616122199</v>
      </c>
      <c r="I9" s="56">
        <v>24991.790700000001</v>
      </c>
      <c r="J9" s="57">
        <v>22.484026466486601</v>
      </c>
      <c r="K9" s="56">
        <v>25416.5308</v>
      </c>
      <c r="L9" s="57">
        <v>22.213145052369299</v>
      </c>
      <c r="M9" s="57">
        <v>-1.6711175232459002E-2</v>
      </c>
      <c r="N9" s="56">
        <v>918667.21169999999</v>
      </c>
      <c r="O9" s="56">
        <v>32890635.425299998</v>
      </c>
      <c r="P9" s="56">
        <v>6550</v>
      </c>
      <c r="Q9" s="56">
        <v>6458</v>
      </c>
      <c r="R9" s="57">
        <v>1.42458965624033</v>
      </c>
      <c r="S9" s="56">
        <v>16.970005664122102</v>
      </c>
      <c r="T9" s="56">
        <v>17.6921810157944</v>
      </c>
      <c r="U9" s="58">
        <v>-4.25559876623403</v>
      </c>
    </row>
    <row r="10" spans="1:23" ht="12" thickBot="1">
      <c r="A10" s="74"/>
      <c r="B10" s="69" t="s">
        <v>8</v>
      </c>
      <c r="C10" s="70"/>
      <c r="D10" s="56">
        <v>306206.84360000002</v>
      </c>
      <c r="E10" s="59"/>
      <c r="F10" s="59"/>
      <c r="G10" s="56">
        <v>155481.13939999999</v>
      </c>
      <c r="H10" s="57">
        <v>96.941471346073797</v>
      </c>
      <c r="I10" s="56">
        <v>-42363.852599999998</v>
      </c>
      <c r="J10" s="57">
        <v>-13.835044345168299</v>
      </c>
      <c r="K10" s="56">
        <v>42309.223400000003</v>
      </c>
      <c r="L10" s="57">
        <v>27.211804314832499</v>
      </c>
      <c r="M10" s="57">
        <v>-2.0012911889089402</v>
      </c>
      <c r="N10" s="56">
        <v>1795165.2234</v>
      </c>
      <c r="O10" s="56">
        <v>53555582.074100003</v>
      </c>
      <c r="P10" s="56">
        <v>120763</v>
      </c>
      <c r="Q10" s="56">
        <v>119443</v>
      </c>
      <c r="R10" s="57">
        <v>1.10512964342824</v>
      </c>
      <c r="S10" s="56">
        <v>2.5356014971473102</v>
      </c>
      <c r="T10" s="56">
        <v>2.8467475724822702</v>
      </c>
      <c r="U10" s="58">
        <v>-12.2710952681257</v>
      </c>
    </row>
    <row r="11" spans="1:23" ht="12" thickBot="1">
      <c r="A11" s="74"/>
      <c r="B11" s="69" t="s">
        <v>9</v>
      </c>
      <c r="C11" s="70"/>
      <c r="D11" s="56">
        <v>104201.0702</v>
      </c>
      <c r="E11" s="59"/>
      <c r="F11" s="59"/>
      <c r="G11" s="56">
        <v>58445.1011</v>
      </c>
      <c r="H11" s="57">
        <v>78.288801351735501</v>
      </c>
      <c r="I11" s="56">
        <v>-15875.815399999999</v>
      </c>
      <c r="J11" s="57">
        <v>-15.235750812854899</v>
      </c>
      <c r="K11" s="56">
        <v>12713.2148</v>
      </c>
      <c r="L11" s="57">
        <v>21.752404497081098</v>
      </c>
      <c r="M11" s="57">
        <v>-2.2487648206809201</v>
      </c>
      <c r="N11" s="56">
        <v>518654.06589999999</v>
      </c>
      <c r="O11" s="56">
        <v>18805265.436500002</v>
      </c>
      <c r="P11" s="56">
        <v>4751</v>
      </c>
      <c r="Q11" s="56">
        <v>5016</v>
      </c>
      <c r="R11" s="57">
        <v>-5.28309409888357</v>
      </c>
      <c r="S11" s="56">
        <v>21.932450052620499</v>
      </c>
      <c r="T11" s="56">
        <v>23.370324162679399</v>
      </c>
      <c r="U11" s="58">
        <v>-6.5559210512695403</v>
      </c>
    </row>
    <row r="12" spans="1:23" ht="12" thickBot="1">
      <c r="A12" s="74"/>
      <c r="B12" s="69" t="s">
        <v>10</v>
      </c>
      <c r="C12" s="70"/>
      <c r="D12" s="56">
        <v>203036.6692</v>
      </c>
      <c r="E12" s="59"/>
      <c r="F12" s="59"/>
      <c r="G12" s="56">
        <v>267836.42670000001</v>
      </c>
      <c r="H12" s="57">
        <v>-24.193780621401899</v>
      </c>
      <c r="I12" s="56">
        <v>34431.126199999999</v>
      </c>
      <c r="J12" s="57">
        <v>16.958082663424602</v>
      </c>
      <c r="K12" s="56">
        <v>44943.636200000001</v>
      </c>
      <c r="L12" s="57">
        <v>16.780255304981601</v>
      </c>
      <c r="M12" s="57">
        <v>-0.23390430523287301</v>
      </c>
      <c r="N12" s="56">
        <v>2471318.7851999998</v>
      </c>
      <c r="O12" s="56">
        <v>67188220.1338</v>
      </c>
      <c r="P12" s="56">
        <v>1496</v>
      </c>
      <c r="Q12" s="56">
        <v>1445</v>
      </c>
      <c r="R12" s="57">
        <v>3.5294117647058898</v>
      </c>
      <c r="S12" s="56">
        <v>135.71969866310201</v>
      </c>
      <c r="T12" s="56">
        <v>128.111646366782</v>
      </c>
      <c r="U12" s="58">
        <v>5.6057096878804096</v>
      </c>
    </row>
    <row r="13" spans="1:23" ht="12" thickBot="1">
      <c r="A13" s="74"/>
      <c r="B13" s="69" t="s">
        <v>11</v>
      </c>
      <c r="C13" s="70"/>
      <c r="D13" s="56">
        <v>558486.59169999999</v>
      </c>
      <c r="E13" s="59"/>
      <c r="F13" s="59"/>
      <c r="G13" s="56">
        <v>323397.09159999999</v>
      </c>
      <c r="H13" s="57">
        <v>72.693758294763796</v>
      </c>
      <c r="I13" s="56">
        <v>-27463.788499999999</v>
      </c>
      <c r="J13" s="57">
        <v>-4.9175376648527704</v>
      </c>
      <c r="K13" s="56">
        <v>87600.878299999997</v>
      </c>
      <c r="L13" s="57">
        <v>27.087713704101802</v>
      </c>
      <c r="M13" s="57">
        <v>-1.3135104240159201</v>
      </c>
      <c r="N13" s="56">
        <v>3264824.6423999998</v>
      </c>
      <c r="O13" s="56">
        <v>97103090.733600006</v>
      </c>
      <c r="P13" s="56">
        <v>24971</v>
      </c>
      <c r="Q13" s="56">
        <v>28297</v>
      </c>
      <c r="R13" s="57">
        <v>-11.7538961727392</v>
      </c>
      <c r="S13" s="56">
        <v>22.365407540747299</v>
      </c>
      <c r="T13" s="56">
        <v>25.744235427783899</v>
      </c>
      <c r="U13" s="58">
        <v>-15.1073834933737</v>
      </c>
    </row>
    <row r="14" spans="1:23" ht="12" thickBot="1">
      <c r="A14" s="74"/>
      <c r="B14" s="69" t="s">
        <v>12</v>
      </c>
      <c r="C14" s="70"/>
      <c r="D14" s="56">
        <v>97354.434800000003</v>
      </c>
      <c r="E14" s="59"/>
      <c r="F14" s="59"/>
      <c r="G14" s="56">
        <v>188333.66269999999</v>
      </c>
      <c r="H14" s="57">
        <v>-48.307470154670298</v>
      </c>
      <c r="I14" s="56">
        <v>19763.792700000002</v>
      </c>
      <c r="J14" s="57">
        <v>20.3008653284278</v>
      </c>
      <c r="K14" s="56">
        <v>40597.039499999999</v>
      </c>
      <c r="L14" s="57">
        <v>21.555912478943199</v>
      </c>
      <c r="M14" s="57">
        <v>-0.51317157744963204</v>
      </c>
      <c r="N14" s="56">
        <v>1104546.973</v>
      </c>
      <c r="O14" s="56">
        <v>40152893.681100003</v>
      </c>
      <c r="P14" s="56">
        <v>1756</v>
      </c>
      <c r="Q14" s="56">
        <v>1655</v>
      </c>
      <c r="R14" s="57">
        <v>6.1027190332326304</v>
      </c>
      <c r="S14" s="56">
        <v>55.441022095671997</v>
      </c>
      <c r="T14" s="56">
        <v>68.440513595166195</v>
      </c>
      <c r="U14" s="58">
        <v>-23.44742396174</v>
      </c>
    </row>
    <row r="15" spans="1:23" ht="12" thickBot="1">
      <c r="A15" s="74"/>
      <c r="B15" s="69" t="s">
        <v>13</v>
      </c>
      <c r="C15" s="70"/>
      <c r="D15" s="56">
        <v>183997.0563</v>
      </c>
      <c r="E15" s="59"/>
      <c r="F15" s="59"/>
      <c r="G15" s="56">
        <v>131409.30919999999</v>
      </c>
      <c r="H15" s="57">
        <v>40.018281368455803</v>
      </c>
      <c r="I15" s="56">
        <v>6669.7139999999999</v>
      </c>
      <c r="J15" s="57">
        <v>3.62490255774815</v>
      </c>
      <c r="K15" s="56">
        <v>8762.4014000000006</v>
      </c>
      <c r="L15" s="57">
        <v>6.6680218116541203</v>
      </c>
      <c r="M15" s="57">
        <v>-0.238825785817116</v>
      </c>
      <c r="N15" s="56">
        <v>1239247.4487999999</v>
      </c>
      <c r="O15" s="56">
        <v>35680256.953500003</v>
      </c>
      <c r="P15" s="56">
        <v>6167</v>
      </c>
      <c r="Q15" s="56">
        <v>6567</v>
      </c>
      <c r="R15" s="57">
        <v>-6.0910613674432703</v>
      </c>
      <c r="S15" s="56">
        <v>29.835747737960101</v>
      </c>
      <c r="T15" s="56">
        <v>28.4033169940612</v>
      </c>
      <c r="U15" s="58">
        <v>4.8010552860265703</v>
      </c>
    </row>
    <row r="16" spans="1:23" ht="12" thickBot="1">
      <c r="A16" s="74"/>
      <c r="B16" s="69" t="s">
        <v>14</v>
      </c>
      <c r="C16" s="70"/>
      <c r="D16" s="56">
        <v>1511391.0204</v>
      </c>
      <c r="E16" s="59"/>
      <c r="F16" s="59"/>
      <c r="G16" s="56">
        <v>1068203.8814000001</v>
      </c>
      <c r="H16" s="57">
        <v>41.489002868923698</v>
      </c>
      <c r="I16" s="56">
        <v>-88174.61</v>
      </c>
      <c r="J16" s="57">
        <v>-5.8340038289141098</v>
      </c>
      <c r="K16" s="56">
        <v>34671.715900000003</v>
      </c>
      <c r="L16" s="57">
        <v>3.2457957234305201</v>
      </c>
      <c r="M16" s="57">
        <v>-3.54312795635246</v>
      </c>
      <c r="N16" s="56">
        <v>11408946.0842</v>
      </c>
      <c r="O16" s="56">
        <v>328435023.14529997</v>
      </c>
      <c r="P16" s="56">
        <v>66831</v>
      </c>
      <c r="Q16" s="56">
        <v>67939</v>
      </c>
      <c r="R16" s="57">
        <v>-1.6308747552951901</v>
      </c>
      <c r="S16" s="56">
        <v>22.615119037572398</v>
      </c>
      <c r="T16" s="56">
        <v>18.8296616494208</v>
      </c>
      <c r="U16" s="58">
        <v>16.738613587938602</v>
      </c>
    </row>
    <row r="17" spans="1:21" ht="12" thickBot="1">
      <c r="A17" s="74"/>
      <c r="B17" s="69" t="s">
        <v>15</v>
      </c>
      <c r="C17" s="70"/>
      <c r="D17" s="56">
        <v>1167972.7766</v>
      </c>
      <c r="E17" s="59"/>
      <c r="F17" s="59"/>
      <c r="G17" s="56">
        <v>1018348.5424</v>
      </c>
      <c r="H17" s="57">
        <v>14.692831380439999</v>
      </c>
      <c r="I17" s="56">
        <v>51813.780500000001</v>
      </c>
      <c r="J17" s="57">
        <v>4.43621474216474</v>
      </c>
      <c r="K17" s="56">
        <v>-6974.6552000000001</v>
      </c>
      <c r="L17" s="57">
        <v>-0.68489862847571203</v>
      </c>
      <c r="M17" s="57">
        <v>-8.4288662326992192</v>
      </c>
      <c r="N17" s="56">
        <v>7630562.5706000002</v>
      </c>
      <c r="O17" s="56">
        <v>335777446.19190001</v>
      </c>
      <c r="P17" s="56">
        <v>11596</v>
      </c>
      <c r="Q17" s="56">
        <v>12164</v>
      </c>
      <c r="R17" s="57">
        <v>-4.6695166063794797</v>
      </c>
      <c r="S17" s="56">
        <v>100.72204006554</v>
      </c>
      <c r="T17" s="56">
        <v>66.877185424202594</v>
      </c>
      <c r="U17" s="58">
        <v>33.602233055758603</v>
      </c>
    </row>
    <row r="18" spans="1:21" ht="12" thickBot="1">
      <c r="A18" s="74"/>
      <c r="B18" s="69" t="s">
        <v>16</v>
      </c>
      <c r="C18" s="70"/>
      <c r="D18" s="56">
        <v>2076125.0656000001</v>
      </c>
      <c r="E18" s="59"/>
      <c r="F18" s="59"/>
      <c r="G18" s="56">
        <v>2077311.2365999999</v>
      </c>
      <c r="H18" s="57">
        <v>-5.7101265284708998E-2</v>
      </c>
      <c r="I18" s="56">
        <v>241213.49299999999</v>
      </c>
      <c r="J18" s="57">
        <v>11.618447125211601</v>
      </c>
      <c r="K18" s="56">
        <v>287151.00410000002</v>
      </c>
      <c r="L18" s="57">
        <v>13.823205643945199</v>
      </c>
      <c r="M18" s="57">
        <v>-0.15997684299931</v>
      </c>
      <c r="N18" s="56">
        <v>20070301.009599999</v>
      </c>
      <c r="O18" s="56">
        <v>620150711.41299999</v>
      </c>
      <c r="P18" s="56">
        <v>94108</v>
      </c>
      <c r="Q18" s="56">
        <v>93806</v>
      </c>
      <c r="R18" s="57">
        <v>0.321941027226402</v>
      </c>
      <c r="S18" s="56">
        <v>22.0610900837336</v>
      </c>
      <c r="T18" s="56">
        <v>23.110413115365802</v>
      </c>
      <c r="U18" s="58">
        <v>-4.7564423500807598</v>
      </c>
    </row>
    <row r="19" spans="1:21" ht="12" thickBot="1">
      <c r="A19" s="74"/>
      <c r="B19" s="69" t="s">
        <v>17</v>
      </c>
      <c r="C19" s="70"/>
      <c r="D19" s="56">
        <v>694389.35360000003</v>
      </c>
      <c r="E19" s="59"/>
      <c r="F19" s="59"/>
      <c r="G19" s="56">
        <v>767392.41619999998</v>
      </c>
      <c r="H19" s="57">
        <v>-9.51313318438811</v>
      </c>
      <c r="I19" s="56">
        <v>32576.046600000001</v>
      </c>
      <c r="J19" s="57">
        <v>4.6913228768719399</v>
      </c>
      <c r="K19" s="56">
        <v>37748.203000000001</v>
      </c>
      <c r="L19" s="57">
        <v>4.9190221590829397</v>
      </c>
      <c r="M19" s="57">
        <v>-0.13701728794877999</v>
      </c>
      <c r="N19" s="56">
        <v>6734566.2918999996</v>
      </c>
      <c r="O19" s="56">
        <v>184729254.70860001</v>
      </c>
      <c r="P19" s="56">
        <v>14314</v>
      </c>
      <c r="Q19" s="56">
        <v>13546</v>
      </c>
      <c r="R19" s="57">
        <v>5.6695703528717001</v>
      </c>
      <c r="S19" s="56">
        <v>48.511202570909603</v>
      </c>
      <c r="T19" s="56">
        <v>48.478212114277298</v>
      </c>
      <c r="U19" s="58">
        <v>6.8005852017576002E-2</v>
      </c>
    </row>
    <row r="20" spans="1:21" ht="12" thickBot="1">
      <c r="A20" s="74"/>
      <c r="B20" s="69" t="s">
        <v>18</v>
      </c>
      <c r="C20" s="70"/>
      <c r="D20" s="56">
        <v>1669724.3692000001</v>
      </c>
      <c r="E20" s="59"/>
      <c r="F20" s="59"/>
      <c r="G20" s="56">
        <v>1650443.3933999999</v>
      </c>
      <c r="H20" s="57">
        <v>1.1682300572745099</v>
      </c>
      <c r="I20" s="56">
        <v>78687.039799999999</v>
      </c>
      <c r="J20" s="57">
        <v>4.7125765935667898</v>
      </c>
      <c r="K20" s="56">
        <v>60633.199399999998</v>
      </c>
      <c r="L20" s="57">
        <v>3.67375213487888</v>
      </c>
      <c r="M20" s="57">
        <v>0.29775503484317201</v>
      </c>
      <c r="N20" s="56">
        <v>13259190.690300001</v>
      </c>
      <c r="O20" s="56">
        <v>362663864.76859999</v>
      </c>
      <c r="P20" s="56">
        <v>50039</v>
      </c>
      <c r="Q20" s="56">
        <v>48464</v>
      </c>
      <c r="R20" s="57">
        <v>3.2498349290194701</v>
      </c>
      <c r="S20" s="56">
        <v>33.368459985211501</v>
      </c>
      <c r="T20" s="56">
        <v>31.888428332370399</v>
      </c>
      <c r="U20" s="58">
        <v>4.43542091393204</v>
      </c>
    </row>
    <row r="21" spans="1:21" ht="12" thickBot="1">
      <c r="A21" s="74"/>
      <c r="B21" s="69" t="s">
        <v>19</v>
      </c>
      <c r="C21" s="70"/>
      <c r="D21" s="56">
        <v>408840.94709999999</v>
      </c>
      <c r="E21" s="59"/>
      <c r="F21" s="59"/>
      <c r="G21" s="56">
        <v>444599.67619999999</v>
      </c>
      <c r="H21" s="57">
        <v>-8.0429048904466995</v>
      </c>
      <c r="I21" s="56">
        <v>53322.133300000001</v>
      </c>
      <c r="J21" s="57">
        <v>13.0422683144205</v>
      </c>
      <c r="K21" s="56">
        <v>54039.233200000002</v>
      </c>
      <c r="L21" s="57">
        <v>12.1545822214434</v>
      </c>
      <c r="M21" s="57">
        <v>-1.326998659189E-2</v>
      </c>
      <c r="N21" s="56">
        <v>3451501.469</v>
      </c>
      <c r="O21" s="56">
        <v>116353190.7736</v>
      </c>
      <c r="P21" s="56">
        <v>35646</v>
      </c>
      <c r="Q21" s="56">
        <v>34686</v>
      </c>
      <c r="R21" s="57">
        <v>2.7676872513405999</v>
      </c>
      <c r="S21" s="56">
        <v>11.4694761572126</v>
      </c>
      <c r="T21" s="56">
        <v>11.8082667070288</v>
      </c>
      <c r="U21" s="58">
        <v>-2.9538450158696499</v>
      </c>
    </row>
    <row r="22" spans="1:21" ht="12" thickBot="1">
      <c r="A22" s="74"/>
      <c r="B22" s="69" t="s">
        <v>20</v>
      </c>
      <c r="C22" s="70"/>
      <c r="D22" s="56">
        <v>1604940.24</v>
      </c>
      <c r="E22" s="59"/>
      <c r="F22" s="59"/>
      <c r="G22" s="56">
        <v>1505252.4805999999</v>
      </c>
      <c r="H22" s="57">
        <v>6.6226603632809899</v>
      </c>
      <c r="I22" s="56">
        <v>76062.176999999996</v>
      </c>
      <c r="J22" s="57">
        <v>4.7392529082578196</v>
      </c>
      <c r="K22" s="56">
        <v>169875.46350000001</v>
      </c>
      <c r="L22" s="57">
        <v>11.285512941475901</v>
      </c>
      <c r="M22" s="57">
        <v>-0.55224742035803198</v>
      </c>
      <c r="N22" s="56">
        <v>12624178.0506</v>
      </c>
      <c r="O22" s="56">
        <v>415559355.62620002</v>
      </c>
      <c r="P22" s="56">
        <v>91233</v>
      </c>
      <c r="Q22" s="56">
        <v>89418</v>
      </c>
      <c r="R22" s="57">
        <v>2.0297926591961399</v>
      </c>
      <c r="S22" s="56">
        <v>17.591663542797001</v>
      </c>
      <c r="T22" s="56">
        <v>18.167609326981101</v>
      </c>
      <c r="U22" s="58">
        <v>-3.2739699846064401</v>
      </c>
    </row>
    <row r="23" spans="1:21" ht="12" thickBot="1">
      <c r="A23" s="74"/>
      <c r="B23" s="69" t="s">
        <v>21</v>
      </c>
      <c r="C23" s="70"/>
      <c r="D23" s="56">
        <v>4624478.2571</v>
      </c>
      <c r="E23" s="59"/>
      <c r="F23" s="59"/>
      <c r="G23" s="56">
        <v>3569529.1348999999</v>
      </c>
      <c r="H23" s="57">
        <v>29.554293642978099</v>
      </c>
      <c r="I23" s="56">
        <v>304586.609</v>
      </c>
      <c r="J23" s="57">
        <v>6.5863994177584404</v>
      </c>
      <c r="K23" s="56">
        <v>292434.79220000003</v>
      </c>
      <c r="L23" s="57">
        <v>8.1925313157079103</v>
      </c>
      <c r="M23" s="57">
        <v>4.1553936549688003E-2</v>
      </c>
      <c r="N23" s="56">
        <v>38920190.947300002</v>
      </c>
      <c r="O23" s="56">
        <v>914093043.12919998</v>
      </c>
      <c r="P23" s="56">
        <v>94523</v>
      </c>
      <c r="Q23" s="56">
        <v>87681</v>
      </c>
      <c r="R23" s="57">
        <v>7.80328691506711</v>
      </c>
      <c r="S23" s="56">
        <v>48.924370334204397</v>
      </c>
      <c r="T23" s="56">
        <v>32.084249331098</v>
      </c>
      <c r="U23" s="58">
        <v>34.420720978258601</v>
      </c>
    </row>
    <row r="24" spans="1:21" ht="12" thickBot="1">
      <c r="A24" s="74"/>
      <c r="B24" s="69" t="s">
        <v>22</v>
      </c>
      <c r="C24" s="70"/>
      <c r="D24" s="56">
        <v>320186.0625</v>
      </c>
      <c r="E24" s="59"/>
      <c r="F24" s="59"/>
      <c r="G24" s="56">
        <v>297280.57309999998</v>
      </c>
      <c r="H24" s="57">
        <v>7.7050071456553004</v>
      </c>
      <c r="I24" s="56">
        <v>52799.351300000002</v>
      </c>
      <c r="J24" s="57">
        <v>16.490209126451301</v>
      </c>
      <c r="K24" s="56">
        <v>42836.083299999998</v>
      </c>
      <c r="L24" s="57">
        <v>14.409311329466099</v>
      </c>
      <c r="M24" s="57">
        <v>0.232590545924165</v>
      </c>
      <c r="N24" s="56">
        <v>3198485.3731</v>
      </c>
      <c r="O24" s="56">
        <v>88573802.458199993</v>
      </c>
      <c r="P24" s="56">
        <v>29098</v>
      </c>
      <c r="Q24" s="56">
        <v>28984</v>
      </c>
      <c r="R24" s="57">
        <v>0.39332045266353699</v>
      </c>
      <c r="S24" s="56">
        <v>11.0037137432126</v>
      </c>
      <c r="T24" s="56">
        <v>11.691738141733399</v>
      </c>
      <c r="U24" s="58">
        <v>-6.2526562811139401</v>
      </c>
    </row>
    <row r="25" spans="1:21" ht="12" thickBot="1">
      <c r="A25" s="74"/>
      <c r="B25" s="69" t="s">
        <v>23</v>
      </c>
      <c r="C25" s="70"/>
      <c r="D25" s="56">
        <v>406169.72070000001</v>
      </c>
      <c r="E25" s="59"/>
      <c r="F25" s="59"/>
      <c r="G25" s="56">
        <v>327322.23700000002</v>
      </c>
      <c r="H25" s="57">
        <v>24.088642562955499</v>
      </c>
      <c r="I25" s="56">
        <v>19303.580000000002</v>
      </c>
      <c r="J25" s="57">
        <v>4.7525896235524101</v>
      </c>
      <c r="K25" s="56">
        <v>21630.214199999999</v>
      </c>
      <c r="L25" s="57">
        <v>6.6082324251010203</v>
      </c>
      <c r="M25" s="57">
        <v>-0.107564085056541</v>
      </c>
      <c r="N25" s="56">
        <v>3704709.2157000001</v>
      </c>
      <c r="O25" s="56">
        <v>103564626.2387</v>
      </c>
      <c r="P25" s="56">
        <v>22184</v>
      </c>
      <c r="Q25" s="56">
        <v>22219</v>
      </c>
      <c r="R25" s="57">
        <v>-0.157522840811919</v>
      </c>
      <c r="S25" s="56">
        <v>18.309129133609801</v>
      </c>
      <c r="T25" s="56">
        <v>18.2524789819524</v>
      </c>
      <c r="U25" s="58">
        <v>0.30940931840080699</v>
      </c>
    </row>
    <row r="26" spans="1:21" ht="12" thickBot="1">
      <c r="A26" s="74"/>
      <c r="B26" s="69" t="s">
        <v>24</v>
      </c>
      <c r="C26" s="70"/>
      <c r="D26" s="56">
        <v>849015.45429999998</v>
      </c>
      <c r="E26" s="59"/>
      <c r="F26" s="59"/>
      <c r="G26" s="56">
        <v>752145.50159999996</v>
      </c>
      <c r="H26" s="57">
        <v>12.8791507087304</v>
      </c>
      <c r="I26" s="56">
        <v>158896.9498</v>
      </c>
      <c r="J26" s="57">
        <v>18.715436685543999</v>
      </c>
      <c r="K26" s="56">
        <v>116920.92969999999</v>
      </c>
      <c r="L26" s="57">
        <v>15.544988230506</v>
      </c>
      <c r="M26" s="57">
        <v>0.35901202810911298</v>
      </c>
      <c r="N26" s="56">
        <v>5548025.1918000001</v>
      </c>
      <c r="O26" s="56">
        <v>197667079.3732</v>
      </c>
      <c r="P26" s="56">
        <v>45649</v>
      </c>
      <c r="Q26" s="56">
        <v>43046</v>
      </c>
      <c r="R26" s="57">
        <v>6.0470194675463604</v>
      </c>
      <c r="S26" s="56">
        <v>18.598774437556099</v>
      </c>
      <c r="T26" s="56">
        <v>14.2265796148306</v>
      </c>
      <c r="U26" s="58">
        <v>23.507972729089101</v>
      </c>
    </row>
    <row r="27" spans="1:21" ht="12" thickBot="1">
      <c r="A27" s="74"/>
      <c r="B27" s="69" t="s">
        <v>25</v>
      </c>
      <c r="C27" s="70"/>
      <c r="D27" s="56">
        <v>283275.3137</v>
      </c>
      <c r="E27" s="59"/>
      <c r="F27" s="59"/>
      <c r="G27" s="56">
        <v>247291.2115</v>
      </c>
      <c r="H27" s="57">
        <v>14.5513065271226</v>
      </c>
      <c r="I27" s="56">
        <v>63835.946199999998</v>
      </c>
      <c r="J27" s="57">
        <v>22.534948551007499</v>
      </c>
      <c r="K27" s="56">
        <v>61234.974800000004</v>
      </c>
      <c r="L27" s="57">
        <v>24.762293179998402</v>
      </c>
      <c r="M27" s="57">
        <v>4.2475258763395002E-2</v>
      </c>
      <c r="N27" s="56">
        <v>2143493.4739999999</v>
      </c>
      <c r="O27" s="56">
        <v>72050815.059100002</v>
      </c>
      <c r="P27" s="56">
        <v>34521</v>
      </c>
      <c r="Q27" s="56">
        <v>32908</v>
      </c>
      <c r="R27" s="57">
        <v>4.90154369758113</v>
      </c>
      <c r="S27" s="56">
        <v>8.2058837721966391</v>
      </c>
      <c r="T27" s="56">
        <v>8.0278496748510992</v>
      </c>
      <c r="U27" s="58">
        <v>2.1695907752039298</v>
      </c>
    </row>
    <row r="28" spans="1:21" ht="12" thickBot="1">
      <c r="A28" s="74"/>
      <c r="B28" s="69" t="s">
        <v>26</v>
      </c>
      <c r="C28" s="70"/>
      <c r="D28" s="56">
        <v>1149778.2919999999</v>
      </c>
      <c r="E28" s="59"/>
      <c r="F28" s="59"/>
      <c r="G28" s="56">
        <v>1050092.5634999999</v>
      </c>
      <c r="H28" s="57">
        <v>9.4930420388602599</v>
      </c>
      <c r="I28" s="56">
        <v>61614.246899999998</v>
      </c>
      <c r="J28" s="57">
        <v>5.3587937195112696</v>
      </c>
      <c r="K28" s="56">
        <v>62225.52</v>
      </c>
      <c r="L28" s="57">
        <v>5.9257176141310701</v>
      </c>
      <c r="M28" s="57">
        <v>-9.8235113181860002E-3</v>
      </c>
      <c r="N28" s="56">
        <v>9882506.2772000004</v>
      </c>
      <c r="O28" s="56">
        <v>299652169.15780002</v>
      </c>
      <c r="P28" s="56">
        <v>47889</v>
      </c>
      <c r="Q28" s="56">
        <v>46548</v>
      </c>
      <c r="R28" s="57">
        <v>2.8808971384377302</v>
      </c>
      <c r="S28" s="56">
        <v>24.009235774394998</v>
      </c>
      <c r="T28" s="56">
        <v>24.290277932456799</v>
      </c>
      <c r="U28" s="58">
        <v>-1.1705585329857899</v>
      </c>
    </row>
    <row r="29" spans="1:21" ht="12" thickBot="1">
      <c r="A29" s="74"/>
      <c r="B29" s="69" t="s">
        <v>27</v>
      </c>
      <c r="C29" s="70"/>
      <c r="D29" s="56">
        <v>853274.13359999994</v>
      </c>
      <c r="E29" s="59"/>
      <c r="F29" s="59"/>
      <c r="G29" s="56">
        <v>791516.7892</v>
      </c>
      <c r="H29" s="57">
        <v>7.8024048564300701</v>
      </c>
      <c r="I29" s="56">
        <v>112004.78019999999</v>
      </c>
      <c r="J29" s="57">
        <v>13.126470824498901</v>
      </c>
      <c r="K29" s="56">
        <v>108722.83040000001</v>
      </c>
      <c r="L29" s="57">
        <v>13.736010642287001</v>
      </c>
      <c r="M29" s="57">
        <v>3.0186390364613E-2</v>
      </c>
      <c r="N29" s="56">
        <v>5767789.3927999996</v>
      </c>
      <c r="O29" s="56">
        <v>214391263.0379</v>
      </c>
      <c r="P29" s="56">
        <v>105844</v>
      </c>
      <c r="Q29" s="56">
        <v>102640</v>
      </c>
      <c r="R29" s="57">
        <v>3.1215900233827001</v>
      </c>
      <c r="S29" s="56">
        <v>8.0616202486678503</v>
      </c>
      <c r="T29" s="56">
        <v>7.0134607550662498</v>
      </c>
      <c r="U29" s="58">
        <v>13.0018465428808</v>
      </c>
    </row>
    <row r="30" spans="1:21" ht="12" thickBot="1">
      <c r="A30" s="74"/>
      <c r="B30" s="69" t="s">
        <v>28</v>
      </c>
      <c r="C30" s="70"/>
      <c r="D30" s="56">
        <v>1498402.1140000001</v>
      </c>
      <c r="E30" s="59"/>
      <c r="F30" s="59"/>
      <c r="G30" s="56">
        <v>1167154.9254999999</v>
      </c>
      <c r="H30" s="57">
        <v>28.3807386031547</v>
      </c>
      <c r="I30" s="56">
        <v>162010.80170000001</v>
      </c>
      <c r="J30" s="57">
        <v>10.812237929077</v>
      </c>
      <c r="K30" s="56">
        <v>121019.40820000001</v>
      </c>
      <c r="L30" s="57">
        <v>10.3687527299048</v>
      </c>
      <c r="M30" s="57">
        <v>0.33871751737751399</v>
      </c>
      <c r="N30" s="56">
        <v>12510133.9542</v>
      </c>
      <c r="O30" s="56">
        <v>350646506.90060002</v>
      </c>
      <c r="P30" s="56">
        <v>98124</v>
      </c>
      <c r="Q30" s="56">
        <v>95887</v>
      </c>
      <c r="R30" s="57">
        <v>2.3329544150927601</v>
      </c>
      <c r="S30" s="56">
        <v>15.2704956381721</v>
      </c>
      <c r="T30" s="56">
        <v>15.8099639554893</v>
      </c>
      <c r="U30" s="58">
        <v>-3.53274923158776</v>
      </c>
    </row>
    <row r="31" spans="1:21" ht="12" thickBot="1">
      <c r="A31" s="74"/>
      <c r="B31" s="69" t="s">
        <v>29</v>
      </c>
      <c r="C31" s="70"/>
      <c r="D31" s="56">
        <v>1441389.9258000001</v>
      </c>
      <c r="E31" s="59"/>
      <c r="F31" s="59"/>
      <c r="G31" s="56">
        <v>1983020.5316000001</v>
      </c>
      <c r="H31" s="57">
        <v>-27.313413914226398</v>
      </c>
      <c r="I31" s="56">
        <v>1854.3103000000001</v>
      </c>
      <c r="J31" s="57">
        <v>0.128647374787972</v>
      </c>
      <c r="K31" s="56">
        <v>-53524.042999999998</v>
      </c>
      <c r="L31" s="57">
        <v>-2.6991169353558901</v>
      </c>
      <c r="M31" s="57">
        <v>-1.03464443633303</v>
      </c>
      <c r="N31" s="56">
        <v>20783436.2894</v>
      </c>
      <c r="O31" s="56">
        <v>367552989.60799998</v>
      </c>
      <c r="P31" s="56">
        <v>44039</v>
      </c>
      <c r="Q31" s="56">
        <v>40912</v>
      </c>
      <c r="R31" s="57">
        <v>7.6432342588971496</v>
      </c>
      <c r="S31" s="56">
        <v>32.729851399895502</v>
      </c>
      <c r="T31" s="56">
        <v>27.196631956394199</v>
      </c>
      <c r="U31" s="58">
        <v>16.905727361533302</v>
      </c>
    </row>
    <row r="32" spans="1:21" ht="12" thickBot="1">
      <c r="A32" s="74"/>
      <c r="B32" s="69" t="s">
        <v>30</v>
      </c>
      <c r="C32" s="70"/>
      <c r="D32" s="56">
        <v>148348.66899999999</v>
      </c>
      <c r="E32" s="59"/>
      <c r="F32" s="59"/>
      <c r="G32" s="56">
        <v>114226.97629999999</v>
      </c>
      <c r="H32" s="57">
        <v>29.871833961869498</v>
      </c>
      <c r="I32" s="56">
        <v>28697.015100000001</v>
      </c>
      <c r="J32" s="57">
        <v>19.344302374563298</v>
      </c>
      <c r="K32" s="56">
        <v>27162.3128</v>
      </c>
      <c r="L32" s="57">
        <v>23.779245218452001</v>
      </c>
      <c r="M32" s="57">
        <v>5.6501164363293999E-2</v>
      </c>
      <c r="N32" s="56">
        <v>1135857.1702000001</v>
      </c>
      <c r="O32" s="56">
        <v>35282548.764700003</v>
      </c>
      <c r="P32" s="56">
        <v>27036</v>
      </c>
      <c r="Q32" s="56">
        <v>25265</v>
      </c>
      <c r="R32" s="57">
        <v>7.0096972095784702</v>
      </c>
      <c r="S32" s="56">
        <v>5.4870790427577996</v>
      </c>
      <c r="T32" s="56">
        <v>5.4892486799920901</v>
      </c>
      <c r="U32" s="58">
        <v>-3.9540841627649002E-2</v>
      </c>
    </row>
    <row r="33" spans="1:21" ht="12" thickBot="1">
      <c r="A33" s="74"/>
      <c r="B33" s="69" t="s">
        <v>69</v>
      </c>
      <c r="C33" s="70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6">
        <v>6.8141999999999996</v>
      </c>
      <c r="O33" s="56">
        <v>520.03129999999999</v>
      </c>
      <c r="P33" s="59"/>
      <c r="Q33" s="59"/>
      <c r="R33" s="59"/>
      <c r="S33" s="59"/>
      <c r="T33" s="59"/>
      <c r="U33" s="60"/>
    </row>
    <row r="34" spans="1:21" ht="12" thickBot="1">
      <c r="A34" s="74"/>
      <c r="B34" s="69" t="s">
        <v>78</v>
      </c>
      <c r="C34" s="70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4"/>
      <c r="B35" s="69" t="s">
        <v>31</v>
      </c>
      <c r="C35" s="70"/>
      <c r="D35" s="56">
        <v>229519.47810000001</v>
      </c>
      <c r="E35" s="59"/>
      <c r="F35" s="59"/>
      <c r="G35" s="56">
        <v>207631.05780000001</v>
      </c>
      <c r="H35" s="57">
        <v>10.541977935248999</v>
      </c>
      <c r="I35" s="56">
        <v>29924.3868</v>
      </c>
      <c r="J35" s="57">
        <v>13.037841950373499</v>
      </c>
      <c r="K35" s="56">
        <v>16367.2673</v>
      </c>
      <c r="L35" s="57">
        <v>7.8828608173666002</v>
      </c>
      <c r="M35" s="57">
        <v>0.82830684264562604</v>
      </c>
      <c r="N35" s="56">
        <v>2262201.0929999999</v>
      </c>
      <c r="O35" s="56">
        <v>58523095.543899998</v>
      </c>
      <c r="P35" s="56">
        <v>14539</v>
      </c>
      <c r="Q35" s="56">
        <v>14685</v>
      </c>
      <c r="R35" s="57">
        <v>-0.99421178072863803</v>
      </c>
      <c r="S35" s="56">
        <v>15.786469365155799</v>
      </c>
      <c r="T35" s="56">
        <v>17.4280588627852</v>
      </c>
      <c r="U35" s="58">
        <v>-10.398712084747199</v>
      </c>
    </row>
    <row r="36" spans="1:21" ht="12" thickBot="1">
      <c r="A36" s="74"/>
      <c r="B36" s="69" t="s">
        <v>77</v>
      </c>
      <c r="C36" s="70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6">
        <v>434490.90740000003</v>
      </c>
      <c r="P36" s="59"/>
      <c r="Q36" s="59"/>
      <c r="R36" s="59"/>
      <c r="S36" s="59"/>
      <c r="T36" s="59"/>
      <c r="U36" s="60"/>
    </row>
    <row r="37" spans="1:21" ht="12" thickBot="1">
      <c r="A37" s="74"/>
      <c r="B37" s="69" t="s">
        <v>64</v>
      </c>
      <c r="C37" s="70"/>
      <c r="D37" s="56">
        <v>205646.44</v>
      </c>
      <c r="E37" s="59"/>
      <c r="F37" s="59"/>
      <c r="G37" s="56">
        <v>178311.95</v>
      </c>
      <c r="H37" s="57">
        <v>15.329589519939599</v>
      </c>
      <c r="I37" s="56">
        <v>10453.68</v>
      </c>
      <c r="J37" s="57">
        <v>5.0833265093234798</v>
      </c>
      <c r="K37" s="56">
        <v>5777.68</v>
      </c>
      <c r="L37" s="57">
        <v>3.2402090830143502</v>
      </c>
      <c r="M37" s="57">
        <v>0.80932138851580604</v>
      </c>
      <c r="N37" s="56">
        <v>1695480.64</v>
      </c>
      <c r="O37" s="56">
        <v>55921322.539999999</v>
      </c>
      <c r="P37" s="56">
        <v>133</v>
      </c>
      <c r="Q37" s="56">
        <v>135</v>
      </c>
      <c r="R37" s="57">
        <v>-1.4814814814814801</v>
      </c>
      <c r="S37" s="56">
        <v>1546.2138345864701</v>
      </c>
      <c r="T37" s="56">
        <v>1673.81044444444</v>
      </c>
      <c r="U37" s="58">
        <v>-8.2521968827231493</v>
      </c>
    </row>
    <row r="38" spans="1:21" ht="12" thickBot="1">
      <c r="A38" s="74"/>
      <c r="B38" s="69" t="s">
        <v>35</v>
      </c>
      <c r="C38" s="70"/>
      <c r="D38" s="56">
        <v>1131135.92</v>
      </c>
      <c r="E38" s="59"/>
      <c r="F38" s="59"/>
      <c r="G38" s="56">
        <v>1694919.07</v>
      </c>
      <c r="H38" s="57">
        <v>-33.263130964713298</v>
      </c>
      <c r="I38" s="56">
        <v>-213745.92000000001</v>
      </c>
      <c r="J38" s="57">
        <v>-18.8965725710488</v>
      </c>
      <c r="K38" s="56">
        <v>-281502.21999999997</v>
      </c>
      <c r="L38" s="57">
        <v>-16.608593589073301</v>
      </c>
      <c r="M38" s="57">
        <v>-0.24069543749956901</v>
      </c>
      <c r="N38" s="56">
        <v>10600149.380000001</v>
      </c>
      <c r="O38" s="56">
        <v>118834068.2</v>
      </c>
      <c r="P38" s="56">
        <v>409</v>
      </c>
      <c r="Q38" s="56">
        <v>303</v>
      </c>
      <c r="R38" s="57">
        <v>34.983498349835003</v>
      </c>
      <c r="S38" s="56">
        <v>2765.6134963325198</v>
      </c>
      <c r="T38" s="56">
        <v>2814.91735973597</v>
      </c>
      <c r="U38" s="58">
        <v>-1.7827459791050899</v>
      </c>
    </row>
    <row r="39" spans="1:21" ht="12" thickBot="1">
      <c r="A39" s="74"/>
      <c r="B39" s="69" t="s">
        <v>36</v>
      </c>
      <c r="C39" s="70"/>
      <c r="D39" s="56">
        <v>870103.39</v>
      </c>
      <c r="E39" s="59"/>
      <c r="F39" s="59"/>
      <c r="G39" s="56">
        <v>1007859.01</v>
      </c>
      <c r="H39" s="57">
        <v>-13.6681439202493</v>
      </c>
      <c r="I39" s="56">
        <v>-71888.36</v>
      </c>
      <c r="J39" s="57">
        <v>-8.2620480308667705</v>
      </c>
      <c r="K39" s="56">
        <v>-104795.84</v>
      </c>
      <c r="L39" s="57">
        <v>-10.397867058806201</v>
      </c>
      <c r="M39" s="57">
        <v>-0.3140151364787</v>
      </c>
      <c r="N39" s="56">
        <v>7805414.1600000001</v>
      </c>
      <c r="O39" s="56">
        <v>106105344.09</v>
      </c>
      <c r="P39" s="56">
        <v>278</v>
      </c>
      <c r="Q39" s="56">
        <v>224</v>
      </c>
      <c r="R39" s="57">
        <v>24.1071428571429</v>
      </c>
      <c r="S39" s="56">
        <v>3129.8683093525201</v>
      </c>
      <c r="T39" s="56">
        <v>2834.2500446428598</v>
      </c>
      <c r="U39" s="58">
        <v>9.4450703828754996</v>
      </c>
    </row>
    <row r="40" spans="1:21" ht="12" thickBot="1">
      <c r="A40" s="74"/>
      <c r="B40" s="69" t="s">
        <v>37</v>
      </c>
      <c r="C40" s="70"/>
      <c r="D40" s="56">
        <v>976712.31</v>
      </c>
      <c r="E40" s="59"/>
      <c r="F40" s="59"/>
      <c r="G40" s="56">
        <v>1025478.02</v>
      </c>
      <c r="H40" s="57">
        <v>-4.7554125050871301</v>
      </c>
      <c r="I40" s="56">
        <v>-228821.9</v>
      </c>
      <c r="J40" s="57">
        <v>-23.4277686128477</v>
      </c>
      <c r="K40" s="56">
        <v>-217961.66</v>
      </c>
      <c r="L40" s="57">
        <v>-21.254639860540401</v>
      </c>
      <c r="M40" s="57">
        <v>4.9826377721660001E-2</v>
      </c>
      <c r="N40" s="56">
        <v>7935940.4900000002</v>
      </c>
      <c r="O40" s="56">
        <v>86715849.590000004</v>
      </c>
      <c r="P40" s="56">
        <v>373</v>
      </c>
      <c r="Q40" s="56">
        <v>319</v>
      </c>
      <c r="R40" s="57">
        <v>16.927899686520401</v>
      </c>
      <c r="S40" s="56">
        <v>2618.5316621983902</v>
      </c>
      <c r="T40" s="56">
        <v>2332.4162695924801</v>
      </c>
      <c r="U40" s="58">
        <v>10.926558450154699</v>
      </c>
    </row>
    <row r="41" spans="1:21" ht="12" thickBot="1">
      <c r="A41" s="74"/>
      <c r="B41" s="69" t="s">
        <v>66</v>
      </c>
      <c r="C41" s="70"/>
      <c r="D41" s="59"/>
      <c r="E41" s="59"/>
      <c r="F41" s="59"/>
      <c r="G41" s="56">
        <v>0.18</v>
      </c>
      <c r="H41" s="59"/>
      <c r="I41" s="59"/>
      <c r="J41" s="59"/>
      <c r="K41" s="56">
        <v>0.18</v>
      </c>
      <c r="L41" s="57">
        <v>100</v>
      </c>
      <c r="M41" s="59"/>
      <c r="N41" s="56">
        <v>2.35</v>
      </c>
      <c r="O41" s="56">
        <v>1380.23</v>
      </c>
      <c r="P41" s="59"/>
      <c r="Q41" s="56">
        <v>1</v>
      </c>
      <c r="R41" s="59"/>
      <c r="S41" s="59"/>
      <c r="T41" s="56">
        <v>0.09</v>
      </c>
      <c r="U41" s="60"/>
    </row>
    <row r="42" spans="1:21" ht="12" thickBot="1">
      <c r="A42" s="74"/>
      <c r="B42" s="69" t="s">
        <v>32</v>
      </c>
      <c r="C42" s="70"/>
      <c r="D42" s="56">
        <v>81371.794800000003</v>
      </c>
      <c r="E42" s="59"/>
      <c r="F42" s="59"/>
      <c r="G42" s="56">
        <v>357367.52049999998</v>
      </c>
      <c r="H42" s="57">
        <v>-77.230220954005304</v>
      </c>
      <c r="I42" s="56">
        <v>6569.4062999999996</v>
      </c>
      <c r="J42" s="57">
        <v>8.0733211257618702</v>
      </c>
      <c r="K42" s="56">
        <v>19635.774300000001</v>
      </c>
      <c r="L42" s="57">
        <v>5.4945604101142704</v>
      </c>
      <c r="M42" s="57">
        <v>-0.66543686031265903</v>
      </c>
      <c r="N42" s="56">
        <v>610565.81160000002</v>
      </c>
      <c r="O42" s="56">
        <v>19825011.864</v>
      </c>
      <c r="P42" s="56">
        <v>108</v>
      </c>
      <c r="Q42" s="56">
        <v>92</v>
      </c>
      <c r="R42" s="57">
        <v>17.3913043478261</v>
      </c>
      <c r="S42" s="56">
        <v>753.44254444444505</v>
      </c>
      <c r="T42" s="56">
        <v>787.62542173913005</v>
      </c>
      <c r="U42" s="58">
        <v>-4.5368923678036897</v>
      </c>
    </row>
    <row r="43" spans="1:21" ht="12" thickBot="1">
      <c r="A43" s="74"/>
      <c r="B43" s="69" t="s">
        <v>33</v>
      </c>
      <c r="C43" s="70"/>
      <c r="D43" s="56">
        <v>671326.18949999998</v>
      </c>
      <c r="E43" s="59"/>
      <c r="F43" s="59"/>
      <c r="G43" s="56">
        <v>699777.56889999995</v>
      </c>
      <c r="H43" s="57">
        <v>-4.0657747067719603</v>
      </c>
      <c r="I43" s="56">
        <v>31205.219000000001</v>
      </c>
      <c r="J43" s="57">
        <v>4.6482945977783903</v>
      </c>
      <c r="K43" s="56">
        <v>14604.5216</v>
      </c>
      <c r="L43" s="57">
        <v>2.0870233984432001</v>
      </c>
      <c r="M43" s="57">
        <v>1.1366820396225801</v>
      </c>
      <c r="N43" s="56">
        <v>5082943.8432999998</v>
      </c>
      <c r="O43" s="56">
        <v>133308763.6329</v>
      </c>
      <c r="P43" s="56">
        <v>2414</v>
      </c>
      <c r="Q43" s="56">
        <v>2147</v>
      </c>
      <c r="R43" s="57">
        <v>12.4359571495109</v>
      </c>
      <c r="S43" s="56">
        <v>278.09701304888199</v>
      </c>
      <c r="T43" s="56">
        <v>274.40687969259398</v>
      </c>
      <c r="U43" s="58">
        <v>1.3269230459654699</v>
      </c>
    </row>
    <row r="44" spans="1:21" ht="12" thickBot="1">
      <c r="A44" s="74"/>
      <c r="B44" s="69" t="s">
        <v>38</v>
      </c>
      <c r="C44" s="70"/>
      <c r="D44" s="56">
        <v>744430.57</v>
      </c>
      <c r="E44" s="59"/>
      <c r="F44" s="59"/>
      <c r="G44" s="56">
        <v>903001.83</v>
      </c>
      <c r="H44" s="57">
        <v>-17.560458321551799</v>
      </c>
      <c r="I44" s="56">
        <v>-161856.9</v>
      </c>
      <c r="J44" s="57">
        <v>-21.7423768612834</v>
      </c>
      <c r="K44" s="56">
        <v>-150424.74</v>
      </c>
      <c r="L44" s="57">
        <v>-16.6582984665712</v>
      </c>
      <c r="M44" s="57">
        <v>7.5999200663402003E-2</v>
      </c>
      <c r="N44" s="56">
        <v>6669428.21</v>
      </c>
      <c r="O44" s="56">
        <v>59066434.450000003</v>
      </c>
      <c r="P44" s="56">
        <v>421</v>
      </c>
      <c r="Q44" s="56">
        <v>352</v>
      </c>
      <c r="R44" s="57">
        <v>19.602272727272702</v>
      </c>
      <c r="S44" s="56">
        <v>1768.2436342042799</v>
      </c>
      <c r="T44" s="56">
        <v>1739.1812215909099</v>
      </c>
      <c r="U44" s="58">
        <v>1.6435751302135899</v>
      </c>
    </row>
    <row r="45" spans="1:21" ht="12" thickBot="1">
      <c r="A45" s="74"/>
      <c r="B45" s="69" t="s">
        <v>39</v>
      </c>
      <c r="C45" s="70"/>
      <c r="D45" s="56">
        <v>395779.74</v>
      </c>
      <c r="E45" s="59"/>
      <c r="F45" s="59"/>
      <c r="G45" s="56">
        <v>315967.68</v>
      </c>
      <c r="H45" s="57">
        <v>25.259564522548601</v>
      </c>
      <c r="I45" s="56">
        <v>43822.11</v>
      </c>
      <c r="J45" s="57">
        <v>11.072347968089501</v>
      </c>
      <c r="K45" s="56">
        <v>41000.239999999998</v>
      </c>
      <c r="L45" s="57">
        <v>12.9760866681048</v>
      </c>
      <c r="M45" s="57">
        <v>6.8825694678861002E-2</v>
      </c>
      <c r="N45" s="56">
        <v>2775788.65</v>
      </c>
      <c r="O45" s="56">
        <v>26033338.579999998</v>
      </c>
      <c r="P45" s="56">
        <v>276</v>
      </c>
      <c r="Q45" s="56">
        <v>208</v>
      </c>
      <c r="R45" s="57">
        <v>32.692307692307701</v>
      </c>
      <c r="S45" s="56">
        <v>1433.9845652173899</v>
      </c>
      <c r="T45" s="56">
        <v>1451.3442307692301</v>
      </c>
      <c r="U45" s="58">
        <v>-1.2105894284299901</v>
      </c>
    </row>
    <row r="46" spans="1:21" ht="12" thickBot="1">
      <c r="A46" s="74"/>
      <c r="B46" s="69" t="s">
        <v>71</v>
      </c>
      <c r="C46" s="70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5"/>
      <c r="B47" s="69" t="s">
        <v>34</v>
      </c>
      <c r="C47" s="70"/>
      <c r="D47" s="61">
        <v>15705.919400000001</v>
      </c>
      <c r="E47" s="62"/>
      <c r="F47" s="62"/>
      <c r="G47" s="61">
        <v>26791.9038</v>
      </c>
      <c r="H47" s="63">
        <v>-41.378113637448898</v>
      </c>
      <c r="I47" s="61">
        <v>1040.9682</v>
      </c>
      <c r="J47" s="63">
        <v>6.6278717818964497</v>
      </c>
      <c r="K47" s="61">
        <v>1443.2449999999999</v>
      </c>
      <c r="L47" s="63">
        <v>5.3868698946283899</v>
      </c>
      <c r="M47" s="63">
        <v>-0.27873077682583303</v>
      </c>
      <c r="N47" s="61">
        <v>132522.0428</v>
      </c>
      <c r="O47" s="61">
        <v>7097978.2555</v>
      </c>
      <c r="P47" s="61">
        <v>14</v>
      </c>
      <c r="Q47" s="61">
        <v>12</v>
      </c>
      <c r="R47" s="63">
        <v>16.6666666666667</v>
      </c>
      <c r="S47" s="61">
        <v>1121.85138571429</v>
      </c>
      <c r="T47" s="61">
        <v>1879.25314166667</v>
      </c>
      <c r="U47" s="64">
        <v>-67.513555324455098</v>
      </c>
    </row>
  </sheetData>
  <mergeCells count="45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workbookViewId="0">
      <selection activeCell="F40" sqref="F40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128471.152</v>
      </c>
      <c r="D2" s="37">
        <v>1416982.2874666699</v>
      </c>
      <c r="E2" s="37">
        <v>1464595.13206239</v>
      </c>
      <c r="F2" s="37">
        <v>-47723.724424786298</v>
      </c>
      <c r="G2" s="37">
        <v>1464595.13206239</v>
      </c>
      <c r="H2" s="37">
        <v>-3.36824669956165E-2</v>
      </c>
    </row>
    <row r="3" spans="1:8">
      <c r="A3" s="37">
        <v>2</v>
      </c>
      <c r="B3" s="37">
        <v>13</v>
      </c>
      <c r="C3" s="37">
        <v>11495</v>
      </c>
      <c r="D3" s="37">
        <v>111153.59122649601</v>
      </c>
      <c r="E3" s="37">
        <v>86161.764103418798</v>
      </c>
      <c r="F3" s="37">
        <v>24989.8356700855</v>
      </c>
      <c r="G3" s="37">
        <v>86161.764103418798</v>
      </c>
      <c r="H3" s="37">
        <v>0.224826594677969</v>
      </c>
    </row>
    <row r="4" spans="1:8">
      <c r="A4" s="37">
        <v>3</v>
      </c>
      <c r="B4" s="37">
        <v>14</v>
      </c>
      <c r="C4" s="37">
        <v>147046</v>
      </c>
      <c r="D4" s="37">
        <v>306209.318108721</v>
      </c>
      <c r="E4" s="37">
        <v>348570.689776516</v>
      </c>
      <c r="F4" s="37">
        <v>-42386.098163521703</v>
      </c>
      <c r="G4" s="37">
        <v>348570.689776516</v>
      </c>
      <c r="H4" s="37">
        <v>-0.13843315217212501</v>
      </c>
    </row>
    <row r="5" spans="1:8">
      <c r="A5" s="37">
        <v>4</v>
      </c>
      <c r="B5" s="37">
        <v>15</v>
      </c>
      <c r="C5" s="37">
        <v>6198</v>
      </c>
      <c r="D5" s="37">
        <v>104201.11289956899</v>
      </c>
      <c r="E5" s="37">
        <v>120076.88571606499</v>
      </c>
      <c r="F5" s="37">
        <v>-15879.7129874367</v>
      </c>
      <c r="G5" s="37">
        <v>120076.88571606499</v>
      </c>
      <c r="H5" s="37">
        <v>-0.15240061291100299</v>
      </c>
    </row>
    <row r="6" spans="1:8">
      <c r="A6" s="37">
        <v>5</v>
      </c>
      <c r="B6" s="37">
        <v>16</v>
      </c>
      <c r="C6" s="37">
        <v>23094</v>
      </c>
      <c r="D6" s="37">
        <v>203036.67348888901</v>
      </c>
      <c r="E6" s="37">
        <v>168605.54112735001</v>
      </c>
      <c r="F6" s="37">
        <v>34424.636635042698</v>
      </c>
      <c r="G6" s="37">
        <v>168605.54112735001</v>
      </c>
      <c r="H6" s="37">
        <v>0.169554285054757</v>
      </c>
    </row>
    <row r="7" spans="1:8">
      <c r="A7" s="37">
        <v>6</v>
      </c>
      <c r="B7" s="37">
        <v>17</v>
      </c>
      <c r="C7" s="37">
        <v>69864</v>
      </c>
      <c r="D7" s="37">
        <v>558486.46558290604</v>
      </c>
      <c r="E7" s="37">
        <v>585950.37697606802</v>
      </c>
      <c r="F7" s="37">
        <v>-27511.056692307699</v>
      </c>
      <c r="G7" s="37">
        <v>585950.37697606802</v>
      </c>
      <c r="H7" s="37">
        <v>-4.9264182683856197E-2</v>
      </c>
    </row>
    <row r="8" spans="1:8">
      <c r="A8" s="37">
        <v>7</v>
      </c>
      <c r="B8" s="37">
        <v>18</v>
      </c>
      <c r="C8" s="37">
        <v>57698</v>
      </c>
      <c r="D8" s="37">
        <v>97354.434628205097</v>
      </c>
      <c r="E8" s="37">
        <v>77590.640701709402</v>
      </c>
      <c r="F8" s="37">
        <v>19760.306747008501</v>
      </c>
      <c r="G8" s="37">
        <v>77590.640701709402</v>
      </c>
      <c r="H8" s="37">
        <v>0.20298011744999001</v>
      </c>
    </row>
    <row r="9" spans="1:8">
      <c r="A9" s="37">
        <v>8</v>
      </c>
      <c r="B9" s="37">
        <v>19</v>
      </c>
      <c r="C9" s="37">
        <v>48551</v>
      </c>
      <c r="D9" s="37">
        <v>183997.324597436</v>
      </c>
      <c r="E9" s="37">
        <v>177327.34377350399</v>
      </c>
      <c r="F9" s="37">
        <v>6643.8098837606803</v>
      </c>
      <c r="G9" s="37">
        <v>177327.34377350399</v>
      </c>
      <c r="H9" s="37">
        <v>3.6113324027624398E-2</v>
      </c>
    </row>
    <row r="10" spans="1:8">
      <c r="A10" s="37">
        <v>9</v>
      </c>
      <c r="B10" s="37">
        <v>21</v>
      </c>
      <c r="C10" s="37">
        <v>386522</v>
      </c>
      <c r="D10" s="37">
        <v>1511390.0691235799</v>
      </c>
      <c r="E10" s="37">
        <v>1599565.63036667</v>
      </c>
      <c r="F10" s="37">
        <v>-88274.645276068404</v>
      </c>
      <c r="G10" s="37">
        <v>1599565.63036667</v>
      </c>
      <c r="H10" s="37">
        <v>-5.8410091866442602E-2</v>
      </c>
    </row>
    <row r="11" spans="1:8">
      <c r="A11" s="37">
        <v>10</v>
      </c>
      <c r="B11" s="37">
        <v>22</v>
      </c>
      <c r="C11" s="37">
        <v>66364.351999999999</v>
      </c>
      <c r="D11" s="37">
        <v>1167972.7759034201</v>
      </c>
      <c r="E11" s="37">
        <v>1116158.99675385</v>
      </c>
      <c r="F11" s="37">
        <v>51807.334705128203</v>
      </c>
      <c r="G11" s="37">
        <v>1116158.99675385</v>
      </c>
      <c r="H11" s="37">
        <v>4.4356873404400803E-2</v>
      </c>
    </row>
    <row r="12" spans="1:8">
      <c r="A12" s="37">
        <v>11</v>
      </c>
      <c r="B12" s="37">
        <v>23</v>
      </c>
      <c r="C12" s="37">
        <v>221548.277</v>
      </c>
      <c r="D12" s="37">
        <v>2076125.7494230799</v>
      </c>
      <c r="E12" s="37">
        <v>1834911.55244872</v>
      </c>
      <c r="F12" s="37">
        <v>241024.712957265</v>
      </c>
      <c r="G12" s="37">
        <v>1834911.55244872</v>
      </c>
      <c r="H12" s="37">
        <v>0.116104100580433</v>
      </c>
    </row>
    <row r="13" spans="1:8">
      <c r="A13" s="37">
        <v>12</v>
      </c>
      <c r="B13" s="37">
        <v>24</v>
      </c>
      <c r="C13" s="37">
        <v>24217</v>
      </c>
      <c r="D13" s="37">
        <v>694389.31773931603</v>
      </c>
      <c r="E13" s="37">
        <v>661813.30785811995</v>
      </c>
      <c r="F13" s="37">
        <v>32451.941505128201</v>
      </c>
      <c r="G13" s="37">
        <v>661813.30785811995</v>
      </c>
      <c r="H13" s="37">
        <v>4.67428573371515E-2</v>
      </c>
    </row>
    <row r="14" spans="1:8">
      <c r="A14" s="37">
        <v>13</v>
      </c>
      <c r="B14" s="37">
        <v>25</v>
      </c>
      <c r="C14" s="37">
        <v>115385</v>
      </c>
      <c r="D14" s="37">
        <v>1669724.3684348401</v>
      </c>
      <c r="E14" s="37">
        <v>1591037.3293999999</v>
      </c>
      <c r="F14" s="37">
        <v>78613.607600000003</v>
      </c>
      <c r="G14" s="37">
        <v>1591037.3293999999</v>
      </c>
      <c r="H14" s="37">
        <v>4.7083857983664303E-2</v>
      </c>
    </row>
    <row r="15" spans="1:8">
      <c r="A15" s="37">
        <v>14</v>
      </c>
      <c r="B15" s="37">
        <v>26</v>
      </c>
      <c r="C15" s="37">
        <v>76175</v>
      </c>
      <c r="D15" s="37">
        <v>408840.37608699797</v>
      </c>
      <c r="E15" s="37">
        <v>355518.81363632903</v>
      </c>
      <c r="F15" s="37">
        <v>53263.102878776197</v>
      </c>
      <c r="G15" s="37">
        <v>355518.81363632903</v>
      </c>
      <c r="H15" s="37">
        <v>0.13029711131267199</v>
      </c>
    </row>
    <row r="16" spans="1:8">
      <c r="A16" s="37">
        <v>15</v>
      </c>
      <c r="B16" s="37">
        <v>27</v>
      </c>
      <c r="C16" s="37">
        <v>195857.815</v>
      </c>
      <c r="D16" s="37">
        <v>1604942.4335384101</v>
      </c>
      <c r="E16" s="37">
        <v>1528878.06251652</v>
      </c>
      <c r="F16" s="37">
        <v>75918.312478662701</v>
      </c>
      <c r="G16" s="37">
        <v>1528878.06251652</v>
      </c>
      <c r="H16" s="37">
        <v>4.7307131086266697E-2</v>
      </c>
    </row>
    <row r="17" spans="1:8">
      <c r="A17" s="37">
        <v>16</v>
      </c>
      <c r="B17" s="37">
        <v>29</v>
      </c>
      <c r="C17" s="37">
        <v>400623</v>
      </c>
      <c r="D17" s="37">
        <v>4624480.3276478602</v>
      </c>
      <c r="E17" s="37">
        <v>4319891.6815444399</v>
      </c>
      <c r="F17" s="37">
        <v>302210.048411111</v>
      </c>
      <c r="G17" s="37">
        <v>4319891.6815444399</v>
      </c>
      <c r="H17" s="37">
        <v>6.5383686051846607E-2</v>
      </c>
    </row>
    <row r="18" spans="1:8">
      <c r="A18" s="37">
        <v>17</v>
      </c>
      <c r="B18" s="37">
        <v>31</v>
      </c>
      <c r="C18" s="37">
        <v>30648.815999999999</v>
      </c>
      <c r="D18" s="37">
        <v>320186.110663603</v>
      </c>
      <c r="E18" s="37">
        <v>267386.71593453502</v>
      </c>
      <c r="F18" s="37">
        <v>52793.719258982703</v>
      </c>
      <c r="G18" s="37">
        <v>267386.71593453502</v>
      </c>
      <c r="H18" s="37">
        <v>0.16488739927870399</v>
      </c>
    </row>
    <row r="19" spans="1:8">
      <c r="A19" s="37">
        <v>18</v>
      </c>
      <c r="B19" s="37">
        <v>32</v>
      </c>
      <c r="C19" s="37">
        <v>27579.981</v>
      </c>
      <c r="D19" s="37">
        <v>406169.69667239999</v>
      </c>
      <c r="E19" s="37">
        <v>386866.144984585</v>
      </c>
      <c r="F19" s="37">
        <v>19272.618767460899</v>
      </c>
      <c r="G19" s="37">
        <v>386866.144984585</v>
      </c>
      <c r="H19" s="37">
        <v>4.7453285644083798E-2</v>
      </c>
    </row>
    <row r="20" spans="1:8">
      <c r="A20" s="37">
        <v>19</v>
      </c>
      <c r="B20" s="37">
        <v>33</v>
      </c>
      <c r="C20" s="37">
        <v>64189.874000000003</v>
      </c>
      <c r="D20" s="37">
        <v>849015.49739095406</v>
      </c>
      <c r="E20" s="37">
        <v>690118.54200502904</v>
      </c>
      <c r="F20" s="37">
        <v>158811.497653083</v>
      </c>
      <c r="G20" s="37">
        <v>690118.54200502904</v>
      </c>
      <c r="H20" s="37">
        <v>0.18707253864763801</v>
      </c>
    </row>
    <row r="21" spans="1:8">
      <c r="A21" s="37">
        <v>20</v>
      </c>
      <c r="B21" s="37">
        <v>34</v>
      </c>
      <c r="C21" s="37">
        <v>52484.165999999997</v>
      </c>
      <c r="D21" s="37">
        <v>283275.10768602201</v>
      </c>
      <c r="E21" s="37">
        <v>219439.37521368201</v>
      </c>
      <c r="F21" s="37">
        <v>63797.922728750404</v>
      </c>
      <c r="G21" s="37">
        <v>219439.37521368201</v>
      </c>
      <c r="H21" s="37">
        <v>0.22524548564828201</v>
      </c>
    </row>
    <row r="22" spans="1:8">
      <c r="A22" s="37">
        <v>21</v>
      </c>
      <c r="B22" s="37">
        <v>35</v>
      </c>
      <c r="C22" s="37">
        <v>43138.182999999997</v>
      </c>
      <c r="D22" s="37">
        <v>1149778.3592495599</v>
      </c>
      <c r="E22" s="37">
        <v>1088164.0425070799</v>
      </c>
      <c r="F22" s="37">
        <v>61566.3666424779</v>
      </c>
      <c r="G22" s="37">
        <v>1088164.0425070799</v>
      </c>
      <c r="H22" s="37">
        <v>5.3548524204050402E-2</v>
      </c>
    </row>
    <row r="23" spans="1:8">
      <c r="A23" s="37">
        <v>22</v>
      </c>
      <c r="B23" s="37">
        <v>36</v>
      </c>
      <c r="C23" s="37">
        <v>165244.22500000001</v>
      </c>
      <c r="D23" s="37">
        <v>853274.13403008797</v>
      </c>
      <c r="E23" s="37">
        <v>741269.34363162296</v>
      </c>
      <c r="F23" s="37">
        <v>111948.233298465</v>
      </c>
      <c r="G23" s="37">
        <v>741269.34363162296</v>
      </c>
      <c r="H23" s="37">
        <v>0.131207134411435</v>
      </c>
    </row>
    <row r="24" spans="1:8">
      <c r="A24" s="37">
        <v>23</v>
      </c>
      <c r="B24" s="37">
        <v>37</v>
      </c>
      <c r="C24" s="37">
        <v>194996.255</v>
      </c>
      <c r="D24" s="37">
        <v>1498402.1725292001</v>
      </c>
      <c r="E24" s="37">
        <v>1336391.31372083</v>
      </c>
      <c r="F24" s="37">
        <v>161779.24084376899</v>
      </c>
      <c r="G24" s="37">
        <v>1336391.31372083</v>
      </c>
      <c r="H24" s="37">
        <v>0.10798452843093399</v>
      </c>
    </row>
    <row r="25" spans="1:8">
      <c r="A25" s="37">
        <v>24</v>
      </c>
      <c r="B25" s="37">
        <v>38</v>
      </c>
      <c r="C25" s="37">
        <v>297865.484</v>
      </c>
      <c r="D25" s="37">
        <v>1441389.9587486701</v>
      </c>
      <c r="E25" s="37">
        <v>1439535.53578319</v>
      </c>
      <c r="F25" s="37">
        <v>1790.06287787611</v>
      </c>
      <c r="G25" s="37">
        <v>1439535.53578319</v>
      </c>
      <c r="H25" s="37">
        <v>1.2419559324687E-3</v>
      </c>
    </row>
    <row r="26" spans="1:8">
      <c r="A26" s="37">
        <v>25</v>
      </c>
      <c r="B26" s="37">
        <v>39</v>
      </c>
      <c r="C26" s="37">
        <v>83878.745999999999</v>
      </c>
      <c r="D26" s="37">
        <v>148348.53221611801</v>
      </c>
      <c r="E26" s="37">
        <v>119651.665626872</v>
      </c>
      <c r="F26" s="37">
        <v>28676.193342139701</v>
      </c>
      <c r="G26" s="37">
        <v>119651.665626872</v>
      </c>
      <c r="H26" s="37">
        <v>0.19332978674040399</v>
      </c>
    </row>
    <row r="27" spans="1:8">
      <c r="A27" s="37">
        <v>26</v>
      </c>
      <c r="B27" s="37">
        <v>42</v>
      </c>
      <c r="C27" s="37">
        <v>12128.454</v>
      </c>
      <c r="D27" s="37">
        <v>229519.47589999999</v>
      </c>
      <c r="E27" s="37">
        <v>199595.0577</v>
      </c>
      <c r="F27" s="37">
        <v>29920.782200000001</v>
      </c>
      <c r="G27" s="37">
        <v>199595.0577</v>
      </c>
      <c r="H27" s="37">
        <v>0.130364780979981</v>
      </c>
    </row>
    <row r="28" spans="1:8">
      <c r="A28" s="37">
        <v>27</v>
      </c>
      <c r="B28" s="37">
        <v>75</v>
      </c>
      <c r="C28" s="37">
        <v>114</v>
      </c>
      <c r="D28" s="37">
        <v>81371.794871794904</v>
      </c>
      <c r="E28" s="37">
        <v>74802.388888888905</v>
      </c>
      <c r="F28" s="37">
        <v>6569.4059829059797</v>
      </c>
      <c r="G28" s="37">
        <v>74802.388888888905</v>
      </c>
      <c r="H28" s="37">
        <v>8.0733207289533093E-2</v>
      </c>
    </row>
    <row r="29" spans="1:8">
      <c r="A29" s="37">
        <v>28</v>
      </c>
      <c r="B29" s="37">
        <v>76</v>
      </c>
      <c r="C29" s="37">
        <v>2785</v>
      </c>
      <c r="D29" s="37">
        <v>671326.17991453002</v>
      </c>
      <c r="E29" s="37">
        <v>640120.97062136803</v>
      </c>
      <c r="F29" s="37">
        <v>29495.807583760699</v>
      </c>
      <c r="G29" s="37">
        <v>640120.97062136803</v>
      </c>
      <c r="H29" s="37">
        <v>4.4048788118515501E-2</v>
      </c>
    </row>
    <row r="30" spans="1:8">
      <c r="A30" s="37">
        <v>29</v>
      </c>
      <c r="B30" s="37">
        <v>99</v>
      </c>
      <c r="C30" s="37">
        <v>15</v>
      </c>
      <c r="D30" s="37">
        <v>15705.9193706981</v>
      </c>
      <c r="E30" s="37">
        <v>14664.951319869901</v>
      </c>
      <c r="F30" s="37">
        <v>1040.9680508282299</v>
      </c>
      <c r="G30" s="37">
        <v>14664.951319869901</v>
      </c>
      <c r="H30" s="37">
        <v>6.6278708444812096E-2</v>
      </c>
    </row>
    <row r="31" spans="1:8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</row>
    <row r="32" spans="1:8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43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843</v>
      </c>
      <c r="D34" s="34">
        <v>205646.44</v>
      </c>
      <c r="E34" s="34">
        <v>195192.76</v>
      </c>
      <c r="F34" s="30"/>
      <c r="G34" s="30"/>
      <c r="H34" s="30"/>
    </row>
    <row r="35" spans="1:8">
      <c r="A35" s="30"/>
      <c r="B35" s="33">
        <v>71</v>
      </c>
      <c r="C35" s="34">
        <v>388</v>
      </c>
      <c r="D35" s="34">
        <v>1131135.92</v>
      </c>
      <c r="E35" s="34">
        <v>1344881.84</v>
      </c>
      <c r="F35" s="30"/>
      <c r="G35" s="30"/>
      <c r="H35" s="30"/>
    </row>
    <row r="36" spans="1:8">
      <c r="A36" s="30"/>
      <c r="B36" s="33">
        <v>72</v>
      </c>
      <c r="C36" s="34">
        <v>250</v>
      </c>
      <c r="D36" s="34">
        <v>870103.39</v>
      </c>
      <c r="E36" s="34">
        <v>941991.75</v>
      </c>
      <c r="F36" s="30"/>
      <c r="G36" s="30"/>
      <c r="H36" s="30"/>
    </row>
    <row r="37" spans="1:8">
      <c r="A37" s="30"/>
      <c r="B37" s="33">
        <v>73</v>
      </c>
      <c r="C37" s="34">
        <v>357</v>
      </c>
      <c r="D37" s="34">
        <v>976712.31</v>
      </c>
      <c r="E37" s="34">
        <v>1205534.21</v>
      </c>
      <c r="F37" s="30"/>
      <c r="G37" s="30"/>
      <c r="H37" s="30"/>
    </row>
    <row r="38" spans="1:8">
      <c r="A38" s="30"/>
      <c r="B38" s="33">
        <v>77</v>
      </c>
      <c r="C38" s="34">
        <v>413</v>
      </c>
      <c r="D38" s="34">
        <v>744430.57</v>
      </c>
      <c r="E38" s="34">
        <v>906287.47</v>
      </c>
      <c r="F38" s="30"/>
      <c r="G38" s="30"/>
      <c r="H38" s="30"/>
    </row>
    <row r="39" spans="1:8">
      <c r="A39" s="30"/>
      <c r="B39" s="33">
        <v>78</v>
      </c>
      <c r="C39" s="34">
        <v>237</v>
      </c>
      <c r="D39" s="34">
        <v>395779.74</v>
      </c>
      <c r="E39" s="34">
        <v>351957.63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2016-10-08T00:25:26Z</dcterms:modified>
</cp:coreProperties>
</file>