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<sst xmlns="http://schemas.openxmlformats.org/spreadsheetml/2006/main" count="121" uniqueCount="80">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</sst>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993" Type="http://schemas.openxmlformats.org/officeDocument/2006/relationships/hyperlink" Target="cid:54c13d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5d8aeee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54c1408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5d8af18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54c1408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5d8af18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22765405.172900006</v>
      </c>
      <c r="F3" s="25">
        <f>RA!I7</f>
        <v>1850307.9335</v>
      </c>
      <c r="G3" s="16">
        <f>SUM(G4:G42)</f>
        <v>20915097.239400003</v>
      </c>
      <c r="H3" s="27">
        <f>RA!J7</f>
        <v>8.1277179977565801</v>
      </c>
      <c r="I3" s="20">
        <f>SUM(I4:I42)</f>
        <v>22765414.425915617</v>
      </c>
      <c r="J3" s="21">
        <f>SUM(J4:J42)</f>
        <v>20915097.128144715</v>
      </c>
      <c r="K3" s="22">
        <f>E3-I3</f>
        <v>-9.253015611320734</v>
      </c>
      <c r="L3" s="22">
        <f>G3-J3</f>
        <v>0.11125528812408447</v>
      </c>
    </row>
    <row r="4" spans="1:13">
      <c r="A4" s="69">
        <f>RA!A8</f>
        <v>42665</v>
      </c>
      <c r="B4" s="12">
        <v>12</v>
      </c>
      <c r="C4" s="67" t="s">
        <v>6</v>
      </c>
      <c r="D4" s="67"/>
      <c r="E4" s="15">
        <f>VLOOKUP(C4,RA!B8:D35,3,0)</f>
        <v>763464.09100000001</v>
      </c>
      <c r="F4" s="25">
        <f>VLOOKUP(C4,RA!B8:I38,8,0)</f>
        <v>154846.114</v>
      </c>
      <c r="G4" s="16">
        <f t="shared" ref="G4:G42" si="0">E4-F4</f>
        <v>608617.97699999996</v>
      </c>
      <c r="H4" s="27">
        <f>RA!J8</f>
        <v>20.282042839392702</v>
      </c>
      <c r="I4" s="20">
        <f>VLOOKUP(B4,RMS!B:D,3,FALSE)</f>
        <v>763465.00797692302</v>
      </c>
      <c r="J4" s="21">
        <f>VLOOKUP(B4,RMS!B:E,4,FALSE)</f>
        <v>608617.99306837597</v>
      </c>
      <c r="K4" s="22">
        <f t="shared" ref="K4:K42" si="1">E4-I4</f>
        <v>-0.91697692300658673</v>
      </c>
      <c r="L4" s="22">
        <f t="shared" ref="L4:L42" si="2">G4-J4</f>
        <v>-1.6068376018665731E-2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139279.54190000001</v>
      </c>
      <c r="F5" s="25">
        <f>VLOOKUP(C5,RA!B9:I39,8,0)</f>
        <v>31835.931700000001</v>
      </c>
      <c r="G5" s="16">
        <f t="shared" si="0"/>
        <v>107443.61020000001</v>
      </c>
      <c r="H5" s="27">
        <f>RA!J9</f>
        <v>22.857579272379802</v>
      </c>
      <c r="I5" s="20">
        <f>VLOOKUP(B5,RMS!B:D,3,FALSE)</f>
        <v>139279.611352137</v>
      </c>
      <c r="J5" s="21">
        <f>VLOOKUP(B5,RMS!B:E,4,FALSE)</f>
        <v>107443.63419059799</v>
      </c>
      <c r="K5" s="22">
        <f t="shared" si="1"/>
        <v>-6.9452136987820268E-2</v>
      </c>
      <c r="L5" s="22">
        <f t="shared" si="2"/>
        <v>-2.3990597983356565E-2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198959.06539999999</v>
      </c>
      <c r="F6" s="25">
        <f>VLOOKUP(C6,RA!B10:I40,8,0)</f>
        <v>25694.3969</v>
      </c>
      <c r="G6" s="16">
        <f t="shared" si="0"/>
        <v>173264.6685</v>
      </c>
      <c r="H6" s="27">
        <f>RA!J10</f>
        <v>12.914413750558399</v>
      </c>
      <c r="I6" s="20">
        <f>VLOOKUP(B6,RMS!B:D,3,FALSE)</f>
        <v>198961.75211530901</v>
      </c>
      <c r="J6" s="21">
        <f>VLOOKUP(B6,RMS!B:E,4,FALSE)</f>
        <v>173264.66644092699</v>
      </c>
      <c r="K6" s="22">
        <f>E6-I6</f>
        <v>-2.6867153090133797</v>
      </c>
      <c r="L6" s="22">
        <f t="shared" si="2"/>
        <v>2.0590730127878487E-3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58957.111299999997</v>
      </c>
      <c r="F7" s="25">
        <f>VLOOKUP(C7,RA!B11:I41,8,0)</f>
        <v>13361.3632</v>
      </c>
      <c r="G7" s="16">
        <f t="shared" si="0"/>
        <v>45595.748099999997</v>
      </c>
      <c r="H7" s="27">
        <f>RA!J11</f>
        <v>22.6628525471871</v>
      </c>
      <c r="I7" s="20">
        <f>VLOOKUP(B7,RMS!B:D,3,FALSE)</f>
        <v>58957.162725618298</v>
      </c>
      <c r="J7" s="21">
        <f>VLOOKUP(B7,RMS!B:E,4,FALSE)</f>
        <v>45595.749163913497</v>
      </c>
      <c r="K7" s="22">
        <f t="shared" si="1"/>
        <v>-5.1425618301436771E-2</v>
      </c>
      <c r="L7" s="22">
        <f t="shared" si="2"/>
        <v>-1.0639134998200461E-3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220955.52299999999</v>
      </c>
      <c r="F8" s="25">
        <f>VLOOKUP(C8,RA!B12:I42,8,0)</f>
        <v>22747.8711</v>
      </c>
      <c r="G8" s="16">
        <f t="shared" si="0"/>
        <v>198207.6519</v>
      </c>
      <c r="H8" s="27">
        <f>RA!J12</f>
        <v>10.2952262931214</v>
      </c>
      <c r="I8" s="20">
        <f>VLOOKUP(B8,RMS!B:D,3,FALSE)</f>
        <v>220955.52429829101</v>
      </c>
      <c r="J8" s="21">
        <f>VLOOKUP(B8,RMS!B:E,4,FALSE)</f>
        <v>198207.65350512799</v>
      </c>
      <c r="K8" s="22">
        <f t="shared" si="1"/>
        <v>-1.2982910266146064E-3</v>
      </c>
      <c r="L8" s="22">
        <f t="shared" si="2"/>
        <v>-1.6051279962994158E-3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313621.86190000002</v>
      </c>
      <c r="F9" s="25">
        <f>VLOOKUP(C9,RA!B13:I43,8,0)</f>
        <v>94214.216100000005</v>
      </c>
      <c r="G9" s="16">
        <f t="shared" si="0"/>
        <v>219407.6458</v>
      </c>
      <c r="H9" s="27">
        <f>RA!J13</f>
        <v>30.040704282930601</v>
      </c>
      <c r="I9" s="20">
        <f>VLOOKUP(B9,RMS!B:D,3,FALSE)</f>
        <v>313622.169016239</v>
      </c>
      <c r="J9" s="21">
        <f>VLOOKUP(B9,RMS!B:E,4,FALSE)</f>
        <v>219407.64443162401</v>
      </c>
      <c r="K9" s="22">
        <f t="shared" si="1"/>
        <v>-0.30711623898241669</v>
      </c>
      <c r="L9" s="22">
        <f t="shared" si="2"/>
        <v>1.3683759898412973E-3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149984.35699999999</v>
      </c>
      <c r="F10" s="25">
        <f>VLOOKUP(C10,RA!B14:I43,8,0)</f>
        <v>28661.925899999998</v>
      </c>
      <c r="G10" s="16">
        <f t="shared" si="0"/>
        <v>121322.43109999999</v>
      </c>
      <c r="H10" s="27">
        <f>RA!J14</f>
        <v>19.109943512309101</v>
      </c>
      <c r="I10" s="20">
        <f>VLOOKUP(B10,RMS!B:D,3,FALSE)</f>
        <v>149984.346851282</v>
      </c>
      <c r="J10" s="21">
        <f>VLOOKUP(B10,RMS!B:E,4,FALSE)</f>
        <v>121322.430359829</v>
      </c>
      <c r="K10" s="22">
        <f t="shared" si="1"/>
        <v>1.0148717992706224E-2</v>
      </c>
      <c r="L10" s="22">
        <f t="shared" si="2"/>
        <v>7.4017098813783377E-4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108143.2386</v>
      </c>
      <c r="F11" s="25">
        <f>VLOOKUP(C11,RA!B15:I44,8,0)</f>
        <v>24394.451499999999</v>
      </c>
      <c r="G11" s="16">
        <f t="shared" si="0"/>
        <v>83748.787100000001</v>
      </c>
      <c r="H11" s="27">
        <f>RA!J15</f>
        <v>22.5575374066891</v>
      </c>
      <c r="I11" s="20">
        <f>VLOOKUP(B11,RMS!B:D,3,FALSE)</f>
        <v>108143.329017094</v>
      </c>
      <c r="J11" s="21">
        <f>VLOOKUP(B11,RMS!B:E,4,FALSE)</f>
        <v>83748.786078632504</v>
      </c>
      <c r="K11" s="22">
        <f t="shared" si="1"/>
        <v>-9.0417094004806131E-2</v>
      </c>
      <c r="L11" s="22">
        <f t="shared" si="2"/>
        <v>1.0213674977421761E-3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1218628.9993</v>
      </c>
      <c r="F12" s="25">
        <f>VLOOKUP(C12,RA!B16:I45,8,0)</f>
        <v>-75068.513699999996</v>
      </c>
      <c r="G12" s="16">
        <f t="shared" si="0"/>
        <v>1293697.513</v>
      </c>
      <c r="H12" s="27">
        <f>RA!J16</f>
        <v>-6.1600793796242002</v>
      </c>
      <c r="I12" s="20">
        <f>VLOOKUP(B12,RMS!B:D,3,FALSE)</f>
        <v>1218628.60516239</v>
      </c>
      <c r="J12" s="21">
        <f>VLOOKUP(B12,RMS!B:E,4,FALSE)</f>
        <v>1293697.5133333299</v>
      </c>
      <c r="K12" s="22">
        <f t="shared" si="1"/>
        <v>0.39413760998286307</v>
      </c>
      <c r="L12" s="22">
        <f t="shared" si="2"/>
        <v>-3.3332989551126957E-4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714763.8173</v>
      </c>
      <c r="F13" s="25">
        <f>VLOOKUP(C13,RA!B17:I46,8,0)</f>
        <v>86180.893800000005</v>
      </c>
      <c r="G13" s="16">
        <f t="shared" si="0"/>
        <v>628582.92350000003</v>
      </c>
      <c r="H13" s="27">
        <f>RA!J17</f>
        <v>12.057254678272001</v>
      </c>
      <c r="I13" s="20">
        <f>VLOOKUP(B13,RMS!B:D,3,FALSE)</f>
        <v>714763.86238290602</v>
      </c>
      <c r="J13" s="21">
        <f>VLOOKUP(B13,RMS!B:E,4,FALSE)</f>
        <v>628582.92549572606</v>
      </c>
      <c r="K13" s="22">
        <f t="shared" si="1"/>
        <v>-4.508290602825582E-2</v>
      </c>
      <c r="L13" s="22">
        <f t="shared" si="2"/>
        <v>-1.9957260228693485E-3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2351384.5060999999</v>
      </c>
      <c r="F14" s="25">
        <f>VLOOKUP(C14,RA!B18:I47,8,0)</f>
        <v>191654.39360000001</v>
      </c>
      <c r="G14" s="16">
        <f t="shared" si="0"/>
        <v>2159730.1124999998</v>
      </c>
      <c r="H14" s="27">
        <f>RA!J18</f>
        <v>8.1507041108252203</v>
      </c>
      <c r="I14" s="20">
        <f>VLOOKUP(B14,RMS!B:D,3,FALSE)</f>
        <v>2351384.95785128</v>
      </c>
      <c r="J14" s="21">
        <f>VLOOKUP(B14,RMS!B:E,4,FALSE)</f>
        <v>2159730.0824128198</v>
      </c>
      <c r="K14" s="22">
        <f t="shared" si="1"/>
        <v>-0.45175128011032939</v>
      </c>
      <c r="L14" s="22">
        <f t="shared" si="2"/>
        <v>3.0087179969996214E-2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761621.53449999995</v>
      </c>
      <c r="F15" s="25">
        <f>VLOOKUP(C15,RA!B19:I48,8,0)</f>
        <v>57940.835700000003</v>
      </c>
      <c r="G15" s="16">
        <f t="shared" si="0"/>
        <v>703680.6987999999</v>
      </c>
      <c r="H15" s="27">
        <f>RA!J19</f>
        <v>7.6075626903115099</v>
      </c>
      <c r="I15" s="20">
        <f>VLOOKUP(B15,RMS!B:D,3,FALSE)</f>
        <v>761621.56214188004</v>
      </c>
      <c r="J15" s="21">
        <f>VLOOKUP(B15,RMS!B:E,4,FALSE)</f>
        <v>703680.70025641005</v>
      </c>
      <c r="K15" s="22">
        <f t="shared" si="1"/>
        <v>-2.764188009314239E-2</v>
      </c>
      <c r="L15" s="22">
        <f t="shared" si="2"/>
        <v>-1.4564101584255695E-3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1527513.6872</v>
      </c>
      <c r="F16" s="25">
        <f>VLOOKUP(C16,RA!B20:I49,8,0)</f>
        <v>15602.3532</v>
      </c>
      <c r="G16" s="16">
        <f t="shared" si="0"/>
        <v>1511911.334</v>
      </c>
      <c r="H16" s="27">
        <f>RA!J20</f>
        <v>1.02142149891958</v>
      </c>
      <c r="I16" s="20">
        <f>VLOOKUP(B16,RMS!B:D,3,FALSE)</f>
        <v>1527513.96125983</v>
      </c>
      <c r="J16" s="21">
        <f>VLOOKUP(B16,RMS!B:E,4,FALSE)</f>
        <v>1511911.334</v>
      </c>
      <c r="K16" s="22">
        <f t="shared" si="1"/>
        <v>-0.27405983000062406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427981.31400000001</v>
      </c>
      <c r="F17" s="25">
        <f>VLOOKUP(C17,RA!B21:I50,8,0)</f>
        <v>46340.061699999998</v>
      </c>
      <c r="G17" s="16">
        <f t="shared" si="0"/>
        <v>381641.25229999999</v>
      </c>
      <c r="H17" s="27">
        <f>RA!J21</f>
        <v>10.8275899400599</v>
      </c>
      <c r="I17" s="20">
        <f>VLOOKUP(B17,RMS!B:D,3,FALSE)</f>
        <v>427980.77661999798</v>
      </c>
      <c r="J17" s="21">
        <f>VLOOKUP(B17,RMS!B:E,4,FALSE)</f>
        <v>381641.25251499901</v>
      </c>
      <c r="K17" s="22">
        <f t="shared" si="1"/>
        <v>0.53738000203156844</v>
      </c>
      <c r="L17" s="22">
        <f t="shared" si="2"/>
        <v>-2.1499901777133346E-4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1647466.368</v>
      </c>
      <c r="F18" s="25">
        <f>VLOOKUP(C18,RA!B22:I51,8,0)</f>
        <v>95696.926999999996</v>
      </c>
      <c r="G18" s="16">
        <f t="shared" si="0"/>
        <v>1551769.4410000001</v>
      </c>
      <c r="H18" s="27">
        <f>RA!J22</f>
        <v>5.80873326817437</v>
      </c>
      <c r="I18" s="20">
        <f>VLOOKUP(B18,RMS!B:D,3,FALSE)</f>
        <v>1647468.47721109</v>
      </c>
      <c r="J18" s="21">
        <f>VLOOKUP(B18,RMS!B:E,4,FALSE)</f>
        <v>1551769.4392439099</v>
      </c>
      <c r="K18" s="22">
        <f t="shared" si="1"/>
        <v>-2.1092110900208354</v>
      </c>
      <c r="L18" s="22">
        <f t="shared" si="2"/>
        <v>1.7560902051627636E-3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3711458.3843999999</v>
      </c>
      <c r="F19" s="25">
        <f>VLOOKUP(C19,RA!B23:I52,8,0)</f>
        <v>237630.4074</v>
      </c>
      <c r="G19" s="16">
        <f t="shared" si="0"/>
        <v>3473827.977</v>
      </c>
      <c r="H19" s="27">
        <f>RA!J23</f>
        <v>6.40261543545276</v>
      </c>
      <c r="I19" s="20">
        <f>VLOOKUP(B19,RMS!B:D,3,FALSE)</f>
        <v>3711460.6993324799</v>
      </c>
      <c r="J19" s="21">
        <f>VLOOKUP(B19,RMS!B:E,4,FALSE)</f>
        <v>3473828.0007572598</v>
      </c>
      <c r="K19" s="22">
        <f t="shared" si="1"/>
        <v>-2.3149324799887836</v>
      </c>
      <c r="L19" s="22">
        <f t="shared" si="2"/>
        <v>-2.3757259827107191E-2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397609.39010000002</v>
      </c>
      <c r="F20" s="25">
        <f>VLOOKUP(C20,RA!B24:I53,8,0)</f>
        <v>57954.477700000003</v>
      </c>
      <c r="G20" s="16">
        <f t="shared" si="0"/>
        <v>339654.91240000003</v>
      </c>
      <c r="H20" s="27">
        <f>RA!J24</f>
        <v>14.575731645931301</v>
      </c>
      <c r="I20" s="20">
        <f>VLOOKUP(B20,RMS!B:D,3,FALSE)</f>
        <v>397609.55689532601</v>
      </c>
      <c r="J20" s="21">
        <f>VLOOKUP(B20,RMS!B:E,4,FALSE)</f>
        <v>339654.91734719998</v>
      </c>
      <c r="K20" s="22">
        <f t="shared" si="1"/>
        <v>-0.1667953259893693</v>
      </c>
      <c r="L20" s="22">
        <f t="shared" si="2"/>
        <v>-4.9471999518573284E-3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499977.48849999998</v>
      </c>
      <c r="F21" s="25">
        <f>VLOOKUP(C21,RA!B25:I54,8,0)</f>
        <v>39442.943299999999</v>
      </c>
      <c r="G21" s="16">
        <f t="shared" si="0"/>
        <v>460534.54519999999</v>
      </c>
      <c r="H21" s="27">
        <f>RA!J25</f>
        <v>7.8889438439186899</v>
      </c>
      <c r="I21" s="20">
        <f>VLOOKUP(B21,RMS!B:D,3,FALSE)</f>
        <v>499977.495819189</v>
      </c>
      <c r="J21" s="21">
        <f>VLOOKUP(B21,RMS!B:E,4,FALSE)</f>
        <v>460534.53186145099</v>
      </c>
      <c r="K21" s="22">
        <f t="shared" si="1"/>
        <v>-7.3191890260204673E-3</v>
      </c>
      <c r="L21" s="22">
        <f t="shared" si="2"/>
        <v>1.3338549004402012E-2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774162.00760000001</v>
      </c>
      <c r="F22" s="25">
        <f>VLOOKUP(C22,RA!B26:I55,8,0)</f>
        <v>157837.28169999999</v>
      </c>
      <c r="G22" s="16">
        <f t="shared" si="0"/>
        <v>616324.72589999996</v>
      </c>
      <c r="H22" s="27">
        <f>RA!J26</f>
        <v>20.388146169729499</v>
      </c>
      <c r="I22" s="20">
        <f>VLOOKUP(B22,RMS!B:D,3,FALSE)</f>
        <v>774161.92067667295</v>
      </c>
      <c r="J22" s="21">
        <f>VLOOKUP(B22,RMS!B:E,4,FALSE)</f>
        <v>616324.73195984203</v>
      </c>
      <c r="K22" s="22">
        <f t="shared" si="1"/>
        <v>8.6923327064141631E-2</v>
      </c>
      <c r="L22" s="22">
        <f t="shared" si="2"/>
        <v>-6.0598420677706599E-3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305503.8958</v>
      </c>
      <c r="F23" s="25">
        <f>VLOOKUP(C23,RA!B27:I56,8,0)</f>
        <v>45646.432200000003</v>
      </c>
      <c r="G23" s="16">
        <f t="shared" si="0"/>
        <v>259857.46359999999</v>
      </c>
      <c r="H23" s="27">
        <f>RA!J27</f>
        <v>14.9413584663034</v>
      </c>
      <c r="I23" s="20">
        <f>VLOOKUP(B23,RMS!B:D,3,FALSE)</f>
        <v>305503.558778701</v>
      </c>
      <c r="J23" s="21">
        <f>VLOOKUP(B23,RMS!B:E,4,FALSE)</f>
        <v>259857.465848608</v>
      </c>
      <c r="K23" s="22">
        <f t="shared" si="1"/>
        <v>0.33702129899756983</v>
      </c>
      <c r="L23" s="22">
        <f t="shared" si="2"/>
        <v>-2.248608012450859E-3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1439323.0821</v>
      </c>
      <c r="F24" s="25">
        <f>VLOOKUP(C24,RA!B28:I57,8,0)</f>
        <v>98566.821800000005</v>
      </c>
      <c r="G24" s="16">
        <f t="shared" si="0"/>
        <v>1340756.2603</v>
      </c>
      <c r="H24" s="27">
        <f>RA!J28</f>
        <v>6.8481373658087303</v>
      </c>
      <c r="I24" s="20">
        <f>VLOOKUP(B24,RMS!B:D,3,FALSE)</f>
        <v>1439323.86189115</v>
      </c>
      <c r="J24" s="21">
        <f>VLOOKUP(B24,RMS!B:E,4,FALSE)</f>
        <v>1340756.2657238899</v>
      </c>
      <c r="K24" s="22">
        <f t="shared" si="1"/>
        <v>-0.77979115000925958</v>
      </c>
      <c r="L24" s="22">
        <f t="shared" si="2"/>
        <v>-5.4238899610936642E-3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859130.78079999995</v>
      </c>
      <c r="F25" s="25">
        <f>VLOOKUP(C25,RA!B29:I58,8,0)</f>
        <v>127562.3389</v>
      </c>
      <c r="G25" s="16">
        <f t="shared" si="0"/>
        <v>731568.44189999998</v>
      </c>
      <c r="H25" s="27">
        <f>RA!J29</f>
        <v>14.8478371105756</v>
      </c>
      <c r="I25" s="20">
        <f>VLOOKUP(B25,RMS!B:D,3,FALSE)</f>
        <v>859131.30152300897</v>
      </c>
      <c r="J25" s="21">
        <f>VLOOKUP(B25,RMS!B:E,4,FALSE)</f>
        <v>731568.36532651098</v>
      </c>
      <c r="K25" s="22">
        <f t="shared" si="1"/>
        <v>-0.52072300901636481</v>
      </c>
      <c r="L25" s="22">
        <f t="shared" si="2"/>
        <v>7.6573489001020789E-2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1440370.1883</v>
      </c>
      <c r="F26" s="25">
        <f>VLOOKUP(C26,RA!B30:I59,8,0)</f>
        <v>181742.34510000001</v>
      </c>
      <c r="G26" s="16">
        <f t="shared" si="0"/>
        <v>1258627.8432</v>
      </c>
      <c r="H26" s="27">
        <f>RA!J30</f>
        <v>12.6177524761535</v>
      </c>
      <c r="I26" s="20">
        <f>VLOOKUP(B26,RMS!B:D,3,FALSE)</f>
        <v>1440370.2243955799</v>
      </c>
      <c r="J26" s="21">
        <f>VLOOKUP(B26,RMS!B:E,4,FALSE)</f>
        <v>1258627.80922759</v>
      </c>
      <c r="K26" s="22">
        <f t="shared" si="1"/>
        <v>-3.6095579853281379E-2</v>
      </c>
      <c r="L26" s="22">
        <f t="shared" si="2"/>
        <v>3.3972410019487143E-2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1037777.9343</v>
      </c>
      <c r="F27" s="25">
        <f>VLOOKUP(C27,RA!B31:I60,8,0)</f>
        <v>41933.202700000002</v>
      </c>
      <c r="G27" s="16">
        <f t="shared" si="0"/>
        <v>995844.73159999994</v>
      </c>
      <c r="H27" s="27">
        <f>RA!J31</f>
        <v>4.0406720276129899</v>
      </c>
      <c r="I27" s="20">
        <f>VLOOKUP(B27,RMS!B:D,3,FALSE)</f>
        <v>1037777.82221681</v>
      </c>
      <c r="J27" s="21">
        <f>VLOOKUP(B27,RMS!B:E,4,FALSE)</f>
        <v>995844.70118407102</v>
      </c>
      <c r="K27" s="22">
        <f t="shared" si="1"/>
        <v>0.1120831900043413</v>
      </c>
      <c r="L27" s="22">
        <f t="shared" si="2"/>
        <v>3.0415928922593594E-2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166772.8818</v>
      </c>
      <c r="F28" s="25">
        <f>VLOOKUP(C28,RA!B32:I61,8,0)</f>
        <v>32545.7595</v>
      </c>
      <c r="G28" s="16">
        <f t="shared" si="0"/>
        <v>134227.12229999999</v>
      </c>
      <c r="H28" s="27">
        <f>RA!J32</f>
        <v>19.5150189579563</v>
      </c>
      <c r="I28" s="20">
        <f>VLOOKUP(B28,RMS!B:D,3,FALSE)</f>
        <v>166772.76286164401</v>
      </c>
      <c r="J28" s="21">
        <f>VLOOKUP(B28,RMS!B:E,4,FALSE)</f>
        <v>134227.13706072501</v>
      </c>
      <c r="K28" s="22">
        <f t="shared" si="1"/>
        <v>0.11893835599767044</v>
      </c>
      <c r="L28" s="22">
        <f t="shared" si="2"/>
        <v>-1.4760725025553256E-2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327023.81809999997</v>
      </c>
      <c r="F30" s="25">
        <f>VLOOKUP(C30,RA!B34:I64,8,0)</f>
        <v>40309.402499999997</v>
      </c>
      <c r="G30" s="16">
        <f t="shared" si="0"/>
        <v>286714.41559999995</v>
      </c>
      <c r="H30" s="27">
        <f>RA!J34</f>
        <v>0</v>
      </c>
      <c r="I30" s="20">
        <f>VLOOKUP(B30,RMS!B:D,3,FALSE)</f>
        <v>327023.8187</v>
      </c>
      <c r="J30" s="21">
        <f>VLOOKUP(B30,RMS!B:E,4,FALSE)</f>
        <v>286714.38900000002</v>
      </c>
      <c r="K30" s="22">
        <f t="shared" si="1"/>
        <v>-6.0000002849847078E-4</v>
      </c>
      <c r="L30" s="22">
        <f t="shared" si="2"/>
        <v>2.6599999924656004E-2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12.326136589743401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113459.24</v>
      </c>
      <c r="F32" s="25">
        <f>VLOOKUP(C32,RA!B34:I65,8,0)</f>
        <v>9577.5300000000007</v>
      </c>
      <c r="G32" s="16">
        <f t="shared" si="0"/>
        <v>103881.71</v>
      </c>
      <c r="H32" s="27">
        <f>RA!J34</f>
        <v>0</v>
      </c>
      <c r="I32" s="20">
        <f>VLOOKUP(B32,RMS!B:D,3,FALSE)</f>
        <v>113459.24</v>
      </c>
      <c r="J32" s="21">
        <f>VLOOKUP(B32,RMS!B:E,4,FALSE)</f>
        <v>103881.71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233486.67</v>
      </c>
      <c r="F33" s="25">
        <f>VLOOKUP(C33,RA!B34:I65,8,0)</f>
        <v>-29256.87</v>
      </c>
      <c r="G33" s="16">
        <f t="shared" si="0"/>
        <v>262743.54000000004</v>
      </c>
      <c r="H33" s="27">
        <f>RA!J34</f>
        <v>0</v>
      </c>
      <c r="I33" s="20">
        <f>VLOOKUP(B33,RMS!B:D,3,FALSE)</f>
        <v>233486.67</v>
      </c>
      <c r="J33" s="21">
        <f>VLOOKUP(B33,RMS!B:E,4,FALSE)</f>
        <v>262743.53999999998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58903.69</v>
      </c>
      <c r="F34" s="25">
        <f>VLOOKUP(C34,RA!B34:I66,8,0)</f>
        <v>800.44</v>
      </c>
      <c r="G34" s="16">
        <f t="shared" si="0"/>
        <v>58103.25</v>
      </c>
      <c r="H34" s="27">
        <f>RA!J35</f>
        <v>12.326136589743401</v>
      </c>
      <c r="I34" s="20">
        <f>VLOOKUP(B34,RMS!B:D,3,FALSE)</f>
        <v>58903.69</v>
      </c>
      <c r="J34" s="21">
        <f>VLOOKUP(B34,RMS!B:E,4,FALSE)</f>
        <v>58103.25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146301.03</v>
      </c>
      <c r="F35" s="25">
        <f>VLOOKUP(C35,RA!B34:I67,8,0)</f>
        <v>-16332.05</v>
      </c>
      <c r="G35" s="16">
        <f t="shared" si="0"/>
        <v>162633.07999999999</v>
      </c>
      <c r="H35" s="27">
        <f>RA!J34</f>
        <v>0</v>
      </c>
      <c r="I35" s="20">
        <f>VLOOKUP(B35,RMS!B:D,3,FALSE)</f>
        <v>146301.03</v>
      </c>
      <c r="J35" s="21">
        <f>VLOOKUP(B35,RMS!B:E,4,FALSE)</f>
        <v>162633.07999999999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-8.36</v>
      </c>
      <c r="F36" s="25">
        <f>VLOOKUP(C36,RA!B35:I68,8,0)</f>
        <v>99.22</v>
      </c>
      <c r="G36" s="16">
        <f t="shared" si="0"/>
        <v>-107.58</v>
      </c>
      <c r="H36" s="27">
        <f>RA!J35</f>
        <v>12.326136589743401</v>
      </c>
      <c r="I36" s="20">
        <f>VLOOKUP(B36,RMS!B:D,3,FALSE)</f>
        <v>-8.36</v>
      </c>
      <c r="J36" s="21">
        <f>VLOOKUP(B36,RMS!B:E,4,FALSE)</f>
        <v>-107.58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51266.666899999997</v>
      </c>
      <c r="F37" s="25">
        <f>VLOOKUP(C37,RA!B8:I68,8,0)</f>
        <v>3779.0900999999999</v>
      </c>
      <c r="G37" s="16">
        <f t="shared" si="0"/>
        <v>47487.576799999995</v>
      </c>
      <c r="H37" s="27">
        <f>RA!J35</f>
        <v>12.326136589743401</v>
      </c>
      <c r="I37" s="20">
        <f>VLOOKUP(B37,RMS!B:D,3,FALSE)</f>
        <v>51266.666666666701</v>
      </c>
      <c r="J37" s="21">
        <f>VLOOKUP(B37,RMS!B:E,4,FALSE)</f>
        <v>47487.5769230769</v>
      </c>
      <c r="K37" s="22">
        <f t="shared" si="1"/>
        <v>2.3333329590968788E-4</v>
      </c>
      <c r="L37" s="22">
        <f t="shared" si="2"/>
        <v>-1.2307690485613421E-4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349373.83529999998</v>
      </c>
      <c r="F38" s="25">
        <f>VLOOKUP(C38,RA!B8:I69,8,0)</f>
        <v>18100.305400000001</v>
      </c>
      <c r="G38" s="16">
        <f t="shared" si="0"/>
        <v>331273.52989999996</v>
      </c>
      <c r="H38" s="27">
        <f>RA!J36</f>
        <v>0</v>
      </c>
      <c r="I38" s="20">
        <f>VLOOKUP(B38,RMS!B:D,3,FALSE)</f>
        <v>349373.827730769</v>
      </c>
      <c r="J38" s="21">
        <f>VLOOKUP(B38,RMS!B:E,4,FALSE)</f>
        <v>331273.53289487201</v>
      </c>
      <c r="K38" s="22">
        <f t="shared" si="1"/>
        <v>7.5692309765145183E-3</v>
      </c>
      <c r="L38" s="22">
        <f t="shared" si="2"/>
        <v>-2.9948720475658774E-3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162497.09</v>
      </c>
      <c r="F39" s="25">
        <f>VLOOKUP(C39,RA!B9:I70,8,0)</f>
        <v>-23884.51</v>
      </c>
      <c r="G39" s="16">
        <f t="shared" si="0"/>
        <v>186381.6</v>
      </c>
      <c r="H39" s="27">
        <f>RA!J37</f>
        <v>8.4413838837630202</v>
      </c>
      <c r="I39" s="20">
        <f>VLOOKUP(B39,RMS!B:D,3,FALSE)</f>
        <v>162497.09</v>
      </c>
      <c r="J39" s="21">
        <f>VLOOKUP(B39,RMS!B:E,4,FALSE)</f>
        <v>186381.6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59352.17</v>
      </c>
      <c r="F40" s="25">
        <f>VLOOKUP(C40,RA!B10:I71,8,0)</f>
        <v>7993.66</v>
      </c>
      <c r="G40" s="16">
        <f t="shared" si="0"/>
        <v>51358.509999999995</v>
      </c>
      <c r="H40" s="27">
        <f>RA!J38</f>
        <v>-12.530424113719199</v>
      </c>
      <c r="I40" s="20">
        <f>VLOOKUP(B40,RMS!B:D,3,FALSE)</f>
        <v>59352.17</v>
      </c>
      <c r="J40" s="21">
        <f>VLOOKUP(B40,RMS!B:E,4,FALSE)</f>
        <v>51358.51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1.3588961913930999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28938.272400000002</v>
      </c>
      <c r="F42" s="25">
        <f>VLOOKUP(C42,RA!B8:I72,8,0)</f>
        <v>4156.4835000000003</v>
      </c>
      <c r="G42" s="16">
        <f t="shared" si="0"/>
        <v>24781.7889</v>
      </c>
      <c r="H42" s="27">
        <f>RA!J39</f>
        <v>1.3588961913930999</v>
      </c>
      <c r="I42" s="20">
        <f>VLOOKUP(B42,RMS!B:D,3,FALSE)</f>
        <v>28938.2724453521</v>
      </c>
      <c r="J42" s="21">
        <f>VLOOKUP(B42,RMS!B:E,4,FALSE)</f>
        <v>24781.788533393799</v>
      </c>
      <c r="K42" s="22">
        <f t="shared" si="1"/>
        <v>-4.535209882305935E-5</v>
      </c>
      <c r="L42" s="22">
        <f t="shared" si="2"/>
        <v>3.6660620025941171E-4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22765405.172899999</v>
      </c>
      <c r="E7" s="65"/>
      <c r="F7" s="65"/>
      <c r="G7" s="53">
        <v>13372406.9157</v>
      </c>
      <c r="H7" s="54">
        <v>70.241642483763101</v>
      </c>
      <c r="I7" s="53">
        <v>1850307.9335</v>
      </c>
      <c r="J7" s="54">
        <v>8.1277179977565801</v>
      </c>
      <c r="K7" s="53">
        <v>1491644.7549000001</v>
      </c>
      <c r="L7" s="54">
        <v>11.154646761075799</v>
      </c>
      <c r="M7" s="54">
        <v>0.24044812105684299</v>
      </c>
      <c r="N7" s="53">
        <v>493366502.81029999</v>
      </c>
      <c r="O7" s="53">
        <v>6505739231.8884001</v>
      </c>
      <c r="P7" s="53">
        <v>1191899</v>
      </c>
      <c r="Q7" s="53">
        <v>954427</v>
      </c>
      <c r="R7" s="54">
        <v>24.881106674475902</v>
      </c>
      <c r="S7" s="53">
        <v>19.100112654595701</v>
      </c>
      <c r="T7" s="53">
        <v>18.198594155131801</v>
      </c>
      <c r="U7" s="55">
        <v>4.7199643047497801</v>
      </c>
    </row>
    <row r="8" spans="1:23" ht="12" thickBot="1">
      <c r="A8" s="74">
        <v>42665</v>
      </c>
      <c r="B8" s="70" t="s">
        <v>6</v>
      </c>
      <c r="C8" s="71"/>
      <c r="D8" s="56">
        <v>763464.09100000001</v>
      </c>
      <c r="E8" s="59"/>
      <c r="F8" s="59"/>
      <c r="G8" s="56">
        <v>451082.84080000001</v>
      </c>
      <c r="H8" s="57">
        <v>69.251415027445702</v>
      </c>
      <c r="I8" s="56">
        <v>154846.114</v>
      </c>
      <c r="J8" s="57">
        <v>20.282042839392702</v>
      </c>
      <c r="K8" s="56">
        <v>115610.0413</v>
      </c>
      <c r="L8" s="57">
        <v>25.629447818268702</v>
      </c>
      <c r="M8" s="57">
        <v>0.33938291396493098</v>
      </c>
      <c r="N8" s="56">
        <v>16259826.406199999</v>
      </c>
      <c r="O8" s="56">
        <v>239907750.49970001</v>
      </c>
      <c r="P8" s="56">
        <v>29110</v>
      </c>
      <c r="Q8" s="56">
        <v>22776</v>
      </c>
      <c r="R8" s="57">
        <v>27.809975412715101</v>
      </c>
      <c r="S8" s="56">
        <v>26.226866746822399</v>
      </c>
      <c r="T8" s="56">
        <v>25.806525544432699</v>
      </c>
      <c r="U8" s="58">
        <v>1.6027122356908501</v>
      </c>
    </row>
    <row r="9" spans="1:23" ht="12" thickBot="1">
      <c r="A9" s="75"/>
      <c r="B9" s="70" t="s">
        <v>7</v>
      </c>
      <c r="C9" s="71"/>
      <c r="D9" s="56">
        <v>139279.54190000001</v>
      </c>
      <c r="E9" s="59"/>
      <c r="F9" s="59"/>
      <c r="G9" s="56">
        <v>60494.532599999999</v>
      </c>
      <c r="H9" s="57">
        <v>130.23492523025101</v>
      </c>
      <c r="I9" s="56">
        <v>31835.931700000001</v>
      </c>
      <c r="J9" s="57">
        <v>22.857579272379802</v>
      </c>
      <c r="K9" s="56">
        <v>13463.2536</v>
      </c>
      <c r="L9" s="57">
        <v>22.255322954590401</v>
      </c>
      <c r="M9" s="57">
        <v>1.36465364508918</v>
      </c>
      <c r="N9" s="56">
        <v>2309647.0428999998</v>
      </c>
      <c r="O9" s="56">
        <v>34281615.256499998</v>
      </c>
      <c r="P9" s="56">
        <v>7914</v>
      </c>
      <c r="Q9" s="56">
        <v>4306</v>
      </c>
      <c r="R9" s="57">
        <v>83.790060380863906</v>
      </c>
      <c r="S9" s="56">
        <v>17.599133421784199</v>
      </c>
      <c r="T9" s="56">
        <v>17.3584020901068</v>
      </c>
      <c r="U9" s="58">
        <v>1.3678590070768399</v>
      </c>
    </row>
    <row r="10" spans="1:23" ht="12" thickBot="1">
      <c r="A10" s="75"/>
      <c r="B10" s="70" t="s">
        <v>8</v>
      </c>
      <c r="C10" s="71"/>
      <c r="D10" s="56">
        <v>198959.06539999999</v>
      </c>
      <c r="E10" s="59"/>
      <c r="F10" s="59"/>
      <c r="G10" s="56">
        <v>92389.981499999994</v>
      </c>
      <c r="H10" s="57">
        <v>115.347012922608</v>
      </c>
      <c r="I10" s="56">
        <v>25694.3969</v>
      </c>
      <c r="J10" s="57">
        <v>12.914413750558399</v>
      </c>
      <c r="K10" s="56">
        <v>25515.8181</v>
      </c>
      <c r="L10" s="57">
        <v>27.617516191406501</v>
      </c>
      <c r="M10" s="57">
        <v>6.9987487487220001E-3</v>
      </c>
      <c r="N10" s="56">
        <v>3338027.67</v>
      </c>
      <c r="O10" s="56">
        <v>55098444.5207</v>
      </c>
      <c r="P10" s="56">
        <v>126476</v>
      </c>
      <c r="Q10" s="56">
        <v>98723</v>
      </c>
      <c r="R10" s="57">
        <v>28.111990113752601</v>
      </c>
      <c r="S10" s="56">
        <v>1.573097389228</v>
      </c>
      <c r="T10" s="56">
        <v>1.24641389139309</v>
      </c>
      <c r="U10" s="58">
        <v>20.766895938669599</v>
      </c>
    </row>
    <row r="11" spans="1:23" ht="12" thickBot="1">
      <c r="A11" s="75"/>
      <c r="B11" s="70" t="s">
        <v>9</v>
      </c>
      <c r="C11" s="71"/>
      <c r="D11" s="56">
        <v>58957.111299999997</v>
      </c>
      <c r="E11" s="59"/>
      <c r="F11" s="59"/>
      <c r="G11" s="56">
        <v>81088.0916</v>
      </c>
      <c r="H11" s="57">
        <v>-27.292515908710801</v>
      </c>
      <c r="I11" s="56">
        <v>13361.3632</v>
      </c>
      <c r="J11" s="57">
        <v>22.6628525471871</v>
      </c>
      <c r="K11" s="56">
        <v>8868.6010999999999</v>
      </c>
      <c r="L11" s="57">
        <v>10.936995710477399</v>
      </c>
      <c r="M11" s="57">
        <v>0.50659196973015297</v>
      </c>
      <c r="N11" s="56">
        <v>1144005.6910000001</v>
      </c>
      <c r="O11" s="56">
        <v>19430617.0616</v>
      </c>
      <c r="P11" s="56">
        <v>2846</v>
      </c>
      <c r="Q11" s="56">
        <v>2067</v>
      </c>
      <c r="R11" s="57">
        <v>37.687469762941497</v>
      </c>
      <c r="S11" s="56">
        <v>20.7157804989459</v>
      </c>
      <c r="T11" s="56">
        <v>19.972799129172699</v>
      </c>
      <c r="U11" s="58">
        <v>3.5865478001708802</v>
      </c>
    </row>
    <row r="12" spans="1:23" ht="12" thickBot="1">
      <c r="A12" s="75"/>
      <c r="B12" s="70" t="s">
        <v>10</v>
      </c>
      <c r="C12" s="71"/>
      <c r="D12" s="56">
        <v>220955.52299999999</v>
      </c>
      <c r="E12" s="59"/>
      <c r="F12" s="59"/>
      <c r="G12" s="56">
        <v>123282.4099</v>
      </c>
      <c r="H12" s="57">
        <v>79.227128330170601</v>
      </c>
      <c r="I12" s="56">
        <v>22747.8711</v>
      </c>
      <c r="J12" s="57">
        <v>10.2952262931214</v>
      </c>
      <c r="K12" s="56">
        <v>21125.273799999999</v>
      </c>
      <c r="L12" s="57">
        <v>17.135675573778698</v>
      </c>
      <c r="M12" s="57">
        <v>7.6808344136111997E-2</v>
      </c>
      <c r="N12" s="56">
        <v>5109675.3673999999</v>
      </c>
      <c r="O12" s="56">
        <v>69826576.716000006</v>
      </c>
      <c r="P12" s="56">
        <v>1903</v>
      </c>
      <c r="Q12" s="56">
        <v>1452</v>
      </c>
      <c r="R12" s="57">
        <v>31.060606060606101</v>
      </c>
      <c r="S12" s="56">
        <v>116.10905044666301</v>
      </c>
      <c r="T12" s="56">
        <v>136.372147796143</v>
      </c>
      <c r="U12" s="58">
        <v>-17.451781124321801</v>
      </c>
    </row>
    <row r="13" spans="1:23" ht="12" thickBot="1">
      <c r="A13" s="75"/>
      <c r="B13" s="70" t="s">
        <v>11</v>
      </c>
      <c r="C13" s="71"/>
      <c r="D13" s="56">
        <v>313621.86190000002</v>
      </c>
      <c r="E13" s="59"/>
      <c r="F13" s="59"/>
      <c r="G13" s="56">
        <v>177009.36110000001</v>
      </c>
      <c r="H13" s="57">
        <v>77.178122078426</v>
      </c>
      <c r="I13" s="56">
        <v>94214.216100000005</v>
      </c>
      <c r="J13" s="57">
        <v>30.040704282930601</v>
      </c>
      <c r="K13" s="56">
        <v>51440.759599999998</v>
      </c>
      <c r="L13" s="57">
        <v>29.061039077441201</v>
      </c>
      <c r="M13" s="57">
        <v>0.83150903743653104</v>
      </c>
      <c r="N13" s="56">
        <v>6798488.4917000001</v>
      </c>
      <c r="O13" s="56">
        <v>100636754.5829</v>
      </c>
      <c r="P13" s="56">
        <v>11463</v>
      </c>
      <c r="Q13" s="56">
        <v>9048</v>
      </c>
      <c r="R13" s="57">
        <v>26.6909814323608</v>
      </c>
      <c r="S13" s="56">
        <v>27.359492445258699</v>
      </c>
      <c r="T13" s="56">
        <v>26.1757531056587</v>
      </c>
      <c r="U13" s="58">
        <v>4.3266129368751898</v>
      </c>
    </row>
    <row r="14" spans="1:23" ht="12" thickBot="1">
      <c r="A14" s="75"/>
      <c r="B14" s="70" t="s">
        <v>12</v>
      </c>
      <c r="C14" s="71"/>
      <c r="D14" s="56">
        <v>149984.35699999999</v>
      </c>
      <c r="E14" s="59"/>
      <c r="F14" s="59"/>
      <c r="G14" s="56">
        <v>92572.716700000004</v>
      </c>
      <c r="H14" s="57">
        <v>62.017884260709003</v>
      </c>
      <c r="I14" s="56">
        <v>28661.925899999998</v>
      </c>
      <c r="J14" s="57">
        <v>19.109943512309101</v>
      </c>
      <c r="K14" s="56">
        <v>18949.636600000002</v>
      </c>
      <c r="L14" s="57">
        <v>20.470001611176698</v>
      </c>
      <c r="M14" s="57">
        <v>0.51253169150483902</v>
      </c>
      <c r="N14" s="56">
        <v>2839202.4769000001</v>
      </c>
      <c r="O14" s="56">
        <v>41887549.185000002</v>
      </c>
      <c r="P14" s="56">
        <v>2555</v>
      </c>
      <c r="Q14" s="56">
        <v>1719</v>
      </c>
      <c r="R14" s="57">
        <v>48.632926119837101</v>
      </c>
      <c r="S14" s="56">
        <v>58.702292367906097</v>
      </c>
      <c r="T14" s="56">
        <v>60.780412332751602</v>
      </c>
      <c r="U14" s="58">
        <v>-3.5401001920355699</v>
      </c>
    </row>
    <row r="15" spans="1:23" ht="12" thickBot="1">
      <c r="A15" s="75"/>
      <c r="B15" s="70" t="s">
        <v>13</v>
      </c>
      <c r="C15" s="71"/>
      <c r="D15" s="56">
        <v>108143.2386</v>
      </c>
      <c r="E15" s="59"/>
      <c r="F15" s="59"/>
      <c r="G15" s="56">
        <v>48065.693599999999</v>
      </c>
      <c r="H15" s="57">
        <v>124.990488018257</v>
      </c>
      <c r="I15" s="56">
        <v>24394.451499999999</v>
      </c>
      <c r="J15" s="57">
        <v>22.5575374066891</v>
      </c>
      <c r="K15" s="56">
        <v>9203.5635999999995</v>
      </c>
      <c r="L15" s="57">
        <v>19.147884719175298</v>
      </c>
      <c r="M15" s="57">
        <v>1.65054413270964</v>
      </c>
      <c r="N15" s="56">
        <v>2703340.1277000001</v>
      </c>
      <c r="O15" s="56">
        <v>37144349.632399999</v>
      </c>
      <c r="P15" s="56">
        <v>3381</v>
      </c>
      <c r="Q15" s="56">
        <v>2575</v>
      </c>
      <c r="R15" s="57">
        <v>31.300970873786401</v>
      </c>
      <c r="S15" s="56">
        <v>31.985577817213802</v>
      </c>
      <c r="T15" s="56">
        <v>30.838597048543701</v>
      </c>
      <c r="U15" s="58">
        <v>3.5859310568804901</v>
      </c>
    </row>
    <row r="16" spans="1:23" ht="12" thickBot="1">
      <c r="A16" s="75"/>
      <c r="B16" s="70" t="s">
        <v>14</v>
      </c>
      <c r="C16" s="71"/>
      <c r="D16" s="56">
        <v>1218628.9993</v>
      </c>
      <c r="E16" s="59"/>
      <c r="F16" s="59"/>
      <c r="G16" s="56">
        <v>652263.82339999999</v>
      </c>
      <c r="H16" s="57">
        <v>86.830689604669004</v>
      </c>
      <c r="I16" s="56">
        <v>-75068.513699999996</v>
      </c>
      <c r="J16" s="57">
        <v>-6.1600793796242002</v>
      </c>
      <c r="K16" s="56">
        <v>19684.834800000001</v>
      </c>
      <c r="L16" s="57">
        <v>3.0179252771356402</v>
      </c>
      <c r="M16" s="57">
        <v>-4.8135201266713201</v>
      </c>
      <c r="N16" s="56">
        <v>23982535.1917</v>
      </c>
      <c r="O16" s="56">
        <v>341008612.25279999</v>
      </c>
      <c r="P16" s="56">
        <v>59802</v>
      </c>
      <c r="Q16" s="56">
        <v>43281</v>
      </c>
      <c r="R16" s="57">
        <v>38.171484023012397</v>
      </c>
      <c r="S16" s="56">
        <v>20.377729830105999</v>
      </c>
      <c r="T16" s="56">
        <v>18.6007725976757</v>
      </c>
      <c r="U16" s="58">
        <v>8.7200941775422205</v>
      </c>
    </row>
    <row r="17" spans="1:21" ht="12" thickBot="1">
      <c r="A17" s="75"/>
      <c r="B17" s="70" t="s">
        <v>15</v>
      </c>
      <c r="C17" s="71"/>
      <c r="D17" s="56">
        <v>714763.8173</v>
      </c>
      <c r="E17" s="59"/>
      <c r="F17" s="59"/>
      <c r="G17" s="56">
        <v>383555.65950000001</v>
      </c>
      <c r="H17" s="57">
        <v>86.352045549728103</v>
      </c>
      <c r="I17" s="56">
        <v>86180.893800000005</v>
      </c>
      <c r="J17" s="57">
        <v>12.057254678272001</v>
      </c>
      <c r="K17" s="56">
        <v>47729.974499999997</v>
      </c>
      <c r="L17" s="57">
        <v>12.444080361692601</v>
      </c>
      <c r="M17" s="57">
        <v>0.80559270569063501</v>
      </c>
      <c r="N17" s="56">
        <v>16376663.194399999</v>
      </c>
      <c r="O17" s="56">
        <v>344523546.81569999</v>
      </c>
      <c r="P17" s="56">
        <v>12002</v>
      </c>
      <c r="Q17" s="56">
        <v>10784</v>
      </c>
      <c r="R17" s="57">
        <v>11.2945103857567</v>
      </c>
      <c r="S17" s="56">
        <v>59.553725820696599</v>
      </c>
      <c r="T17" s="56">
        <v>57.640525769658801</v>
      </c>
      <c r="U17" s="58">
        <v>3.2125614723049098</v>
      </c>
    </row>
    <row r="18" spans="1:21" ht="12" customHeight="1" thickBot="1">
      <c r="A18" s="75"/>
      <c r="B18" s="70" t="s">
        <v>16</v>
      </c>
      <c r="C18" s="71"/>
      <c r="D18" s="56">
        <v>2351384.5060999999</v>
      </c>
      <c r="E18" s="59"/>
      <c r="F18" s="59"/>
      <c r="G18" s="56">
        <v>1144100.1222999999</v>
      </c>
      <c r="H18" s="57">
        <v>105.522616444877</v>
      </c>
      <c r="I18" s="56">
        <v>191654.39360000001</v>
      </c>
      <c r="J18" s="57">
        <v>8.1507041108252203</v>
      </c>
      <c r="K18" s="56">
        <v>178302.08170000001</v>
      </c>
      <c r="L18" s="57">
        <v>15.5844823564529</v>
      </c>
      <c r="M18" s="57">
        <v>7.4885900224461996E-2</v>
      </c>
      <c r="N18" s="56">
        <v>42552215.912900001</v>
      </c>
      <c r="O18" s="56">
        <v>642632626.31630003</v>
      </c>
      <c r="P18" s="56">
        <v>104305</v>
      </c>
      <c r="Q18" s="56">
        <v>71383</v>
      </c>
      <c r="R18" s="57">
        <v>46.120224703360797</v>
      </c>
      <c r="S18" s="56">
        <v>22.543353684866499</v>
      </c>
      <c r="T18" s="56">
        <v>21.907562129638698</v>
      </c>
      <c r="U18" s="58">
        <v>2.8203059940216502</v>
      </c>
    </row>
    <row r="19" spans="1:21" ht="12" customHeight="1" thickBot="1">
      <c r="A19" s="75"/>
      <c r="B19" s="70" t="s">
        <v>17</v>
      </c>
      <c r="C19" s="71"/>
      <c r="D19" s="56">
        <v>761621.53449999995</v>
      </c>
      <c r="E19" s="59"/>
      <c r="F19" s="59"/>
      <c r="G19" s="56">
        <v>402260.68369999999</v>
      </c>
      <c r="H19" s="57">
        <v>89.335315471199806</v>
      </c>
      <c r="I19" s="56">
        <v>57940.835700000003</v>
      </c>
      <c r="J19" s="57">
        <v>7.6075626903115099</v>
      </c>
      <c r="K19" s="56">
        <v>43750.780500000001</v>
      </c>
      <c r="L19" s="57">
        <v>10.8762258587092</v>
      </c>
      <c r="M19" s="57">
        <v>0.32433833266128798</v>
      </c>
      <c r="N19" s="56">
        <v>14593872.1603</v>
      </c>
      <c r="O19" s="56">
        <v>192588560.57699999</v>
      </c>
      <c r="P19" s="56">
        <v>18013</v>
      </c>
      <c r="Q19" s="56">
        <v>12725</v>
      </c>
      <c r="R19" s="57">
        <v>41.5559921414538</v>
      </c>
      <c r="S19" s="56">
        <v>42.281770637872697</v>
      </c>
      <c r="T19" s="56">
        <v>42.0419844007859</v>
      </c>
      <c r="U19" s="58">
        <v>0.567114937405236</v>
      </c>
    </row>
    <row r="20" spans="1:21" ht="12" thickBot="1">
      <c r="A20" s="75"/>
      <c r="B20" s="70" t="s">
        <v>18</v>
      </c>
      <c r="C20" s="71"/>
      <c r="D20" s="56">
        <v>1527513.6872</v>
      </c>
      <c r="E20" s="59"/>
      <c r="F20" s="59"/>
      <c r="G20" s="56">
        <v>947463.88119999995</v>
      </c>
      <c r="H20" s="57">
        <v>61.221310649366799</v>
      </c>
      <c r="I20" s="56">
        <v>15602.3532</v>
      </c>
      <c r="J20" s="57">
        <v>1.02142149891958</v>
      </c>
      <c r="K20" s="56">
        <v>71114.000899999999</v>
      </c>
      <c r="L20" s="57">
        <v>7.5057215700857496</v>
      </c>
      <c r="M20" s="57">
        <v>-0.780600823993296</v>
      </c>
      <c r="N20" s="56">
        <v>29924508.7819</v>
      </c>
      <c r="O20" s="56">
        <v>379329182.86019999</v>
      </c>
      <c r="P20" s="56">
        <v>54194</v>
      </c>
      <c r="Q20" s="56">
        <v>44159</v>
      </c>
      <c r="R20" s="57">
        <v>22.724699381779502</v>
      </c>
      <c r="S20" s="56">
        <v>28.186029582610601</v>
      </c>
      <c r="T20" s="56">
        <v>32.307114970900599</v>
      </c>
      <c r="U20" s="58">
        <v>-14.621021297843599</v>
      </c>
    </row>
    <row r="21" spans="1:21" ht="12" customHeight="1" thickBot="1">
      <c r="A21" s="75"/>
      <c r="B21" s="70" t="s">
        <v>19</v>
      </c>
      <c r="C21" s="71"/>
      <c r="D21" s="56">
        <v>427981.31400000001</v>
      </c>
      <c r="E21" s="59"/>
      <c r="F21" s="59"/>
      <c r="G21" s="56">
        <v>263985.56670000002</v>
      </c>
      <c r="H21" s="57">
        <v>62.122997613111501</v>
      </c>
      <c r="I21" s="56">
        <v>46340.061699999998</v>
      </c>
      <c r="J21" s="57">
        <v>10.8275899400599</v>
      </c>
      <c r="K21" s="56">
        <v>33601.139499999997</v>
      </c>
      <c r="L21" s="57">
        <v>12.7284002379513</v>
      </c>
      <c r="M21" s="57">
        <v>0.37912173186864701</v>
      </c>
      <c r="N21" s="56">
        <v>8631606.6890999991</v>
      </c>
      <c r="O21" s="56">
        <v>121533295.9937</v>
      </c>
      <c r="P21" s="56">
        <v>36049</v>
      </c>
      <c r="Q21" s="56">
        <v>28657</v>
      </c>
      <c r="R21" s="57">
        <v>25.794744739505202</v>
      </c>
      <c r="S21" s="56">
        <v>11.872210435795701</v>
      </c>
      <c r="T21" s="56">
        <v>11.7797663293436</v>
      </c>
      <c r="U21" s="58">
        <v>0.77865960136100199</v>
      </c>
    </row>
    <row r="22" spans="1:21" ht="12" customHeight="1" thickBot="1">
      <c r="A22" s="75"/>
      <c r="B22" s="70" t="s">
        <v>20</v>
      </c>
      <c r="C22" s="71"/>
      <c r="D22" s="56">
        <v>1647466.368</v>
      </c>
      <c r="E22" s="59"/>
      <c r="F22" s="59"/>
      <c r="G22" s="56">
        <v>967479.80799999996</v>
      </c>
      <c r="H22" s="57">
        <v>70.284315432451905</v>
      </c>
      <c r="I22" s="56">
        <v>95696.926999999996</v>
      </c>
      <c r="J22" s="57">
        <v>5.80873326817437</v>
      </c>
      <c r="K22" s="56">
        <v>102876.17389999999</v>
      </c>
      <c r="L22" s="57">
        <v>10.633418191193901</v>
      </c>
      <c r="M22" s="57">
        <v>-6.9785321788683005E-2</v>
      </c>
      <c r="N22" s="56">
        <v>30202901.953400001</v>
      </c>
      <c r="O22" s="56">
        <v>433138079.52899998</v>
      </c>
      <c r="P22" s="56">
        <v>96329</v>
      </c>
      <c r="Q22" s="56">
        <v>74448</v>
      </c>
      <c r="R22" s="57">
        <v>29.390984311197101</v>
      </c>
      <c r="S22" s="56">
        <v>17.1024963199037</v>
      </c>
      <c r="T22" s="56">
        <v>16.508032641575301</v>
      </c>
      <c r="U22" s="58">
        <v>3.4758883569324901</v>
      </c>
    </row>
    <row r="23" spans="1:21" ht="12" thickBot="1">
      <c r="A23" s="75"/>
      <c r="B23" s="70" t="s">
        <v>21</v>
      </c>
      <c r="C23" s="71"/>
      <c r="D23" s="56">
        <v>3711458.3843999999</v>
      </c>
      <c r="E23" s="59"/>
      <c r="F23" s="59"/>
      <c r="G23" s="56">
        <v>2144198.4983000001</v>
      </c>
      <c r="H23" s="57">
        <v>73.093040935462895</v>
      </c>
      <c r="I23" s="56">
        <v>237630.4074</v>
      </c>
      <c r="J23" s="57">
        <v>6.40261543545276</v>
      </c>
      <c r="K23" s="56">
        <v>264804.85350000003</v>
      </c>
      <c r="L23" s="57">
        <v>12.349829258342799</v>
      </c>
      <c r="M23" s="57">
        <v>-0.102620649662677</v>
      </c>
      <c r="N23" s="56">
        <v>78714724.735699996</v>
      </c>
      <c r="O23" s="56">
        <v>953887576.91760004</v>
      </c>
      <c r="P23" s="56">
        <v>99472</v>
      </c>
      <c r="Q23" s="56">
        <v>78468</v>
      </c>
      <c r="R23" s="57">
        <v>26.767599531018998</v>
      </c>
      <c r="S23" s="56">
        <v>37.311589034100102</v>
      </c>
      <c r="T23" s="56">
        <v>34.808750494469102</v>
      </c>
      <c r="U23" s="58">
        <v>6.7079387515325601</v>
      </c>
    </row>
    <row r="24" spans="1:21" ht="12" thickBot="1">
      <c r="A24" s="75"/>
      <c r="B24" s="70" t="s">
        <v>22</v>
      </c>
      <c r="C24" s="71"/>
      <c r="D24" s="56">
        <v>397609.39010000002</v>
      </c>
      <c r="E24" s="59"/>
      <c r="F24" s="59"/>
      <c r="G24" s="56">
        <v>221581.53599999999</v>
      </c>
      <c r="H24" s="57">
        <v>79.441571386164597</v>
      </c>
      <c r="I24" s="56">
        <v>57954.477700000003</v>
      </c>
      <c r="J24" s="57">
        <v>14.575731645931301</v>
      </c>
      <c r="K24" s="56">
        <v>33337.705800000003</v>
      </c>
      <c r="L24" s="57">
        <v>15.0453446626528</v>
      </c>
      <c r="M24" s="57">
        <v>0.73840629729235896</v>
      </c>
      <c r="N24" s="56">
        <v>7372706.7355000004</v>
      </c>
      <c r="O24" s="56">
        <v>92748023.820600003</v>
      </c>
      <c r="P24" s="56">
        <v>35116</v>
      </c>
      <c r="Q24" s="56">
        <v>28902</v>
      </c>
      <c r="R24" s="57">
        <v>21.500242197771801</v>
      </c>
      <c r="S24" s="56">
        <v>11.3227414882105</v>
      </c>
      <c r="T24" s="56">
        <v>11.3045065704796</v>
      </c>
      <c r="U24" s="58">
        <v>0.16104684320435</v>
      </c>
    </row>
    <row r="25" spans="1:21" ht="12" thickBot="1">
      <c r="A25" s="75"/>
      <c r="B25" s="70" t="s">
        <v>23</v>
      </c>
      <c r="C25" s="71"/>
      <c r="D25" s="56">
        <v>499977.48849999998</v>
      </c>
      <c r="E25" s="59"/>
      <c r="F25" s="59"/>
      <c r="G25" s="56">
        <v>256138.386</v>
      </c>
      <c r="H25" s="57">
        <v>95.198188099771997</v>
      </c>
      <c r="I25" s="56">
        <v>39442.943299999999</v>
      </c>
      <c r="J25" s="57">
        <v>7.8889438439186899</v>
      </c>
      <c r="K25" s="56">
        <v>16220.8184</v>
      </c>
      <c r="L25" s="57">
        <v>6.3328338455291098</v>
      </c>
      <c r="M25" s="57">
        <v>1.43162473849038</v>
      </c>
      <c r="N25" s="56">
        <v>8571330.4355999995</v>
      </c>
      <c r="O25" s="56">
        <v>108431247.4586</v>
      </c>
      <c r="P25" s="56">
        <v>26846</v>
      </c>
      <c r="Q25" s="56">
        <v>20171</v>
      </c>
      <c r="R25" s="57">
        <v>33.092062862525403</v>
      </c>
      <c r="S25" s="56">
        <v>18.623910023839699</v>
      </c>
      <c r="T25" s="56">
        <v>17.4616440682167</v>
      </c>
      <c r="U25" s="58">
        <v>6.2407193448377098</v>
      </c>
    </row>
    <row r="26" spans="1:21" ht="12" thickBot="1">
      <c r="A26" s="75"/>
      <c r="B26" s="70" t="s">
        <v>24</v>
      </c>
      <c r="C26" s="71"/>
      <c r="D26" s="56">
        <v>774162.00760000001</v>
      </c>
      <c r="E26" s="59"/>
      <c r="F26" s="59"/>
      <c r="G26" s="56">
        <v>476884.18709999998</v>
      </c>
      <c r="H26" s="57">
        <v>62.337529434093497</v>
      </c>
      <c r="I26" s="56">
        <v>157837.28169999999</v>
      </c>
      <c r="J26" s="57">
        <v>20.388146169729499</v>
      </c>
      <c r="K26" s="56">
        <v>94902.5576</v>
      </c>
      <c r="L26" s="57">
        <v>19.900546121505101</v>
      </c>
      <c r="M26" s="57">
        <v>0.66315098024291796</v>
      </c>
      <c r="N26" s="56">
        <v>14105383.6698</v>
      </c>
      <c r="O26" s="56">
        <v>206224437.85120001</v>
      </c>
      <c r="P26" s="56">
        <v>55831</v>
      </c>
      <c r="Q26" s="56">
        <v>46971</v>
      </c>
      <c r="R26" s="57">
        <v>18.862702518575301</v>
      </c>
      <c r="S26" s="56">
        <v>13.8661676774552</v>
      </c>
      <c r="T26" s="56">
        <v>13.836133273722099</v>
      </c>
      <c r="U26" s="58">
        <v>0.216602052071866</v>
      </c>
    </row>
    <row r="27" spans="1:21" ht="12" thickBot="1">
      <c r="A27" s="75"/>
      <c r="B27" s="70" t="s">
        <v>25</v>
      </c>
      <c r="C27" s="71"/>
      <c r="D27" s="56">
        <v>305503.8958</v>
      </c>
      <c r="E27" s="59"/>
      <c r="F27" s="59"/>
      <c r="G27" s="56">
        <v>170024.27129999999</v>
      </c>
      <c r="H27" s="57">
        <v>79.682520303793794</v>
      </c>
      <c r="I27" s="56">
        <v>45646.432200000003</v>
      </c>
      <c r="J27" s="57">
        <v>14.9413584663034</v>
      </c>
      <c r="K27" s="56">
        <v>46428.496400000004</v>
      </c>
      <c r="L27" s="57">
        <v>27.306981553286001</v>
      </c>
      <c r="M27" s="57">
        <v>-1.6844486912999002E-2</v>
      </c>
      <c r="N27" s="56">
        <v>5507860.1096000001</v>
      </c>
      <c r="O27" s="56">
        <v>75415181.694700003</v>
      </c>
      <c r="P27" s="56">
        <v>39158</v>
      </c>
      <c r="Q27" s="56">
        <v>30594</v>
      </c>
      <c r="R27" s="57">
        <v>27.9924168137543</v>
      </c>
      <c r="S27" s="56">
        <v>7.8018258286940103</v>
      </c>
      <c r="T27" s="56">
        <v>7.6211859743740602</v>
      </c>
      <c r="U27" s="58">
        <v>2.3153535888430299</v>
      </c>
    </row>
    <row r="28" spans="1:21" ht="12" thickBot="1">
      <c r="A28" s="75"/>
      <c r="B28" s="70" t="s">
        <v>26</v>
      </c>
      <c r="C28" s="71"/>
      <c r="D28" s="56">
        <v>1439323.0821</v>
      </c>
      <c r="E28" s="59"/>
      <c r="F28" s="59"/>
      <c r="G28" s="56">
        <v>931598.69750000001</v>
      </c>
      <c r="H28" s="57">
        <v>54.500332166898502</v>
      </c>
      <c r="I28" s="56">
        <v>98566.821800000005</v>
      </c>
      <c r="J28" s="57">
        <v>6.8481373658087303</v>
      </c>
      <c r="K28" s="56">
        <v>32675.5062</v>
      </c>
      <c r="L28" s="57">
        <v>3.5074658528062201</v>
      </c>
      <c r="M28" s="57">
        <v>2.0165354194268001</v>
      </c>
      <c r="N28" s="56">
        <v>25972076.8642</v>
      </c>
      <c r="O28" s="56">
        <v>315741739.74479997</v>
      </c>
      <c r="P28" s="56">
        <v>56421</v>
      </c>
      <c r="Q28" s="56">
        <v>46932</v>
      </c>
      <c r="R28" s="57">
        <v>20.218614165175101</v>
      </c>
      <c r="S28" s="56">
        <v>25.510414244696101</v>
      </c>
      <c r="T28" s="56">
        <v>23.674524288332101</v>
      </c>
      <c r="U28" s="58">
        <v>7.19662934029295</v>
      </c>
    </row>
    <row r="29" spans="1:21" ht="12" thickBot="1">
      <c r="A29" s="75"/>
      <c r="B29" s="70" t="s">
        <v>27</v>
      </c>
      <c r="C29" s="71"/>
      <c r="D29" s="56">
        <v>859130.78079999995</v>
      </c>
      <c r="E29" s="59"/>
      <c r="F29" s="59"/>
      <c r="G29" s="56">
        <v>726327.47950000002</v>
      </c>
      <c r="H29" s="57">
        <v>18.2842182139964</v>
      </c>
      <c r="I29" s="56">
        <v>127562.3389</v>
      </c>
      <c r="J29" s="57">
        <v>14.8478371105756</v>
      </c>
      <c r="K29" s="56">
        <v>72950.952000000005</v>
      </c>
      <c r="L29" s="57">
        <v>10.043809997415901</v>
      </c>
      <c r="M29" s="57">
        <v>0.748604170374637</v>
      </c>
      <c r="N29" s="56">
        <v>16429636.962300001</v>
      </c>
      <c r="O29" s="56">
        <v>225053110.6074</v>
      </c>
      <c r="P29" s="56">
        <v>116120</v>
      </c>
      <c r="Q29" s="56">
        <v>105987</v>
      </c>
      <c r="R29" s="57">
        <v>9.5606064894751199</v>
      </c>
      <c r="S29" s="56">
        <v>7.3986460626937598</v>
      </c>
      <c r="T29" s="56">
        <v>6.5919000481191103</v>
      </c>
      <c r="U29" s="58">
        <v>10.903968209028401</v>
      </c>
    </row>
    <row r="30" spans="1:21" ht="12" thickBot="1">
      <c r="A30" s="75"/>
      <c r="B30" s="70" t="s">
        <v>28</v>
      </c>
      <c r="C30" s="71"/>
      <c r="D30" s="56">
        <v>1440370.1883</v>
      </c>
      <c r="E30" s="59"/>
      <c r="F30" s="59"/>
      <c r="G30" s="56">
        <v>874832.44909999997</v>
      </c>
      <c r="H30" s="57">
        <v>64.645263190889594</v>
      </c>
      <c r="I30" s="56">
        <v>181742.34510000001</v>
      </c>
      <c r="J30" s="57">
        <v>12.6177524761535</v>
      </c>
      <c r="K30" s="56">
        <v>97099.628400000001</v>
      </c>
      <c r="L30" s="57">
        <v>11.0992257431572</v>
      </c>
      <c r="M30" s="57">
        <v>0.87170999616307498</v>
      </c>
      <c r="N30" s="56">
        <v>28634209.2612</v>
      </c>
      <c r="O30" s="56">
        <v>366770582.2076</v>
      </c>
      <c r="P30" s="56">
        <v>104609</v>
      </c>
      <c r="Q30" s="56">
        <v>90527</v>
      </c>
      <c r="R30" s="57">
        <v>15.5555801031736</v>
      </c>
      <c r="S30" s="56">
        <v>13.769084766129099</v>
      </c>
      <c r="T30" s="56">
        <v>13.2638994631436</v>
      </c>
      <c r="U30" s="58">
        <v>3.6689824455742599</v>
      </c>
    </row>
    <row r="31" spans="1:21" ht="12" thickBot="1">
      <c r="A31" s="75"/>
      <c r="B31" s="70" t="s">
        <v>29</v>
      </c>
      <c r="C31" s="71"/>
      <c r="D31" s="56">
        <v>1037777.9343</v>
      </c>
      <c r="E31" s="59"/>
      <c r="F31" s="59"/>
      <c r="G31" s="56">
        <v>649387.59089999995</v>
      </c>
      <c r="H31" s="57">
        <v>59.808710366904599</v>
      </c>
      <c r="I31" s="56">
        <v>41933.202700000002</v>
      </c>
      <c r="J31" s="57">
        <v>4.0406720276129899</v>
      </c>
      <c r="K31" s="56">
        <v>34706.3079</v>
      </c>
      <c r="L31" s="57">
        <v>5.34446736992615</v>
      </c>
      <c r="M31" s="57">
        <v>0.20823000881635101</v>
      </c>
      <c r="N31" s="56">
        <v>32041342.927999999</v>
      </c>
      <c r="O31" s="56">
        <v>378810896.24659997</v>
      </c>
      <c r="P31" s="56">
        <v>39581</v>
      </c>
      <c r="Q31" s="56">
        <v>33612</v>
      </c>
      <c r="R31" s="57">
        <v>17.7585386171605</v>
      </c>
      <c r="S31" s="56">
        <v>26.219093360450699</v>
      </c>
      <c r="T31" s="56">
        <v>25.585571980245199</v>
      </c>
      <c r="U31" s="58">
        <v>2.41625967571093</v>
      </c>
    </row>
    <row r="32" spans="1:21" ht="12" thickBot="1">
      <c r="A32" s="75"/>
      <c r="B32" s="70" t="s">
        <v>30</v>
      </c>
      <c r="C32" s="71"/>
      <c r="D32" s="56">
        <v>166772.8818</v>
      </c>
      <c r="E32" s="59"/>
      <c r="F32" s="59"/>
      <c r="G32" s="56">
        <v>84468.892200000002</v>
      </c>
      <c r="H32" s="57">
        <v>97.437041562147996</v>
      </c>
      <c r="I32" s="56">
        <v>32545.7595</v>
      </c>
      <c r="J32" s="57">
        <v>19.5150189579563</v>
      </c>
      <c r="K32" s="56">
        <v>21321.314900000001</v>
      </c>
      <c r="L32" s="57">
        <v>25.241617765646499</v>
      </c>
      <c r="M32" s="57">
        <v>0.52644241936504599</v>
      </c>
      <c r="N32" s="56">
        <v>2970233.0688999998</v>
      </c>
      <c r="O32" s="56">
        <v>37116924.663400002</v>
      </c>
      <c r="P32" s="56">
        <v>30521</v>
      </c>
      <c r="Q32" s="56">
        <v>25253</v>
      </c>
      <c r="R32" s="57">
        <v>20.860887815309098</v>
      </c>
      <c r="S32" s="56">
        <v>5.4642011008813602</v>
      </c>
      <c r="T32" s="56">
        <v>5.3536907812933103</v>
      </c>
      <c r="U32" s="58">
        <v>2.02244239455651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11.150499999999999</v>
      </c>
      <c r="O33" s="56">
        <v>524.36760000000004</v>
      </c>
      <c r="P33" s="59"/>
      <c r="Q33" s="56">
        <v>1</v>
      </c>
      <c r="R33" s="59"/>
      <c r="S33" s="59"/>
      <c r="T33" s="56">
        <v>4.3362999999999996</v>
      </c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327023.81809999997</v>
      </c>
      <c r="E35" s="59"/>
      <c r="F35" s="59"/>
      <c r="G35" s="56">
        <v>149014.28200000001</v>
      </c>
      <c r="H35" s="57">
        <v>119.458036981985</v>
      </c>
      <c r="I35" s="56">
        <v>40309.402499999997</v>
      </c>
      <c r="J35" s="57">
        <v>12.326136589743401</v>
      </c>
      <c r="K35" s="56">
        <v>13367.1433</v>
      </c>
      <c r="L35" s="57">
        <v>8.97037728236009</v>
      </c>
      <c r="M35" s="57">
        <v>2.0155584925913099</v>
      </c>
      <c r="N35" s="56">
        <v>5464981.1283999998</v>
      </c>
      <c r="O35" s="56">
        <v>61725875.579300001</v>
      </c>
      <c r="P35" s="56">
        <v>19527</v>
      </c>
      <c r="Q35" s="56">
        <v>17045</v>
      </c>
      <c r="R35" s="57">
        <v>14.5614549721326</v>
      </c>
      <c r="S35" s="56">
        <v>16.747263691299199</v>
      </c>
      <c r="T35" s="56">
        <v>15.7284824464652</v>
      </c>
      <c r="U35" s="58">
        <v>6.0832698619493302</v>
      </c>
    </row>
    <row r="36" spans="1:21" ht="12" customHeight="1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0" t="s">
        <v>64</v>
      </c>
      <c r="C37" s="71"/>
      <c r="D37" s="56">
        <v>113459.24</v>
      </c>
      <c r="E37" s="59"/>
      <c r="F37" s="59"/>
      <c r="G37" s="56">
        <v>63427.39</v>
      </c>
      <c r="H37" s="57">
        <v>78.880512031158801</v>
      </c>
      <c r="I37" s="56">
        <v>9577.5300000000007</v>
      </c>
      <c r="J37" s="57">
        <v>8.4413838837630202</v>
      </c>
      <c r="K37" s="56">
        <v>940.19</v>
      </c>
      <c r="L37" s="57">
        <v>1.4823091412085501</v>
      </c>
      <c r="M37" s="57">
        <v>9.1868026675459191</v>
      </c>
      <c r="N37" s="56">
        <v>6859731.1200000001</v>
      </c>
      <c r="O37" s="56">
        <v>61085573.020000003</v>
      </c>
      <c r="P37" s="56">
        <v>88</v>
      </c>
      <c r="Q37" s="56">
        <v>57</v>
      </c>
      <c r="R37" s="57">
        <v>54.385964912280699</v>
      </c>
      <c r="S37" s="56">
        <v>1289.3095454545501</v>
      </c>
      <c r="T37" s="56">
        <v>1145.1150877192999</v>
      </c>
      <c r="U37" s="58">
        <v>11.1838509412735</v>
      </c>
    </row>
    <row r="38" spans="1:21" ht="12" thickBot="1">
      <c r="A38" s="75"/>
      <c r="B38" s="70" t="s">
        <v>35</v>
      </c>
      <c r="C38" s="71"/>
      <c r="D38" s="56">
        <v>233486.67</v>
      </c>
      <c r="E38" s="59"/>
      <c r="F38" s="59"/>
      <c r="G38" s="56">
        <v>130885.51</v>
      </c>
      <c r="H38" s="57">
        <v>78.390006655435002</v>
      </c>
      <c r="I38" s="56">
        <v>-29256.87</v>
      </c>
      <c r="J38" s="57">
        <v>-12.530424113719199</v>
      </c>
      <c r="K38" s="56">
        <v>-15366.75</v>
      </c>
      <c r="L38" s="57">
        <v>-11.740604441240301</v>
      </c>
      <c r="M38" s="57">
        <v>0.90390746254087595</v>
      </c>
      <c r="N38" s="56">
        <v>12922106.199999999</v>
      </c>
      <c r="O38" s="56">
        <v>121156025.02</v>
      </c>
      <c r="P38" s="56">
        <v>114</v>
      </c>
      <c r="Q38" s="56">
        <v>91</v>
      </c>
      <c r="R38" s="57">
        <v>25.274725274725299</v>
      </c>
      <c r="S38" s="56">
        <v>2048.1286842105301</v>
      </c>
      <c r="T38" s="56">
        <v>2071.7685714285699</v>
      </c>
      <c r="U38" s="58">
        <v>-1.15421884378117</v>
      </c>
    </row>
    <row r="39" spans="1:21" ht="12" thickBot="1">
      <c r="A39" s="75"/>
      <c r="B39" s="70" t="s">
        <v>36</v>
      </c>
      <c r="C39" s="71"/>
      <c r="D39" s="56">
        <v>58903.69</v>
      </c>
      <c r="E39" s="59"/>
      <c r="F39" s="59"/>
      <c r="G39" s="56">
        <v>21892.3</v>
      </c>
      <c r="H39" s="57">
        <v>169.06122243894001</v>
      </c>
      <c r="I39" s="56">
        <v>800.44</v>
      </c>
      <c r="J39" s="57">
        <v>1.3588961913930999</v>
      </c>
      <c r="K39" s="56">
        <v>810.3</v>
      </c>
      <c r="L39" s="57">
        <v>3.7013013708016098</v>
      </c>
      <c r="M39" s="57">
        <v>-1.2168332716277999E-2</v>
      </c>
      <c r="N39" s="56">
        <v>8836704.0500000007</v>
      </c>
      <c r="O39" s="56">
        <v>107136633.98</v>
      </c>
      <c r="P39" s="56">
        <v>28</v>
      </c>
      <c r="Q39" s="56">
        <v>12</v>
      </c>
      <c r="R39" s="57">
        <v>133.333333333333</v>
      </c>
      <c r="S39" s="56">
        <v>2103.7032142857101</v>
      </c>
      <c r="T39" s="56">
        <v>2268.84083333333</v>
      </c>
      <c r="U39" s="58">
        <v>-7.8498534358939702</v>
      </c>
    </row>
    <row r="40" spans="1:21" ht="12" thickBot="1">
      <c r="A40" s="75"/>
      <c r="B40" s="70" t="s">
        <v>37</v>
      </c>
      <c r="C40" s="71"/>
      <c r="D40" s="56">
        <v>146301.03</v>
      </c>
      <c r="E40" s="59"/>
      <c r="F40" s="59"/>
      <c r="G40" s="56">
        <v>76212.039999999994</v>
      </c>
      <c r="H40" s="57">
        <v>91.965770762729903</v>
      </c>
      <c r="I40" s="56">
        <v>-16332.05</v>
      </c>
      <c r="J40" s="57">
        <v>-11.163318535761499</v>
      </c>
      <c r="K40" s="56">
        <v>-7603.51</v>
      </c>
      <c r="L40" s="57">
        <v>-9.9767831959359707</v>
      </c>
      <c r="M40" s="57">
        <v>1.1479619281095199</v>
      </c>
      <c r="N40" s="56">
        <v>9587880.9199999999</v>
      </c>
      <c r="O40" s="56">
        <v>88367790.019999996</v>
      </c>
      <c r="P40" s="56">
        <v>79</v>
      </c>
      <c r="Q40" s="56">
        <v>62</v>
      </c>
      <c r="R40" s="57">
        <v>27.419354838709701</v>
      </c>
      <c r="S40" s="56">
        <v>1851.9117721519001</v>
      </c>
      <c r="T40" s="56">
        <v>1567.9562903225799</v>
      </c>
      <c r="U40" s="58">
        <v>15.3330998862524</v>
      </c>
    </row>
    <row r="41" spans="1:21" ht="12" thickBot="1">
      <c r="A41" s="75"/>
      <c r="B41" s="70" t="s">
        <v>66</v>
      </c>
      <c r="C41" s="71"/>
      <c r="D41" s="56">
        <v>-8.36</v>
      </c>
      <c r="E41" s="59"/>
      <c r="F41" s="59"/>
      <c r="G41" s="59"/>
      <c r="H41" s="59"/>
      <c r="I41" s="56">
        <v>99.22</v>
      </c>
      <c r="J41" s="57">
        <v>-1186.84210526316</v>
      </c>
      <c r="K41" s="59"/>
      <c r="L41" s="59"/>
      <c r="M41" s="59"/>
      <c r="N41" s="56">
        <v>-5.07</v>
      </c>
      <c r="O41" s="56">
        <v>1372.81</v>
      </c>
      <c r="P41" s="56">
        <v>9</v>
      </c>
      <c r="Q41" s="59"/>
      <c r="R41" s="59"/>
      <c r="S41" s="56">
        <v>-0.92888888888888899</v>
      </c>
      <c r="T41" s="59"/>
      <c r="U41" s="60"/>
    </row>
    <row r="42" spans="1:21" ht="12" customHeight="1" thickBot="1">
      <c r="A42" s="75"/>
      <c r="B42" s="70" t="s">
        <v>32</v>
      </c>
      <c r="C42" s="71"/>
      <c r="D42" s="56">
        <v>51266.666899999997</v>
      </c>
      <c r="E42" s="59"/>
      <c r="F42" s="59"/>
      <c r="G42" s="56">
        <v>102444.44409999999</v>
      </c>
      <c r="H42" s="57">
        <v>-49.956615656036298</v>
      </c>
      <c r="I42" s="56">
        <v>3779.0900999999999</v>
      </c>
      <c r="J42" s="57">
        <v>7.3714370925877404</v>
      </c>
      <c r="K42" s="56">
        <v>6774.7013999999999</v>
      </c>
      <c r="L42" s="57">
        <v>6.6130491111718603</v>
      </c>
      <c r="M42" s="57">
        <v>-0.44217613782948401</v>
      </c>
      <c r="N42" s="56">
        <v>1036118.3747</v>
      </c>
      <c r="O42" s="56">
        <v>20250564.427099999</v>
      </c>
      <c r="P42" s="56">
        <v>81</v>
      </c>
      <c r="Q42" s="56">
        <v>58</v>
      </c>
      <c r="R42" s="57">
        <v>39.655172413793103</v>
      </c>
      <c r="S42" s="56">
        <v>632.92181358024698</v>
      </c>
      <c r="T42" s="56">
        <v>456.13763275862101</v>
      </c>
      <c r="U42" s="58">
        <v>27.9314406658876</v>
      </c>
    </row>
    <row r="43" spans="1:21" ht="12" thickBot="1">
      <c r="A43" s="75"/>
      <c r="B43" s="70" t="s">
        <v>33</v>
      </c>
      <c r="C43" s="71"/>
      <c r="D43" s="56">
        <v>349373.83529999998</v>
      </c>
      <c r="E43" s="59"/>
      <c r="F43" s="59"/>
      <c r="G43" s="56">
        <v>251861.38510000001</v>
      </c>
      <c r="H43" s="57">
        <v>38.716713227509402</v>
      </c>
      <c r="I43" s="56">
        <v>18100.305400000001</v>
      </c>
      <c r="J43" s="57">
        <v>5.1807844695804599</v>
      </c>
      <c r="K43" s="56">
        <v>14484.309800000001</v>
      </c>
      <c r="L43" s="57">
        <v>5.7509053220878199</v>
      </c>
      <c r="M43" s="57">
        <v>0.24964914793523699</v>
      </c>
      <c r="N43" s="56">
        <v>9300724.7191000003</v>
      </c>
      <c r="O43" s="56">
        <v>137526544.50870001</v>
      </c>
      <c r="P43" s="56">
        <v>1748</v>
      </c>
      <c r="Q43" s="56">
        <v>1403</v>
      </c>
      <c r="R43" s="57">
        <v>24.590163934426201</v>
      </c>
      <c r="S43" s="56">
        <v>199.87061516018301</v>
      </c>
      <c r="T43" s="56">
        <v>188.283367569494</v>
      </c>
      <c r="U43" s="58">
        <v>5.7973742570426001</v>
      </c>
    </row>
    <row r="44" spans="1:21" ht="12" thickBot="1">
      <c r="A44" s="75"/>
      <c r="B44" s="70" t="s">
        <v>38</v>
      </c>
      <c r="C44" s="71"/>
      <c r="D44" s="56">
        <v>162497.09</v>
      </c>
      <c r="E44" s="59"/>
      <c r="F44" s="59"/>
      <c r="G44" s="56">
        <v>85318.81</v>
      </c>
      <c r="H44" s="57">
        <v>90.4586925204419</v>
      </c>
      <c r="I44" s="56">
        <v>-23884.51</v>
      </c>
      <c r="J44" s="57">
        <v>-14.6984232148403</v>
      </c>
      <c r="K44" s="56">
        <v>-6473.5</v>
      </c>
      <c r="L44" s="57">
        <v>-7.5874241565253904</v>
      </c>
      <c r="M44" s="57">
        <v>2.68958214258129</v>
      </c>
      <c r="N44" s="56">
        <v>8347796.7699999996</v>
      </c>
      <c r="O44" s="56">
        <v>60744803.009999998</v>
      </c>
      <c r="P44" s="56">
        <v>131</v>
      </c>
      <c r="Q44" s="56">
        <v>126</v>
      </c>
      <c r="R44" s="57">
        <v>3.9682539682539799</v>
      </c>
      <c r="S44" s="56">
        <v>1240.4358015267201</v>
      </c>
      <c r="T44" s="56">
        <v>1041.1069047619001</v>
      </c>
      <c r="U44" s="58">
        <v>16.069263441080999</v>
      </c>
    </row>
    <row r="45" spans="1:21" ht="12" thickBot="1">
      <c r="A45" s="75"/>
      <c r="B45" s="70" t="s">
        <v>39</v>
      </c>
      <c r="C45" s="71"/>
      <c r="D45" s="56">
        <v>59352.17</v>
      </c>
      <c r="E45" s="59"/>
      <c r="F45" s="59"/>
      <c r="G45" s="56">
        <v>59546.18</v>
      </c>
      <c r="H45" s="57">
        <v>-0.32581435114730201</v>
      </c>
      <c r="I45" s="56">
        <v>7993.66</v>
      </c>
      <c r="J45" s="57">
        <v>13.468184903770201</v>
      </c>
      <c r="K45" s="56">
        <v>8166.16</v>
      </c>
      <c r="L45" s="57">
        <v>13.7139947516365</v>
      </c>
      <c r="M45" s="57">
        <v>-2.1123759514875998E-2</v>
      </c>
      <c r="N45" s="56">
        <v>3615577.15</v>
      </c>
      <c r="O45" s="56">
        <v>26873127.079999998</v>
      </c>
      <c r="P45" s="56">
        <v>59</v>
      </c>
      <c r="Q45" s="56">
        <v>35</v>
      </c>
      <c r="R45" s="57">
        <v>68.571428571428598</v>
      </c>
      <c r="S45" s="56">
        <v>1005.9689830508501</v>
      </c>
      <c r="T45" s="56">
        <v>676.80171428571396</v>
      </c>
      <c r="U45" s="58">
        <v>32.721413315036102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28938.272400000002</v>
      </c>
      <c r="E47" s="62"/>
      <c r="F47" s="62"/>
      <c r="G47" s="61">
        <v>9267.4140000000007</v>
      </c>
      <c r="H47" s="63">
        <v>212.25833225967901</v>
      </c>
      <c r="I47" s="61">
        <v>4156.4835000000003</v>
      </c>
      <c r="J47" s="63">
        <v>14.3632744987223</v>
      </c>
      <c r="K47" s="61">
        <v>861.63580000000002</v>
      </c>
      <c r="L47" s="63">
        <v>9.2974782393448692</v>
      </c>
      <c r="M47" s="63">
        <v>3.8239447571700298</v>
      </c>
      <c r="N47" s="61">
        <v>308854.36930000002</v>
      </c>
      <c r="O47" s="61">
        <v>7274310.5820000004</v>
      </c>
      <c r="P47" s="61">
        <v>18</v>
      </c>
      <c r="Q47" s="61">
        <v>17</v>
      </c>
      <c r="R47" s="63">
        <v>5.8823529411764701</v>
      </c>
      <c r="S47" s="61">
        <v>1607.6818000000001</v>
      </c>
      <c r="T47" s="61">
        <v>829.05694705882399</v>
      </c>
      <c r="U47" s="64">
        <v>48.431527491396402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97065.79</v>
      </c>
      <c r="D2" s="37">
        <v>763465.00797692302</v>
      </c>
      <c r="E2" s="37">
        <v>608617.99306837597</v>
      </c>
      <c r="F2" s="37">
        <v>154845.25422478601</v>
      </c>
      <c r="G2" s="37">
        <v>608617.99306837597</v>
      </c>
      <c r="H2" s="37">
        <v>0.20281952638032799</v>
      </c>
    </row>
    <row r="3" spans="1:8">
      <c r="A3" s="37">
        <v>2</v>
      </c>
      <c r="B3" s="37">
        <v>13</v>
      </c>
      <c r="C3" s="37">
        <v>14140</v>
      </c>
      <c r="D3" s="37">
        <v>139279.611352137</v>
      </c>
      <c r="E3" s="37">
        <v>107443.63419059799</v>
      </c>
      <c r="F3" s="37">
        <v>31835.9771615385</v>
      </c>
      <c r="G3" s="37">
        <v>107443.63419059799</v>
      </c>
      <c r="H3" s="37">
        <v>0.228576005148725</v>
      </c>
    </row>
    <row r="4" spans="1:8">
      <c r="A4" s="37">
        <v>3</v>
      </c>
      <c r="B4" s="37">
        <v>14</v>
      </c>
      <c r="C4" s="37">
        <v>142420</v>
      </c>
      <c r="D4" s="37">
        <v>198961.75211530901</v>
      </c>
      <c r="E4" s="37">
        <v>173264.66644092699</v>
      </c>
      <c r="F4" s="37">
        <v>25696.991657287701</v>
      </c>
      <c r="G4" s="37">
        <v>173264.66644092699</v>
      </c>
      <c r="H4" s="37">
        <v>0.12915549610369001</v>
      </c>
    </row>
    <row r="5" spans="1:8">
      <c r="A5" s="37">
        <v>4</v>
      </c>
      <c r="B5" s="37">
        <v>15</v>
      </c>
      <c r="C5" s="37">
        <v>3844</v>
      </c>
      <c r="D5" s="37">
        <v>58957.162725618298</v>
      </c>
      <c r="E5" s="37">
        <v>45595.749163913497</v>
      </c>
      <c r="F5" s="37">
        <v>13361.4135617049</v>
      </c>
      <c r="G5" s="37">
        <v>45595.749163913497</v>
      </c>
      <c r="H5" s="37">
        <v>0.22662918200266399</v>
      </c>
    </row>
    <row r="6" spans="1:8">
      <c r="A6" s="37">
        <v>5</v>
      </c>
      <c r="B6" s="37">
        <v>16</v>
      </c>
      <c r="C6" s="37">
        <v>6302</v>
      </c>
      <c r="D6" s="37">
        <v>220955.52429829101</v>
      </c>
      <c r="E6" s="37">
        <v>198207.65350512799</v>
      </c>
      <c r="F6" s="37">
        <v>22747.870793162401</v>
      </c>
      <c r="G6" s="37">
        <v>198207.65350512799</v>
      </c>
      <c r="H6" s="37">
        <v>0.102952260937602</v>
      </c>
    </row>
    <row r="7" spans="1:8">
      <c r="A7" s="37">
        <v>6</v>
      </c>
      <c r="B7" s="37">
        <v>17</v>
      </c>
      <c r="C7" s="37">
        <v>19302</v>
      </c>
      <c r="D7" s="37">
        <v>313622.169016239</v>
      </c>
      <c r="E7" s="37">
        <v>219407.64443162401</v>
      </c>
      <c r="F7" s="37">
        <v>94214.524584615399</v>
      </c>
      <c r="G7" s="37">
        <v>219407.64443162401</v>
      </c>
      <c r="H7" s="37">
        <v>0.30040773227270501</v>
      </c>
    </row>
    <row r="8" spans="1:8">
      <c r="A8" s="37">
        <v>7</v>
      </c>
      <c r="B8" s="37">
        <v>18</v>
      </c>
      <c r="C8" s="37">
        <v>83993</v>
      </c>
      <c r="D8" s="37">
        <v>149984.346851282</v>
      </c>
      <c r="E8" s="37">
        <v>121322.430359829</v>
      </c>
      <c r="F8" s="37">
        <v>28644.275465811999</v>
      </c>
      <c r="G8" s="37">
        <v>121322.430359829</v>
      </c>
      <c r="H8" s="37">
        <v>0.191004231960094</v>
      </c>
    </row>
    <row r="9" spans="1:8">
      <c r="A9" s="37">
        <v>8</v>
      </c>
      <c r="B9" s="37">
        <v>19</v>
      </c>
      <c r="C9" s="37">
        <v>22939</v>
      </c>
      <c r="D9" s="37">
        <v>108143.329017094</v>
      </c>
      <c r="E9" s="37">
        <v>83748.786078632504</v>
      </c>
      <c r="F9" s="37">
        <v>24394.542938461502</v>
      </c>
      <c r="G9" s="37">
        <v>83748.786078632504</v>
      </c>
      <c r="H9" s="37">
        <v>0.22557603099684101</v>
      </c>
    </row>
    <row r="10" spans="1:8">
      <c r="A10" s="37">
        <v>9</v>
      </c>
      <c r="B10" s="37">
        <v>21</v>
      </c>
      <c r="C10" s="37">
        <v>326665</v>
      </c>
      <c r="D10" s="37">
        <v>1218628.60516239</v>
      </c>
      <c r="E10" s="37">
        <v>1293697.5133333299</v>
      </c>
      <c r="F10" s="37">
        <v>-75137.079111111103</v>
      </c>
      <c r="G10" s="37">
        <v>1293697.5133333299</v>
      </c>
      <c r="H10" s="37">
        <v>-6.1660527455964301E-2</v>
      </c>
    </row>
    <row r="11" spans="1:8">
      <c r="A11" s="37">
        <v>10</v>
      </c>
      <c r="B11" s="37">
        <v>22</v>
      </c>
      <c r="C11" s="37">
        <v>73921</v>
      </c>
      <c r="D11" s="37">
        <v>714763.86238290602</v>
      </c>
      <c r="E11" s="37">
        <v>628582.92549572606</v>
      </c>
      <c r="F11" s="37">
        <v>81907.800135042693</v>
      </c>
      <c r="G11" s="37">
        <v>628582.92549572606</v>
      </c>
      <c r="H11" s="37">
        <v>0.115283419164023</v>
      </c>
    </row>
    <row r="12" spans="1:8">
      <c r="A12" s="37">
        <v>11</v>
      </c>
      <c r="B12" s="37">
        <v>23</v>
      </c>
      <c r="C12" s="37">
        <v>251380.152</v>
      </c>
      <c r="D12" s="37">
        <v>2351384.95785128</v>
      </c>
      <c r="E12" s="37">
        <v>2159730.0824128198</v>
      </c>
      <c r="F12" s="37">
        <v>190373.54706239299</v>
      </c>
      <c r="G12" s="37">
        <v>2159730.0824128198</v>
      </c>
      <c r="H12" s="37">
        <v>8.1006447832644796E-2</v>
      </c>
    </row>
    <row r="13" spans="1:8">
      <c r="A13" s="37">
        <v>12</v>
      </c>
      <c r="B13" s="37">
        <v>24</v>
      </c>
      <c r="C13" s="37">
        <v>31480</v>
      </c>
      <c r="D13" s="37">
        <v>761621.56214188004</v>
      </c>
      <c r="E13" s="37">
        <v>703680.70025641005</v>
      </c>
      <c r="F13" s="37">
        <v>57938.528552136799</v>
      </c>
      <c r="G13" s="37">
        <v>703680.70025641005</v>
      </c>
      <c r="H13" s="37">
        <v>7.6072827944186697E-2</v>
      </c>
    </row>
    <row r="14" spans="1:8">
      <c r="A14" s="37">
        <v>13</v>
      </c>
      <c r="B14" s="37">
        <v>25</v>
      </c>
      <c r="C14" s="37">
        <v>119044</v>
      </c>
      <c r="D14" s="37">
        <v>1527513.96125983</v>
      </c>
      <c r="E14" s="37">
        <v>1511911.334</v>
      </c>
      <c r="F14" s="37">
        <v>15599.798199999999</v>
      </c>
      <c r="G14" s="37">
        <v>1511911.334</v>
      </c>
      <c r="H14" s="37">
        <v>1.0212559418491699E-2</v>
      </c>
    </row>
    <row r="15" spans="1:8">
      <c r="A15" s="37">
        <v>14</v>
      </c>
      <c r="B15" s="37">
        <v>26</v>
      </c>
      <c r="C15" s="37">
        <v>70737</v>
      </c>
      <c r="D15" s="37">
        <v>427980.77661999798</v>
      </c>
      <c r="E15" s="37">
        <v>381641.25251499901</v>
      </c>
      <c r="F15" s="37">
        <v>46339.524104999597</v>
      </c>
      <c r="G15" s="37">
        <v>381641.25251499901</v>
      </c>
      <c r="H15" s="37">
        <v>0.108274779234172</v>
      </c>
    </row>
    <row r="16" spans="1:8">
      <c r="A16" s="37">
        <v>15</v>
      </c>
      <c r="B16" s="37">
        <v>27</v>
      </c>
      <c r="C16" s="37">
        <v>205791.4</v>
      </c>
      <c r="D16" s="37">
        <v>1647468.47721109</v>
      </c>
      <c r="E16" s="37">
        <v>1551769.4392439099</v>
      </c>
      <c r="F16" s="37">
        <v>95623.2876570683</v>
      </c>
      <c r="G16" s="37">
        <v>1551769.4392439099</v>
      </c>
      <c r="H16" s="37">
        <v>5.8045228739689703E-2</v>
      </c>
    </row>
    <row r="17" spans="1:9">
      <c r="A17" s="37">
        <v>16</v>
      </c>
      <c r="B17" s="37">
        <v>29</v>
      </c>
      <c r="C17" s="37">
        <v>293292</v>
      </c>
      <c r="D17" s="37">
        <v>3711460.6993324799</v>
      </c>
      <c r="E17" s="37">
        <v>3473828.0007572598</v>
      </c>
      <c r="F17" s="37">
        <v>80871.023361538493</v>
      </c>
      <c r="G17" s="37">
        <v>3473828.0007572598</v>
      </c>
      <c r="H17" s="37">
        <v>2.2750455893121899E-2</v>
      </c>
    </row>
    <row r="18" spans="1:9">
      <c r="A18" s="37">
        <v>17</v>
      </c>
      <c r="B18" s="37">
        <v>31</v>
      </c>
      <c r="C18" s="37">
        <v>37320.525000000001</v>
      </c>
      <c r="D18" s="37">
        <v>397609.55689532601</v>
      </c>
      <c r="E18" s="37">
        <v>339654.91734719998</v>
      </c>
      <c r="F18" s="37">
        <v>57954.195103681202</v>
      </c>
      <c r="G18" s="37">
        <v>339654.91734719998</v>
      </c>
      <c r="H18" s="37">
        <v>0.145756707502121</v>
      </c>
    </row>
    <row r="19" spans="1:9">
      <c r="A19" s="37">
        <v>18</v>
      </c>
      <c r="B19" s="37">
        <v>32</v>
      </c>
      <c r="C19" s="37">
        <v>28542.024000000001</v>
      </c>
      <c r="D19" s="37">
        <v>499977.495819189</v>
      </c>
      <c r="E19" s="37">
        <v>460534.53186145099</v>
      </c>
      <c r="F19" s="37">
        <v>39442.9639577384</v>
      </c>
      <c r="G19" s="37">
        <v>460534.53186145099</v>
      </c>
      <c r="H19" s="37">
        <v>7.8889478601657903E-2</v>
      </c>
    </row>
    <row r="20" spans="1:9">
      <c r="A20" s="37">
        <v>19</v>
      </c>
      <c r="B20" s="37">
        <v>33</v>
      </c>
      <c r="C20" s="37">
        <v>45736.347999999998</v>
      </c>
      <c r="D20" s="37">
        <v>774161.92067667295</v>
      </c>
      <c r="E20" s="37">
        <v>616324.73195984203</v>
      </c>
      <c r="F20" s="37">
        <v>157837.188716832</v>
      </c>
      <c r="G20" s="37">
        <v>616324.73195984203</v>
      </c>
      <c r="H20" s="37">
        <v>0.20388136448105201</v>
      </c>
    </row>
    <row r="21" spans="1:9">
      <c r="A21" s="37">
        <v>20</v>
      </c>
      <c r="B21" s="37">
        <v>34</v>
      </c>
      <c r="C21" s="37">
        <v>50592.807000000001</v>
      </c>
      <c r="D21" s="37">
        <v>305503.558778701</v>
      </c>
      <c r="E21" s="37">
        <v>259857.465848608</v>
      </c>
      <c r="F21" s="37">
        <v>45644.6459215457</v>
      </c>
      <c r="G21" s="37">
        <v>259857.465848608</v>
      </c>
      <c r="H21" s="37">
        <v>0.149408610163346</v>
      </c>
    </row>
    <row r="22" spans="1:9">
      <c r="A22" s="37">
        <v>21</v>
      </c>
      <c r="B22" s="37">
        <v>35</v>
      </c>
      <c r="C22" s="37">
        <v>49292.419000000002</v>
      </c>
      <c r="D22" s="37">
        <v>1439323.86189115</v>
      </c>
      <c r="E22" s="37">
        <v>1340756.2657238899</v>
      </c>
      <c r="F22" s="37">
        <v>98567.596167256605</v>
      </c>
      <c r="G22" s="37">
        <v>1340756.2657238899</v>
      </c>
      <c r="H22" s="37">
        <v>6.8481874564176995E-2</v>
      </c>
    </row>
    <row r="23" spans="1:9">
      <c r="A23" s="37">
        <v>22</v>
      </c>
      <c r="B23" s="37">
        <v>36</v>
      </c>
      <c r="C23" s="37">
        <v>175636.19699999999</v>
      </c>
      <c r="D23" s="37">
        <v>859131.30152300897</v>
      </c>
      <c r="E23" s="37">
        <v>731568.36532651098</v>
      </c>
      <c r="F23" s="37">
        <v>127562.086196498</v>
      </c>
      <c r="G23" s="37">
        <v>731568.36532651098</v>
      </c>
      <c r="H23" s="37">
        <v>0.14847813387403999</v>
      </c>
    </row>
    <row r="24" spans="1:9">
      <c r="A24" s="37">
        <v>23</v>
      </c>
      <c r="B24" s="37">
        <v>37</v>
      </c>
      <c r="C24" s="37">
        <v>191163.58799999999</v>
      </c>
      <c r="D24" s="37">
        <v>1440370.2243955799</v>
      </c>
      <c r="E24" s="37">
        <v>1258627.80922759</v>
      </c>
      <c r="F24" s="37">
        <v>181737.966229932</v>
      </c>
      <c r="G24" s="37">
        <v>1258627.80922759</v>
      </c>
      <c r="H24" s="37">
        <v>0.12617487122130799</v>
      </c>
    </row>
    <row r="25" spans="1:9">
      <c r="A25" s="37">
        <v>24</v>
      </c>
      <c r="B25" s="37">
        <v>38</v>
      </c>
      <c r="C25" s="37">
        <v>212635.71799999999</v>
      </c>
      <c r="D25" s="37">
        <v>1037777.82221681</v>
      </c>
      <c r="E25" s="37">
        <v>995844.70118407102</v>
      </c>
      <c r="F25" s="37">
        <v>41933.121032743402</v>
      </c>
      <c r="G25" s="37">
        <v>995844.70118407102</v>
      </c>
      <c r="H25" s="37">
        <v>4.0406645945824299E-2</v>
      </c>
    </row>
    <row r="26" spans="1:9">
      <c r="A26" s="37">
        <v>25</v>
      </c>
      <c r="B26" s="37">
        <v>39</v>
      </c>
      <c r="C26" s="37">
        <v>95188.479000000007</v>
      </c>
      <c r="D26" s="37">
        <v>166772.76286164401</v>
      </c>
      <c r="E26" s="37">
        <v>134227.13706072501</v>
      </c>
      <c r="F26" s="37">
        <v>32545.181356474499</v>
      </c>
      <c r="G26" s="37">
        <v>134227.13706072501</v>
      </c>
      <c r="H26" s="37">
        <v>0.19514738216362101</v>
      </c>
    </row>
    <row r="27" spans="1:9">
      <c r="A27" s="37">
        <v>26</v>
      </c>
      <c r="B27" s="37">
        <v>42</v>
      </c>
      <c r="C27" s="37">
        <v>16419.989000000001</v>
      </c>
      <c r="D27" s="37">
        <v>327023.8187</v>
      </c>
      <c r="E27" s="37">
        <v>286714.38900000002</v>
      </c>
      <c r="F27" s="37">
        <v>40308.899299999997</v>
      </c>
      <c r="G27" s="37">
        <v>286714.38900000002</v>
      </c>
      <c r="H27" s="37">
        <v>0.12326002686090699</v>
      </c>
    </row>
    <row r="28" spans="1:9">
      <c r="A28" s="37">
        <v>27</v>
      </c>
      <c r="B28" s="37">
        <v>75</v>
      </c>
      <c r="C28" s="37">
        <v>79</v>
      </c>
      <c r="D28" s="37">
        <v>51266.666666666701</v>
      </c>
      <c r="E28" s="37">
        <v>47487.5769230769</v>
      </c>
      <c r="F28" s="37">
        <v>3779.08974358974</v>
      </c>
      <c r="G28" s="37">
        <v>47487.5769230769</v>
      </c>
      <c r="H28" s="37">
        <v>7.3714364309292804E-2</v>
      </c>
    </row>
    <row r="29" spans="1:9">
      <c r="A29" s="37">
        <v>28</v>
      </c>
      <c r="B29" s="37">
        <v>76</v>
      </c>
      <c r="C29" s="37">
        <v>2198</v>
      </c>
      <c r="D29" s="37">
        <v>349373.827730769</v>
      </c>
      <c r="E29" s="37">
        <v>331273.53289487201</v>
      </c>
      <c r="F29" s="37">
        <v>18100.294835897399</v>
      </c>
      <c r="G29" s="37">
        <v>331273.53289487201</v>
      </c>
      <c r="H29" s="37">
        <v>5.1807815580981902E-2</v>
      </c>
    </row>
    <row r="30" spans="1:9">
      <c r="A30" s="37">
        <v>29</v>
      </c>
      <c r="B30" s="37">
        <v>99</v>
      </c>
      <c r="C30" s="37">
        <v>14</v>
      </c>
      <c r="D30" s="37">
        <v>28938.2724453521</v>
      </c>
      <c r="E30" s="37">
        <v>24781.788533393799</v>
      </c>
      <c r="F30" s="37">
        <v>4156.4839119582502</v>
      </c>
      <c r="G30" s="37">
        <v>24781.788533393799</v>
      </c>
      <c r="H30" s="37">
        <v>0.14363275899788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84</v>
      </c>
      <c r="D34" s="34">
        <v>113459.24</v>
      </c>
      <c r="E34" s="34">
        <v>103881.71</v>
      </c>
      <c r="F34" s="30"/>
      <c r="G34" s="30"/>
      <c r="H34" s="30"/>
    </row>
    <row r="35" spans="1:8">
      <c r="A35" s="30"/>
      <c r="B35" s="33">
        <v>71</v>
      </c>
      <c r="C35" s="34">
        <v>108</v>
      </c>
      <c r="D35" s="34">
        <v>233486.67</v>
      </c>
      <c r="E35" s="34">
        <v>262743.53999999998</v>
      </c>
      <c r="F35" s="30"/>
      <c r="G35" s="30"/>
      <c r="H35" s="30"/>
    </row>
    <row r="36" spans="1:8">
      <c r="A36" s="30"/>
      <c r="B36" s="33">
        <v>72</v>
      </c>
      <c r="C36" s="34">
        <v>22</v>
      </c>
      <c r="D36" s="34">
        <v>58903.69</v>
      </c>
      <c r="E36" s="34">
        <v>58103.25</v>
      </c>
      <c r="F36" s="30"/>
      <c r="G36" s="30"/>
      <c r="H36" s="30"/>
    </row>
    <row r="37" spans="1:8">
      <c r="A37" s="30"/>
      <c r="B37" s="33">
        <v>73</v>
      </c>
      <c r="C37" s="34">
        <v>71</v>
      </c>
      <c r="D37" s="34">
        <v>146301.03</v>
      </c>
      <c r="E37" s="34">
        <v>162633.07999999999</v>
      </c>
      <c r="F37" s="30"/>
      <c r="G37" s="30"/>
      <c r="H37" s="30"/>
    </row>
    <row r="38" spans="1:8">
      <c r="A38" s="30"/>
      <c r="B38" s="33">
        <v>74</v>
      </c>
      <c r="C38" s="34">
        <v>7</v>
      </c>
      <c r="D38" s="34">
        <v>-8.36</v>
      </c>
      <c r="E38" s="34">
        <v>-107.58</v>
      </c>
      <c r="F38" s="30"/>
      <c r="G38" s="30"/>
      <c r="H38" s="30"/>
    </row>
    <row r="39" spans="1:8">
      <c r="A39" s="30"/>
      <c r="B39" s="33">
        <v>77</v>
      </c>
      <c r="C39" s="34">
        <v>123</v>
      </c>
      <c r="D39" s="34">
        <v>162497.09</v>
      </c>
      <c r="E39" s="34">
        <v>186381.6</v>
      </c>
      <c r="F39" s="34"/>
      <c r="G39" s="30"/>
      <c r="H39" s="30"/>
    </row>
    <row r="40" spans="1:8">
      <c r="A40" s="30"/>
      <c r="B40" s="33">
        <v>78</v>
      </c>
      <c r="C40" s="34">
        <v>55</v>
      </c>
      <c r="D40" s="34">
        <v>59352.17</v>
      </c>
      <c r="E40" s="34">
        <v>51358.51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2016-10-27T11:14:08Z</dcterms:modified>
</cp:coreProperties>
</file>