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<sst xmlns="http://schemas.openxmlformats.org/spreadsheetml/2006/main" count="121" uniqueCount="80">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</sst>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54ede5a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993" Type="http://schemas.openxmlformats.org/officeDocument/2006/relationships/hyperlink" Target="cid:f433b629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54ede32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5d9fa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5d9fac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54ede5a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5d9faf3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32" sqref="L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23575644.350099999</v>
      </c>
      <c r="F3" s="25">
        <f>RA!I7</f>
        <v>1825339.5948999999</v>
      </c>
      <c r="G3" s="16">
        <f>SUM(G4:G42)</f>
        <v>21750304.755199999</v>
      </c>
      <c r="H3" s="27">
        <f>RA!J7</f>
        <v>7.7424801960598701</v>
      </c>
      <c r="I3" s="20">
        <f>SUM(I4:I42)</f>
        <v>23575653.317424744</v>
      </c>
      <c r="J3" s="21">
        <f>SUM(J4:J42)</f>
        <v>21750304.712466121</v>
      </c>
      <c r="K3" s="22">
        <f>E3-I3</f>
        <v>-8.9673247449100018</v>
      </c>
      <c r="L3" s="22">
        <f>G3-J3</f>
        <v>4.2733877897262573E-2</v>
      </c>
    </row>
    <row r="4" spans="1:13">
      <c r="A4" s="71">
        <f>RA!A8</f>
        <v>42666</v>
      </c>
      <c r="B4" s="12">
        <v>12</v>
      </c>
      <c r="C4" s="66" t="s">
        <v>6</v>
      </c>
      <c r="D4" s="66"/>
      <c r="E4" s="15">
        <f>VLOOKUP(C4,RA!B8:D35,3,0)</f>
        <v>840632.46259999997</v>
      </c>
      <c r="F4" s="25">
        <f>VLOOKUP(C4,RA!B8:I38,8,0)</f>
        <v>163684.3596</v>
      </c>
      <c r="G4" s="16">
        <f t="shared" ref="G4:G42" si="0">E4-F4</f>
        <v>676948.103</v>
      </c>
      <c r="H4" s="27">
        <f>RA!J8</f>
        <v>19.471572522162599</v>
      </c>
      <c r="I4" s="20">
        <f>VLOOKUP(B4,RMS!B:D,3,FALSE)</f>
        <v>840633.45376495703</v>
      </c>
      <c r="J4" s="21">
        <f>VLOOKUP(B4,RMS!B:E,4,FALSE)</f>
        <v>676948.12532222201</v>
      </c>
      <c r="K4" s="22">
        <f t="shared" ref="K4:K42" si="1">E4-I4</f>
        <v>-0.99116495705675334</v>
      </c>
      <c r="L4" s="22">
        <f t="shared" ref="L4:L42" si="2">G4-J4</f>
        <v>-2.2322222008369863E-2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133179.58489999999</v>
      </c>
      <c r="F5" s="25">
        <f>VLOOKUP(C5,RA!B9:I39,8,0)</f>
        <v>30437.221399999999</v>
      </c>
      <c r="G5" s="16">
        <f t="shared" si="0"/>
        <v>102742.36349999999</v>
      </c>
      <c r="H5" s="27">
        <f>RA!J9</f>
        <v>22.8542696111076</v>
      </c>
      <c r="I5" s="20">
        <f>VLOOKUP(B5,RMS!B:D,3,FALSE)</f>
        <v>133179.64901965801</v>
      </c>
      <c r="J5" s="21">
        <f>VLOOKUP(B5,RMS!B:E,4,FALSE)</f>
        <v>102742.415452991</v>
      </c>
      <c r="K5" s="22">
        <f t="shared" si="1"/>
        <v>-6.4119658025447279E-2</v>
      </c>
      <c r="L5" s="22">
        <f t="shared" si="2"/>
        <v>-5.195299100887496E-2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204517.42290000001</v>
      </c>
      <c r="F6" s="25">
        <f>VLOOKUP(C6,RA!B10:I40,8,0)</f>
        <v>22037.1669</v>
      </c>
      <c r="G6" s="16">
        <f t="shared" si="0"/>
        <v>182480.25599999999</v>
      </c>
      <c r="H6" s="27">
        <f>RA!J10</f>
        <v>10.775202712570501</v>
      </c>
      <c r="I6" s="20">
        <f>VLOOKUP(B6,RMS!B:D,3,FALSE)</f>
        <v>204520.21752881</v>
      </c>
      <c r="J6" s="21">
        <f>VLOOKUP(B6,RMS!B:E,4,FALSE)</f>
        <v>182480.257398505</v>
      </c>
      <c r="K6" s="22">
        <f>E6-I6</f>
        <v>-2.7946288099919911</v>
      </c>
      <c r="L6" s="22">
        <f t="shared" si="2"/>
        <v>-1.3985050027258694E-3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55255.417999999998</v>
      </c>
      <c r="F7" s="25">
        <f>VLOOKUP(C7,RA!B11:I41,8,0)</f>
        <v>12537.9643</v>
      </c>
      <c r="G7" s="16">
        <f t="shared" si="0"/>
        <v>42717.453699999998</v>
      </c>
      <c r="H7" s="27">
        <f>RA!J11</f>
        <v>22.6909229064198</v>
      </c>
      <c r="I7" s="20">
        <f>VLOOKUP(B7,RMS!B:D,3,FALSE)</f>
        <v>55255.467337818598</v>
      </c>
      <c r="J7" s="21">
        <f>VLOOKUP(B7,RMS!B:E,4,FALSE)</f>
        <v>42717.453725126703</v>
      </c>
      <c r="K7" s="22">
        <f t="shared" si="1"/>
        <v>-4.9337818600179162E-2</v>
      </c>
      <c r="L7" s="22">
        <f t="shared" si="2"/>
        <v>-2.5126704713329673E-5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234578.14939999999</v>
      </c>
      <c r="F8" s="25">
        <f>VLOOKUP(C8,RA!B12:I42,8,0)</f>
        <v>23196.132600000001</v>
      </c>
      <c r="G8" s="16">
        <f t="shared" si="0"/>
        <v>211382.01679999998</v>
      </c>
      <c r="H8" s="27">
        <f>RA!J12</f>
        <v>9.8884455603945494</v>
      </c>
      <c r="I8" s="20">
        <f>VLOOKUP(B8,RMS!B:D,3,FALSE)</f>
        <v>234578.14850000001</v>
      </c>
      <c r="J8" s="21">
        <f>VLOOKUP(B8,RMS!B:E,4,FALSE)</f>
        <v>211382.015635043</v>
      </c>
      <c r="K8" s="22">
        <f t="shared" si="1"/>
        <v>8.9999998454004526E-4</v>
      </c>
      <c r="L8" s="22">
        <f t="shared" si="2"/>
        <v>1.1649569787550718E-3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330146.37439999997</v>
      </c>
      <c r="F9" s="25">
        <f>VLOOKUP(C9,RA!B13:I43,8,0)</f>
        <v>100170.5575</v>
      </c>
      <c r="G9" s="16">
        <f t="shared" si="0"/>
        <v>229975.81689999998</v>
      </c>
      <c r="H9" s="27">
        <f>RA!J13</f>
        <v>30.341256263088599</v>
      </c>
      <c r="I9" s="20">
        <f>VLOOKUP(B9,RMS!B:D,3,FALSE)</f>
        <v>330146.69084102602</v>
      </c>
      <c r="J9" s="21">
        <f>VLOOKUP(B9,RMS!B:E,4,FALSE)</f>
        <v>229975.81431282</v>
      </c>
      <c r="K9" s="22">
        <f t="shared" si="1"/>
        <v>-0.31644102605059743</v>
      </c>
      <c r="L9" s="22">
        <f t="shared" si="2"/>
        <v>2.5871799734886736E-3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151383.30739999999</v>
      </c>
      <c r="F10" s="25">
        <f>VLOOKUP(C10,RA!B14:I43,8,0)</f>
        <v>29093.3786</v>
      </c>
      <c r="G10" s="16">
        <f t="shared" si="0"/>
        <v>122289.92879999999</v>
      </c>
      <c r="H10" s="27">
        <f>RA!J14</f>
        <v>19.2183531326387</v>
      </c>
      <c r="I10" s="20">
        <f>VLOOKUP(B10,RMS!B:D,3,FALSE)</f>
        <v>151383.302577778</v>
      </c>
      <c r="J10" s="21">
        <f>VLOOKUP(B10,RMS!B:E,4,FALSE)</f>
        <v>122289.929889744</v>
      </c>
      <c r="K10" s="22">
        <f t="shared" si="1"/>
        <v>4.822221992071718E-3</v>
      </c>
      <c r="L10" s="22">
        <f t="shared" si="2"/>
        <v>-1.0897440079133958E-3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118371.4379</v>
      </c>
      <c r="F11" s="25">
        <f>VLOOKUP(C11,RA!B15:I44,8,0)</f>
        <v>26917.084999999999</v>
      </c>
      <c r="G11" s="16">
        <f t="shared" si="0"/>
        <v>91454.352899999998</v>
      </c>
      <c r="H11" s="27">
        <f>RA!J15</f>
        <v>22.739510035131499</v>
      </c>
      <c r="I11" s="20">
        <f>VLOOKUP(B11,RMS!B:D,3,FALSE)</f>
        <v>118371.53925641</v>
      </c>
      <c r="J11" s="21">
        <f>VLOOKUP(B11,RMS!B:E,4,FALSE)</f>
        <v>91454.350723076903</v>
      </c>
      <c r="K11" s="22">
        <f t="shared" si="1"/>
        <v>-0.10135640999942552</v>
      </c>
      <c r="L11" s="22">
        <f t="shared" si="2"/>
        <v>2.1769230952486396E-3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1312498.7176000001</v>
      </c>
      <c r="F12" s="25">
        <f>VLOOKUP(C12,RA!B16:I45,8,0)</f>
        <v>-67119.625100000005</v>
      </c>
      <c r="G12" s="16">
        <f t="shared" si="0"/>
        <v>1379618.3427000002</v>
      </c>
      <c r="H12" s="27">
        <f>RA!J16</f>
        <v>-5.1138811946980898</v>
      </c>
      <c r="I12" s="20">
        <f>VLOOKUP(B12,RMS!B:D,3,FALSE)</f>
        <v>1312498.1350768199</v>
      </c>
      <c r="J12" s="21">
        <f>VLOOKUP(B12,RMS!B:E,4,FALSE)</f>
        <v>1379618.3421666699</v>
      </c>
      <c r="K12" s="22">
        <f t="shared" si="1"/>
        <v>0.58252318017184734</v>
      </c>
      <c r="L12" s="22">
        <f t="shared" si="2"/>
        <v>5.3333025425672531E-4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512222.57160000002</v>
      </c>
      <c r="F13" s="25">
        <f>VLOOKUP(C13,RA!B17:I46,8,0)</f>
        <v>67399.941099999996</v>
      </c>
      <c r="G13" s="16">
        <f t="shared" si="0"/>
        <v>444822.63050000003</v>
      </c>
      <c r="H13" s="27">
        <f>RA!J17</f>
        <v>13.158330935996601</v>
      </c>
      <c r="I13" s="20">
        <f>VLOOKUP(B13,RMS!B:D,3,FALSE)</f>
        <v>512222.60776923102</v>
      </c>
      <c r="J13" s="21">
        <f>VLOOKUP(B13,RMS!B:E,4,FALSE)</f>
        <v>444822.62839487201</v>
      </c>
      <c r="K13" s="22">
        <f t="shared" si="1"/>
        <v>-3.6169230996165425E-2</v>
      </c>
      <c r="L13" s="22">
        <f t="shared" si="2"/>
        <v>2.1051280200481415E-3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2426149.1634999998</v>
      </c>
      <c r="F14" s="25">
        <f>VLOOKUP(C14,RA!B18:I47,8,0)</f>
        <v>175336.34760000001</v>
      </c>
      <c r="G14" s="16">
        <f t="shared" si="0"/>
        <v>2250812.8158999998</v>
      </c>
      <c r="H14" s="27">
        <f>RA!J18</f>
        <v>7.2269401336831702</v>
      </c>
      <c r="I14" s="20">
        <f>VLOOKUP(B14,RMS!B:D,3,FALSE)</f>
        <v>2426149.6120367502</v>
      </c>
      <c r="J14" s="21">
        <f>VLOOKUP(B14,RMS!B:E,4,FALSE)</f>
        <v>2250812.7644000002</v>
      </c>
      <c r="K14" s="22">
        <f t="shared" si="1"/>
        <v>-0.44853675039485097</v>
      </c>
      <c r="L14" s="22">
        <f t="shared" si="2"/>
        <v>5.1499999593943357E-2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789635.8469</v>
      </c>
      <c r="F15" s="25">
        <f>VLOOKUP(C15,RA!B19:I48,8,0)</f>
        <v>55196.214</v>
      </c>
      <c r="G15" s="16">
        <f t="shared" si="0"/>
        <v>734439.63289999997</v>
      </c>
      <c r="H15" s="27">
        <f>RA!J19</f>
        <v>6.9900846341630301</v>
      </c>
      <c r="I15" s="20">
        <f>VLOOKUP(B15,RMS!B:D,3,FALSE)</f>
        <v>789635.879639316</v>
      </c>
      <c r="J15" s="21">
        <f>VLOOKUP(B15,RMS!B:E,4,FALSE)</f>
        <v>734439.63090683799</v>
      </c>
      <c r="K15" s="22">
        <f t="shared" si="1"/>
        <v>-3.2739315996877849E-2</v>
      </c>
      <c r="L15" s="22">
        <f t="shared" si="2"/>
        <v>1.9931619754061103E-3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1585535.7715</v>
      </c>
      <c r="F16" s="25">
        <f>VLOOKUP(C16,RA!B20:I49,8,0)</f>
        <v>24429.846000000001</v>
      </c>
      <c r="G16" s="16">
        <f t="shared" si="0"/>
        <v>1561105.9255000001</v>
      </c>
      <c r="H16" s="27">
        <f>RA!J20</f>
        <v>1.5407943762056</v>
      </c>
      <c r="I16" s="20">
        <f>VLOOKUP(B16,RMS!B:D,3,FALSE)</f>
        <v>1585536.01912389</v>
      </c>
      <c r="J16" s="21">
        <f>VLOOKUP(B16,RMS!B:E,4,FALSE)</f>
        <v>1561105.9254999999</v>
      </c>
      <c r="K16" s="22">
        <f t="shared" si="1"/>
        <v>-0.24762388993985951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446943.0907</v>
      </c>
      <c r="F17" s="25">
        <f>VLOOKUP(C17,RA!B21:I50,8,0)</f>
        <v>51738.577100000002</v>
      </c>
      <c r="G17" s="16">
        <f t="shared" si="0"/>
        <v>395204.51360000001</v>
      </c>
      <c r="H17" s="27">
        <f>RA!J21</f>
        <v>11.576099547476501</v>
      </c>
      <c r="I17" s="20">
        <f>VLOOKUP(B17,RMS!B:D,3,FALSE)</f>
        <v>446942.528578814</v>
      </c>
      <c r="J17" s="21">
        <f>VLOOKUP(B17,RMS!B:E,4,FALSE)</f>
        <v>395204.513624257</v>
      </c>
      <c r="K17" s="22">
        <f t="shared" si="1"/>
        <v>0.56212118599796668</v>
      </c>
      <c r="L17" s="22">
        <f t="shared" si="2"/>
        <v>-2.42569949477911E-5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1766480.7523000001</v>
      </c>
      <c r="F18" s="25">
        <f>VLOOKUP(C18,RA!B22:I51,8,0)</f>
        <v>5490.4092000000001</v>
      </c>
      <c r="G18" s="16">
        <f t="shared" si="0"/>
        <v>1760990.3430999999</v>
      </c>
      <c r="H18" s="27">
        <f>RA!J22</f>
        <v>0.31081058725668897</v>
      </c>
      <c r="I18" s="20">
        <f>VLOOKUP(B18,RMS!B:D,3,FALSE)</f>
        <v>1766482.92955935</v>
      </c>
      <c r="J18" s="21">
        <f>VLOOKUP(B18,RMS!B:E,4,FALSE)</f>
        <v>1760990.3395426599</v>
      </c>
      <c r="K18" s="22">
        <f t="shared" si="1"/>
        <v>-2.1772593499626964</v>
      </c>
      <c r="L18" s="22">
        <f t="shared" si="2"/>
        <v>3.5573400091379881E-3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4151974.6427000002</v>
      </c>
      <c r="F19" s="25">
        <f>VLOOKUP(C19,RA!B23:I52,8,0)</f>
        <v>275397.79869999998</v>
      </c>
      <c r="G19" s="16">
        <f t="shared" si="0"/>
        <v>3876576.844</v>
      </c>
      <c r="H19" s="27">
        <f>RA!J23</f>
        <v>6.6329354680478199</v>
      </c>
      <c r="I19" s="20">
        <f>VLOOKUP(B19,RMS!B:D,3,FALSE)</f>
        <v>4151976.9842846198</v>
      </c>
      <c r="J19" s="21">
        <f>VLOOKUP(B19,RMS!B:E,4,FALSE)</f>
        <v>3876576.8715059799</v>
      </c>
      <c r="K19" s="22">
        <f t="shared" si="1"/>
        <v>-2.3415846196003258</v>
      </c>
      <c r="L19" s="22">
        <f t="shared" si="2"/>
        <v>-2.7505979873239994E-2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393881.46649999998</v>
      </c>
      <c r="F20" s="25">
        <f>VLOOKUP(C20,RA!B24:I53,8,0)</f>
        <v>55506.1855</v>
      </c>
      <c r="G20" s="16">
        <f t="shared" si="0"/>
        <v>338375.28099999996</v>
      </c>
      <c r="H20" s="27">
        <f>RA!J24</f>
        <v>14.092103899486199</v>
      </c>
      <c r="I20" s="20">
        <f>VLOOKUP(B20,RMS!B:D,3,FALSE)</f>
        <v>393881.61518019799</v>
      </c>
      <c r="J20" s="21">
        <f>VLOOKUP(B20,RMS!B:E,4,FALSE)</f>
        <v>338375.28831433598</v>
      </c>
      <c r="K20" s="22">
        <f t="shared" si="1"/>
        <v>-0.14868019800633192</v>
      </c>
      <c r="L20" s="22">
        <f t="shared" si="2"/>
        <v>-7.3143360204994678E-3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453381.39799999999</v>
      </c>
      <c r="F21" s="25">
        <f>VLOOKUP(C21,RA!B25:I54,8,0)</f>
        <v>35546.056499999999</v>
      </c>
      <c r="G21" s="16">
        <f t="shared" si="0"/>
        <v>417835.34149999998</v>
      </c>
      <c r="H21" s="27">
        <f>RA!J25</f>
        <v>7.8402106166693697</v>
      </c>
      <c r="I21" s="20">
        <f>VLOOKUP(B21,RMS!B:D,3,FALSE)</f>
        <v>453381.38518600003</v>
      </c>
      <c r="J21" s="21">
        <f>VLOOKUP(B21,RMS!B:E,4,FALSE)</f>
        <v>417835.34860679199</v>
      </c>
      <c r="K21" s="22">
        <f t="shared" si="1"/>
        <v>1.2813999957870692E-2</v>
      </c>
      <c r="L21" s="22">
        <f t="shared" si="2"/>
        <v>-7.1067920071072876E-3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793164.08860000002</v>
      </c>
      <c r="F22" s="25">
        <f>VLOOKUP(C22,RA!B26:I55,8,0)</f>
        <v>163393.76920000001</v>
      </c>
      <c r="G22" s="16">
        <f t="shared" si="0"/>
        <v>629770.31940000004</v>
      </c>
      <c r="H22" s="27">
        <f>RA!J26</f>
        <v>20.600247987576399</v>
      </c>
      <c r="I22" s="20">
        <f>VLOOKUP(B22,RMS!B:D,3,FALSE)</f>
        <v>793164.00426727196</v>
      </c>
      <c r="J22" s="21">
        <f>VLOOKUP(B22,RMS!B:E,4,FALSE)</f>
        <v>629770.29164487403</v>
      </c>
      <c r="K22" s="22">
        <f t="shared" si="1"/>
        <v>8.4332728059962392E-2</v>
      </c>
      <c r="L22" s="22">
        <f t="shared" si="2"/>
        <v>2.7755126007832587E-2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312110.20289999997</v>
      </c>
      <c r="F23" s="25">
        <f>VLOOKUP(C23,RA!B27:I56,8,0)</f>
        <v>74264.346000000005</v>
      </c>
      <c r="G23" s="16">
        <f t="shared" si="0"/>
        <v>237845.85689999996</v>
      </c>
      <c r="H23" s="27">
        <f>RA!J27</f>
        <v>23.794270520465599</v>
      </c>
      <c r="I23" s="20">
        <f>VLOOKUP(B23,RMS!B:D,3,FALSE)</f>
        <v>312109.87693356798</v>
      </c>
      <c r="J23" s="21">
        <f>VLOOKUP(B23,RMS!B:E,4,FALSE)</f>
        <v>237845.87759289201</v>
      </c>
      <c r="K23" s="22">
        <f t="shared" si="1"/>
        <v>0.32596643199212849</v>
      </c>
      <c r="L23" s="22">
        <f t="shared" si="2"/>
        <v>-2.069289205246605E-2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1576556.2186</v>
      </c>
      <c r="F24" s="25">
        <f>VLOOKUP(C24,RA!B28:I57,8,0)</f>
        <v>115179.7231</v>
      </c>
      <c r="G24" s="16">
        <f t="shared" si="0"/>
        <v>1461376.4955</v>
      </c>
      <c r="H24" s="27">
        <f>RA!J28</f>
        <v>7.3057796316506201</v>
      </c>
      <c r="I24" s="20">
        <f>VLOOKUP(B24,RMS!B:D,3,FALSE)</f>
        <v>1576556.8350283201</v>
      </c>
      <c r="J24" s="21">
        <f>VLOOKUP(B24,RMS!B:E,4,FALSE)</f>
        <v>1461376.44995133</v>
      </c>
      <c r="K24" s="22">
        <f t="shared" si="1"/>
        <v>-0.61642832006327808</v>
      </c>
      <c r="L24" s="22">
        <f t="shared" si="2"/>
        <v>4.5548669993877411E-2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835745.33570000005</v>
      </c>
      <c r="F25" s="25">
        <f>VLOOKUP(C25,RA!B29:I58,8,0)</f>
        <v>116820.3223</v>
      </c>
      <c r="G25" s="16">
        <f t="shared" si="0"/>
        <v>718925.01340000005</v>
      </c>
      <c r="H25" s="27">
        <f>RA!J29</f>
        <v>13.9779807687654</v>
      </c>
      <c r="I25" s="20">
        <f>VLOOKUP(B25,RMS!B:D,3,FALSE)</f>
        <v>835745.71763008798</v>
      </c>
      <c r="J25" s="21">
        <f>VLOOKUP(B25,RMS!B:E,4,FALSE)</f>
        <v>718924.99386629101</v>
      </c>
      <c r="K25" s="22">
        <f t="shared" si="1"/>
        <v>-0.38193008792586625</v>
      </c>
      <c r="L25" s="22">
        <f t="shared" si="2"/>
        <v>1.953370904084295E-2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1360947.1243</v>
      </c>
      <c r="F26" s="25">
        <f>VLOOKUP(C26,RA!B30:I59,8,0)</f>
        <v>166912.1256</v>
      </c>
      <c r="G26" s="16">
        <f t="shared" si="0"/>
        <v>1194034.9987000001</v>
      </c>
      <c r="H26" s="27">
        <f>RA!J30</f>
        <v>12.264409294068001</v>
      </c>
      <c r="I26" s="20">
        <f>VLOOKUP(B26,RMS!B:D,3,FALSE)</f>
        <v>1360947.16244248</v>
      </c>
      <c r="J26" s="21">
        <f>VLOOKUP(B26,RMS!B:E,4,FALSE)</f>
        <v>1194035.00638562</v>
      </c>
      <c r="K26" s="22">
        <f t="shared" si="1"/>
        <v>-3.8142479956150055E-2</v>
      </c>
      <c r="L26" s="22">
        <f t="shared" si="2"/>
        <v>-7.6856198720633984E-3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1197447.7586999999</v>
      </c>
      <c r="F27" s="25">
        <f>VLOOKUP(C27,RA!B31:I60,8,0)</f>
        <v>42707.808900000004</v>
      </c>
      <c r="G27" s="16">
        <f t="shared" si="0"/>
        <v>1154739.9497999998</v>
      </c>
      <c r="H27" s="27">
        <f>RA!J31</f>
        <v>3.5665696970668201</v>
      </c>
      <c r="I27" s="20">
        <f>VLOOKUP(B27,RMS!B:D,3,FALSE)</f>
        <v>1197447.62138761</v>
      </c>
      <c r="J27" s="21">
        <f>VLOOKUP(B27,RMS!B:E,4,FALSE)</f>
        <v>1154739.9135044201</v>
      </c>
      <c r="K27" s="22">
        <f t="shared" si="1"/>
        <v>0.1373123899102211</v>
      </c>
      <c r="L27" s="22">
        <f t="shared" si="2"/>
        <v>3.6295579746365547E-2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174727.83540000001</v>
      </c>
      <c r="F28" s="25">
        <f>VLOOKUP(C28,RA!B32:I61,8,0)</f>
        <v>33965.846299999997</v>
      </c>
      <c r="G28" s="16">
        <f t="shared" si="0"/>
        <v>140761.98910000001</v>
      </c>
      <c r="H28" s="27">
        <f>RA!J32</f>
        <v>19.439287519497299</v>
      </c>
      <c r="I28" s="20">
        <f>VLOOKUP(B28,RMS!B:D,3,FALSE)</f>
        <v>174727.732524249</v>
      </c>
      <c r="J28" s="21">
        <f>VLOOKUP(B28,RMS!B:E,4,FALSE)</f>
        <v>140762.008000056</v>
      </c>
      <c r="K28" s="22">
        <f t="shared" si="1"/>
        <v>0.10287575100664981</v>
      </c>
      <c r="L28" s="22">
        <f t="shared" si="2"/>
        <v>-1.8900055991252884E-2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315353.03619999997</v>
      </c>
      <c r="F30" s="25">
        <f>VLOOKUP(C30,RA!B34:I64,8,0)</f>
        <v>37758.866600000001</v>
      </c>
      <c r="G30" s="16">
        <f t="shared" si="0"/>
        <v>277594.16959999996</v>
      </c>
      <c r="H30" s="27">
        <f>RA!J34</f>
        <v>0</v>
      </c>
      <c r="I30" s="20">
        <f>VLOOKUP(B30,RMS!B:D,3,FALSE)</f>
        <v>315353.03600000002</v>
      </c>
      <c r="J30" s="21">
        <f>VLOOKUP(B30,RMS!B:E,4,FALSE)</f>
        <v>277594.15519999998</v>
      </c>
      <c r="K30" s="22">
        <f t="shared" si="1"/>
        <v>1.9999995129182935E-4</v>
      </c>
      <c r="L30" s="22">
        <f t="shared" si="2"/>
        <v>1.4399999985471368E-2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11.9735224543876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110007.13</v>
      </c>
      <c r="F32" s="25">
        <f>VLOOKUP(C32,RA!B34:I65,8,0)</f>
        <v>10239.18</v>
      </c>
      <c r="G32" s="16">
        <f t="shared" si="0"/>
        <v>99767.950000000012</v>
      </c>
      <c r="H32" s="27">
        <f>RA!J34</f>
        <v>0</v>
      </c>
      <c r="I32" s="20">
        <f>VLOOKUP(B32,RMS!B:D,3,FALSE)</f>
        <v>110007.13</v>
      </c>
      <c r="J32" s="21">
        <f>VLOOKUP(B32,RMS!B:E,4,FALSE)</f>
        <v>99767.95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187177.55</v>
      </c>
      <c r="F33" s="25">
        <f>VLOOKUP(C33,RA!B34:I65,8,0)</f>
        <v>-13239.59</v>
      </c>
      <c r="G33" s="16">
        <f t="shared" si="0"/>
        <v>200417.13999999998</v>
      </c>
      <c r="H33" s="27">
        <f>RA!J34</f>
        <v>0</v>
      </c>
      <c r="I33" s="20">
        <f>VLOOKUP(B33,RMS!B:D,3,FALSE)</f>
        <v>187177.55</v>
      </c>
      <c r="J33" s="21">
        <f>VLOOKUP(B33,RMS!B:E,4,FALSE)</f>
        <v>200417.14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12678.27</v>
      </c>
      <c r="F34" s="25">
        <f>VLOOKUP(C34,RA!B34:I66,8,0)</f>
        <v>615.94000000000005</v>
      </c>
      <c r="G34" s="16">
        <f t="shared" si="0"/>
        <v>12062.33</v>
      </c>
      <c r="H34" s="27">
        <f>RA!J35</f>
        <v>11.9735224543876</v>
      </c>
      <c r="I34" s="20">
        <f>VLOOKUP(B34,RMS!B:D,3,FALSE)</f>
        <v>12678.27</v>
      </c>
      <c r="J34" s="21">
        <f>VLOOKUP(B34,RMS!B:E,4,FALSE)</f>
        <v>12062.33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149446.21</v>
      </c>
      <c r="F35" s="25">
        <f>VLOOKUP(C35,RA!B34:I67,8,0)</f>
        <v>-24604.73</v>
      </c>
      <c r="G35" s="16">
        <f t="shared" si="0"/>
        <v>174050.94</v>
      </c>
      <c r="H35" s="27">
        <f>RA!J34</f>
        <v>0</v>
      </c>
      <c r="I35" s="20">
        <f>VLOOKUP(B35,RMS!B:D,3,FALSE)</f>
        <v>149446.21</v>
      </c>
      <c r="J35" s="21">
        <f>VLOOKUP(B35,RMS!B:E,4,FALSE)</f>
        <v>174050.94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11.9735224543876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39527.349900000001</v>
      </c>
      <c r="F37" s="25">
        <f>VLOOKUP(C37,RA!B8:I68,8,0)</f>
        <v>3913.6902</v>
      </c>
      <c r="G37" s="16">
        <f t="shared" si="0"/>
        <v>35613.659700000004</v>
      </c>
      <c r="H37" s="27">
        <f>RA!J35</f>
        <v>11.9735224543876</v>
      </c>
      <c r="I37" s="20">
        <f>VLOOKUP(B37,RMS!B:D,3,FALSE)</f>
        <v>39527.3504273504</v>
      </c>
      <c r="J37" s="21">
        <f>VLOOKUP(B37,RMS!B:E,4,FALSE)</f>
        <v>35613.658119658103</v>
      </c>
      <c r="K37" s="22">
        <f t="shared" si="1"/>
        <v>-5.2735039935214445E-4</v>
      </c>
      <c r="L37" s="22">
        <f t="shared" si="2"/>
        <v>1.5803419009898789E-3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358222.51030000002</v>
      </c>
      <c r="F38" s="25">
        <f>VLOOKUP(C38,RA!B8:I69,8,0)</f>
        <v>24244.695199999998</v>
      </c>
      <c r="G38" s="16">
        <f t="shared" si="0"/>
        <v>333977.81510000001</v>
      </c>
      <c r="H38" s="27">
        <f>RA!J36</f>
        <v>0</v>
      </c>
      <c r="I38" s="20">
        <f>VLOOKUP(B38,RMS!B:D,3,FALSE)</f>
        <v>358222.50472136697</v>
      </c>
      <c r="J38" s="21">
        <f>VLOOKUP(B38,RMS!B:E,4,FALSE)</f>
        <v>333977.81710170902</v>
      </c>
      <c r="K38" s="22">
        <f t="shared" si="1"/>
        <v>5.5786330485716462E-3</v>
      </c>
      <c r="L38" s="22">
        <f t="shared" si="2"/>
        <v>-2.0017090137116611E-3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175221.45</v>
      </c>
      <c r="F39" s="25">
        <f>VLOOKUP(C39,RA!B9:I70,8,0)</f>
        <v>-21764.69</v>
      </c>
      <c r="G39" s="16">
        <f t="shared" si="0"/>
        <v>196986.14</v>
      </c>
      <c r="H39" s="27">
        <f>RA!J37</f>
        <v>9.3077421436228693</v>
      </c>
      <c r="I39" s="20">
        <f>VLOOKUP(B39,RMS!B:D,3,FALSE)</f>
        <v>175221.45</v>
      </c>
      <c r="J39" s="21">
        <f>VLOOKUP(B39,RMS!B:E,4,FALSE)</f>
        <v>196986.14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52291.49</v>
      </c>
      <c r="F40" s="25">
        <f>VLOOKUP(C40,RA!B10:I71,8,0)</f>
        <v>6951.21</v>
      </c>
      <c r="G40" s="16">
        <f t="shared" si="0"/>
        <v>45340.28</v>
      </c>
      <c r="H40" s="27">
        <f>RA!J38</f>
        <v>-7.0732788200294303</v>
      </c>
      <c r="I40" s="20">
        <f>VLOOKUP(B40,RMS!B:D,3,FALSE)</f>
        <v>52291.49</v>
      </c>
      <c r="J40" s="21">
        <f>VLOOKUP(B40,RMS!B:E,4,FALSE)</f>
        <v>45340.28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4.8582338126574101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18253.2107</v>
      </c>
      <c r="F42" s="25">
        <f>VLOOKUP(C42,RA!B8:I72,8,0)</f>
        <v>985.46500000000003</v>
      </c>
      <c r="G42" s="16">
        <f t="shared" si="0"/>
        <v>17267.745699999999</v>
      </c>
      <c r="H42" s="27">
        <f>RA!J39</f>
        <v>4.8582338126574101</v>
      </c>
      <c r="I42" s="20">
        <f>VLOOKUP(B42,RMS!B:D,3,FALSE)</f>
        <v>18253.2108009984</v>
      </c>
      <c r="J42" s="21">
        <f>VLOOKUP(B42,RMS!B:E,4,FALSE)</f>
        <v>17267.745677331499</v>
      </c>
      <c r="K42" s="22">
        <f t="shared" si="1"/>
        <v>-1.0099840073962696E-4</v>
      </c>
      <c r="L42" s="22">
        <f t="shared" si="2"/>
        <v>2.266850060550496E-5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23575644.350099999</v>
      </c>
      <c r="E7" s="65"/>
      <c r="F7" s="65"/>
      <c r="G7" s="53">
        <v>15905065.579</v>
      </c>
      <c r="H7" s="54">
        <v>48.227269060919397</v>
      </c>
      <c r="I7" s="53">
        <v>1825339.5948999999</v>
      </c>
      <c r="J7" s="54">
        <v>7.7424801960598701</v>
      </c>
      <c r="K7" s="53">
        <v>1463538.8737999999</v>
      </c>
      <c r="L7" s="54">
        <v>9.2017154316695198</v>
      </c>
      <c r="M7" s="54">
        <v>0.247209505382392</v>
      </c>
      <c r="N7" s="53">
        <v>516942147.16039997</v>
      </c>
      <c r="O7" s="53">
        <v>6529314876.2384996</v>
      </c>
      <c r="P7" s="53">
        <v>1215822</v>
      </c>
      <c r="Q7" s="53">
        <v>1191899</v>
      </c>
      <c r="R7" s="54">
        <v>2.0071331547387699</v>
      </c>
      <c r="S7" s="53">
        <v>19.390703861338299</v>
      </c>
      <c r="T7" s="53">
        <v>19.100112654595701</v>
      </c>
      <c r="U7" s="55">
        <v>1.49861092624859</v>
      </c>
    </row>
    <row r="8" spans="1:23" ht="12" thickBot="1">
      <c r="A8" s="74">
        <v>42666</v>
      </c>
      <c r="B8" s="72" t="s">
        <v>6</v>
      </c>
      <c r="C8" s="73"/>
      <c r="D8" s="56">
        <v>840632.46259999997</v>
      </c>
      <c r="E8" s="59"/>
      <c r="F8" s="59"/>
      <c r="G8" s="56">
        <v>568181.16559999995</v>
      </c>
      <c r="H8" s="57">
        <v>47.9514833463885</v>
      </c>
      <c r="I8" s="56">
        <v>163684.3596</v>
      </c>
      <c r="J8" s="57">
        <v>19.471572522162599</v>
      </c>
      <c r="K8" s="56">
        <v>124012.0569</v>
      </c>
      <c r="L8" s="57">
        <v>21.826147082690301</v>
      </c>
      <c r="M8" s="57">
        <v>0.31990681947958199</v>
      </c>
      <c r="N8" s="56">
        <v>17100458.868799999</v>
      </c>
      <c r="O8" s="56">
        <v>240748382.9623</v>
      </c>
      <c r="P8" s="56">
        <v>31558</v>
      </c>
      <c r="Q8" s="56">
        <v>29110</v>
      </c>
      <c r="R8" s="57">
        <v>8.4094812779113699</v>
      </c>
      <c r="S8" s="56">
        <v>26.6376976551112</v>
      </c>
      <c r="T8" s="56">
        <v>26.226866746822399</v>
      </c>
      <c r="U8" s="58">
        <v>1.5422913556870099</v>
      </c>
    </row>
    <row r="9" spans="1:23" ht="12" thickBot="1">
      <c r="A9" s="75"/>
      <c r="B9" s="72" t="s">
        <v>7</v>
      </c>
      <c r="C9" s="73"/>
      <c r="D9" s="56">
        <v>133179.58489999999</v>
      </c>
      <c r="E9" s="59"/>
      <c r="F9" s="59"/>
      <c r="G9" s="56">
        <v>78934.383799999996</v>
      </c>
      <c r="H9" s="57">
        <v>68.721890877673502</v>
      </c>
      <c r="I9" s="56">
        <v>30437.221399999999</v>
      </c>
      <c r="J9" s="57">
        <v>22.8542696111076</v>
      </c>
      <c r="K9" s="56">
        <v>17354.689200000001</v>
      </c>
      <c r="L9" s="57">
        <v>21.986222435044802</v>
      </c>
      <c r="M9" s="57">
        <v>0.75383269900333305</v>
      </c>
      <c r="N9" s="56">
        <v>2442826.6277999999</v>
      </c>
      <c r="O9" s="56">
        <v>34414794.841399997</v>
      </c>
      <c r="P9" s="56">
        <v>7804</v>
      </c>
      <c r="Q9" s="56">
        <v>7914</v>
      </c>
      <c r="R9" s="57">
        <v>-1.38994187515795</v>
      </c>
      <c r="S9" s="56">
        <v>17.065554190158899</v>
      </c>
      <c r="T9" s="56">
        <v>17.599133421784199</v>
      </c>
      <c r="U9" s="58">
        <v>-3.1266446180398999</v>
      </c>
    </row>
    <row r="10" spans="1:23" ht="12" thickBot="1">
      <c r="A10" s="75"/>
      <c r="B10" s="72" t="s">
        <v>8</v>
      </c>
      <c r="C10" s="73"/>
      <c r="D10" s="56">
        <v>204517.42290000001</v>
      </c>
      <c r="E10" s="59"/>
      <c r="F10" s="59"/>
      <c r="G10" s="56">
        <v>101268.3018</v>
      </c>
      <c r="H10" s="57">
        <v>101.956011175059</v>
      </c>
      <c r="I10" s="56">
        <v>22037.1669</v>
      </c>
      <c r="J10" s="57">
        <v>10.775202712570501</v>
      </c>
      <c r="K10" s="56">
        <v>29328.915400000002</v>
      </c>
      <c r="L10" s="57">
        <v>28.961594969690701</v>
      </c>
      <c r="M10" s="57">
        <v>-0.248619780191394</v>
      </c>
      <c r="N10" s="56">
        <v>3542545.0929</v>
      </c>
      <c r="O10" s="56">
        <v>55302961.943599999</v>
      </c>
      <c r="P10" s="56">
        <v>128430</v>
      </c>
      <c r="Q10" s="56">
        <v>126476</v>
      </c>
      <c r="R10" s="57">
        <v>1.54495714601979</v>
      </c>
      <c r="S10" s="56">
        <v>1.5924427540294299</v>
      </c>
      <c r="T10" s="56">
        <v>1.573097389228</v>
      </c>
      <c r="U10" s="58">
        <v>1.2148232489039901</v>
      </c>
    </row>
    <row r="11" spans="1:23" ht="12" thickBot="1">
      <c r="A11" s="75"/>
      <c r="B11" s="72" t="s">
        <v>9</v>
      </c>
      <c r="C11" s="73"/>
      <c r="D11" s="56">
        <v>55255.417999999998</v>
      </c>
      <c r="E11" s="59"/>
      <c r="F11" s="59"/>
      <c r="G11" s="56">
        <v>60751.830800000003</v>
      </c>
      <c r="H11" s="57">
        <v>-9.0473204307120305</v>
      </c>
      <c r="I11" s="56">
        <v>12537.9643</v>
      </c>
      <c r="J11" s="57">
        <v>22.6909229064198</v>
      </c>
      <c r="K11" s="56">
        <v>8879.3698999999997</v>
      </c>
      <c r="L11" s="57">
        <v>14.615806277890799</v>
      </c>
      <c r="M11" s="57">
        <v>0.412033110592678</v>
      </c>
      <c r="N11" s="56">
        <v>1199261.1089999999</v>
      </c>
      <c r="O11" s="56">
        <v>19485872.479600001</v>
      </c>
      <c r="P11" s="56">
        <v>2807</v>
      </c>
      <c r="Q11" s="56">
        <v>2846</v>
      </c>
      <c r="R11" s="57">
        <v>-1.37034434293746</v>
      </c>
      <c r="S11" s="56">
        <v>19.684865692910599</v>
      </c>
      <c r="T11" s="56">
        <v>20.7157804989459</v>
      </c>
      <c r="U11" s="58">
        <v>-5.23709342048795</v>
      </c>
    </row>
    <row r="12" spans="1:23" ht="12" thickBot="1">
      <c r="A12" s="75"/>
      <c r="B12" s="72" t="s">
        <v>10</v>
      </c>
      <c r="C12" s="73"/>
      <c r="D12" s="56">
        <v>234578.14939999999</v>
      </c>
      <c r="E12" s="59"/>
      <c r="F12" s="59"/>
      <c r="G12" s="56">
        <v>151088.65150000001</v>
      </c>
      <c r="H12" s="57">
        <v>55.258616097980102</v>
      </c>
      <c r="I12" s="56">
        <v>23196.132600000001</v>
      </c>
      <c r="J12" s="57">
        <v>9.8884455603945494</v>
      </c>
      <c r="K12" s="56">
        <v>23892.851299999998</v>
      </c>
      <c r="L12" s="57">
        <v>15.8137961142634</v>
      </c>
      <c r="M12" s="57">
        <v>-2.9160132093569002E-2</v>
      </c>
      <c r="N12" s="56">
        <v>5344253.5168000003</v>
      </c>
      <c r="O12" s="56">
        <v>70061154.865400001</v>
      </c>
      <c r="P12" s="56">
        <v>2142</v>
      </c>
      <c r="Q12" s="56">
        <v>1903</v>
      </c>
      <c r="R12" s="57">
        <v>12.5591171833946</v>
      </c>
      <c r="S12" s="56">
        <v>109.513608496732</v>
      </c>
      <c r="T12" s="56">
        <v>116.10905044666301</v>
      </c>
      <c r="U12" s="58">
        <v>-6.0224861918671602</v>
      </c>
    </row>
    <row r="13" spans="1:23" ht="12" thickBot="1">
      <c r="A13" s="75"/>
      <c r="B13" s="72" t="s">
        <v>11</v>
      </c>
      <c r="C13" s="73"/>
      <c r="D13" s="56">
        <v>330146.37439999997</v>
      </c>
      <c r="E13" s="59"/>
      <c r="F13" s="59"/>
      <c r="G13" s="56">
        <v>193045.15349999999</v>
      </c>
      <c r="H13" s="57">
        <v>71.020286401543899</v>
      </c>
      <c r="I13" s="56">
        <v>100170.5575</v>
      </c>
      <c r="J13" s="57">
        <v>30.341256263088599</v>
      </c>
      <c r="K13" s="56">
        <v>56294.3514</v>
      </c>
      <c r="L13" s="57">
        <v>29.161235275455901</v>
      </c>
      <c r="M13" s="57">
        <v>0.77940690333630902</v>
      </c>
      <c r="N13" s="56">
        <v>7128634.8661000002</v>
      </c>
      <c r="O13" s="56">
        <v>100966900.95730001</v>
      </c>
      <c r="P13" s="56">
        <v>11847</v>
      </c>
      <c r="Q13" s="56">
        <v>11463</v>
      </c>
      <c r="R13" s="57">
        <v>3.34990840094216</v>
      </c>
      <c r="S13" s="56">
        <v>27.8675086013337</v>
      </c>
      <c r="T13" s="56">
        <v>27.359492445258699</v>
      </c>
      <c r="U13" s="58">
        <v>1.82296940620912</v>
      </c>
    </row>
    <row r="14" spans="1:23" ht="12" thickBot="1">
      <c r="A14" s="75"/>
      <c r="B14" s="72" t="s">
        <v>12</v>
      </c>
      <c r="C14" s="73"/>
      <c r="D14" s="56">
        <v>151383.30739999999</v>
      </c>
      <c r="E14" s="59"/>
      <c r="F14" s="59"/>
      <c r="G14" s="56">
        <v>100956.6442</v>
      </c>
      <c r="H14" s="57">
        <v>49.948830609011097</v>
      </c>
      <c r="I14" s="56">
        <v>29093.3786</v>
      </c>
      <c r="J14" s="57">
        <v>19.2183531326387</v>
      </c>
      <c r="K14" s="56">
        <v>20366.736199999999</v>
      </c>
      <c r="L14" s="57">
        <v>20.173745236274399</v>
      </c>
      <c r="M14" s="57">
        <v>0.42847525073752402</v>
      </c>
      <c r="N14" s="56">
        <v>2990585.7842999999</v>
      </c>
      <c r="O14" s="56">
        <v>42038932.492399998</v>
      </c>
      <c r="P14" s="56">
        <v>2480</v>
      </c>
      <c r="Q14" s="56">
        <v>2555</v>
      </c>
      <c r="R14" s="57">
        <v>-2.9354207436399302</v>
      </c>
      <c r="S14" s="56">
        <v>61.041656209677399</v>
      </c>
      <c r="T14" s="56">
        <v>58.702292367906097</v>
      </c>
      <c r="U14" s="58">
        <v>3.8324055850248402</v>
      </c>
    </row>
    <row r="15" spans="1:23" ht="12" thickBot="1">
      <c r="A15" s="75"/>
      <c r="B15" s="72" t="s">
        <v>13</v>
      </c>
      <c r="C15" s="73"/>
      <c r="D15" s="56">
        <v>118371.4379</v>
      </c>
      <c r="E15" s="59"/>
      <c r="F15" s="59"/>
      <c r="G15" s="56">
        <v>56269.107799999998</v>
      </c>
      <c r="H15" s="57">
        <v>110.366651486164</v>
      </c>
      <c r="I15" s="56">
        <v>26917.084999999999</v>
      </c>
      <c r="J15" s="57">
        <v>22.739510035131499</v>
      </c>
      <c r="K15" s="56">
        <v>10261.3302</v>
      </c>
      <c r="L15" s="57">
        <v>18.236170078388898</v>
      </c>
      <c r="M15" s="57">
        <v>1.6231574732874301</v>
      </c>
      <c r="N15" s="56">
        <v>2821711.5655999999</v>
      </c>
      <c r="O15" s="56">
        <v>37262721.070299998</v>
      </c>
      <c r="P15" s="56">
        <v>3815</v>
      </c>
      <c r="Q15" s="56">
        <v>3381</v>
      </c>
      <c r="R15" s="57">
        <v>12.8364389233955</v>
      </c>
      <c r="S15" s="56">
        <v>31.0278998427261</v>
      </c>
      <c r="T15" s="56">
        <v>31.985577817213802</v>
      </c>
      <c r="U15" s="58">
        <v>-3.0865059489750299</v>
      </c>
    </row>
    <row r="16" spans="1:23" ht="12" thickBot="1">
      <c r="A16" s="75"/>
      <c r="B16" s="72" t="s">
        <v>14</v>
      </c>
      <c r="C16" s="73"/>
      <c r="D16" s="56">
        <v>1312498.7176000001</v>
      </c>
      <c r="E16" s="59"/>
      <c r="F16" s="59"/>
      <c r="G16" s="56">
        <v>764700.81400000001</v>
      </c>
      <c r="H16" s="57">
        <v>71.635585260407495</v>
      </c>
      <c r="I16" s="56">
        <v>-67119.625100000005</v>
      </c>
      <c r="J16" s="57">
        <v>-5.1138811946980898</v>
      </c>
      <c r="K16" s="56">
        <v>14383.4545</v>
      </c>
      <c r="L16" s="57">
        <v>1.8809257472557099</v>
      </c>
      <c r="M16" s="57">
        <v>-5.6664467913462699</v>
      </c>
      <c r="N16" s="56">
        <v>25295033.909299999</v>
      </c>
      <c r="O16" s="56">
        <v>342321110.97039998</v>
      </c>
      <c r="P16" s="56">
        <v>61318</v>
      </c>
      <c r="Q16" s="56">
        <v>59802</v>
      </c>
      <c r="R16" s="57">
        <v>2.5350322731681101</v>
      </c>
      <c r="S16" s="56">
        <v>21.4047868097459</v>
      </c>
      <c r="T16" s="56">
        <v>20.377729830105999</v>
      </c>
      <c r="U16" s="58">
        <v>4.7982583931752201</v>
      </c>
    </row>
    <row r="17" spans="1:21" ht="12" thickBot="1">
      <c r="A17" s="75"/>
      <c r="B17" s="72" t="s">
        <v>15</v>
      </c>
      <c r="C17" s="73"/>
      <c r="D17" s="56">
        <v>512222.57160000002</v>
      </c>
      <c r="E17" s="59"/>
      <c r="F17" s="59"/>
      <c r="G17" s="56">
        <v>520795.78029999998</v>
      </c>
      <c r="H17" s="57">
        <v>-1.6461747626030101</v>
      </c>
      <c r="I17" s="56">
        <v>67399.941099999996</v>
      </c>
      <c r="J17" s="57">
        <v>13.158330935996601</v>
      </c>
      <c r="K17" s="56">
        <v>43346.226699999999</v>
      </c>
      <c r="L17" s="57">
        <v>8.3230756353346003</v>
      </c>
      <c r="M17" s="57">
        <v>0.55492060627274897</v>
      </c>
      <c r="N17" s="56">
        <v>16888885.765999999</v>
      </c>
      <c r="O17" s="56">
        <v>345035769.38730001</v>
      </c>
      <c r="P17" s="56">
        <v>11650</v>
      </c>
      <c r="Q17" s="56">
        <v>12002</v>
      </c>
      <c r="R17" s="57">
        <v>-2.9328445259123499</v>
      </c>
      <c r="S17" s="56">
        <v>43.9676027124464</v>
      </c>
      <c r="T17" s="56">
        <v>59.553725820696599</v>
      </c>
      <c r="U17" s="58">
        <v>-35.4491083131946</v>
      </c>
    </row>
    <row r="18" spans="1:21" ht="12" customHeight="1" thickBot="1">
      <c r="A18" s="75"/>
      <c r="B18" s="72" t="s">
        <v>16</v>
      </c>
      <c r="C18" s="73"/>
      <c r="D18" s="56">
        <v>2426149.1634999998</v>
      </c>
      <c r="E18" s="59"/>
      <c r="F18" s="59"/>
      <c r="G18" s="56">
        <v>1541439.69</v>
      </c>
      <c r="H18" s="57">
        <v>57.395010602069</v>
      </c>
      <c r="I18" s="56">
        <v>175336.34760000001</v>
      </c>
      <c r="J18" s="57">
        <v>7.2269401336831702</v>
      </c>
      <c r="K18" s="56">
        <v>180042.3548</v>
      </c>
      <c r="L18" s="57">
        <v>11.6801426593602</v>
      </c>
      <c r="M18" s="57">
        <v>-2.6138333978289002E-2</v>
      </c>
      <c r="N18" s="56">
        <v>44978365.076399997</v>
      </c>
      <c r="O18" s="56">
        <v>645058775.47979999</v>
      </c>
      <c r="P18" s="56">
        <v>106956</v>
      </c>
      <c r="Q18" s="56">
        <v>104305</v>
      </c>
      <c r="R18" s="57">
        <v>2.5415847754182401</v>
      </c>
      <c r="S18" s="56">
        <v>22.683619091028099</v>
      </c>
      <c r="T18" s="56">
        <v>22.543353684866499</v>
      </c>
      <c r="U18" s="58">
        <v>0.61835549961718395</v>
      </c>
    </row>
    <row r="19" spans="1:21" ht="12" customHeight="1" thickBot="1">
      <c r="A19" s="75"/>
      <c r="B19" s="72" t="s">
        <v>17</v>
      </c>
      <c r="C19" s="73"/>
      <c r="D19" s="56">
        <v>789635.8469</v>
      </c>
      <c r="E19" s="59"/>
      <c r="F19" s="59"/>
      <c r="G19" s="56">
        <v>457138.6569</v>
      </c>
      <c r="H19" s="57">
        <v>72.734428598702905</v>
      </c>
      <c r="I19" s="56">
        <v>55196.214</v>
      </c>
      <c r="J19" s="57">
        <v>6.9900846341630301</v>
      </c>
      <c r="K19" s="56">
        <v>45109.666700000002</v>
      </c>
      <c r="L19" s="57">
        <v>9.8678302565577702</v>
      </c>
      <c r="M19" s="57">
        <v>0.223600572513208</v>
      </c>
      <c r="N19" s="56">
        <v>15383508.007200001</v>
      </c>
      <c r="O19" s="56">
        <v>193378196.42390001</v>
      </c>
      <c r="P19" s="56">
        <v>19161</v>
      </c>
      <c r="Q19" s="56">
        <v>18013</v>
      </c>
      <c r="R19" s="57">
        <v>6.3731749292177797</v>
      </c>
      <c r="S19" s="56">
        <v>41.210576008559102</v>
      </c>
      <c r="T19" s="56">
        <v>42.281770637872697</v>
      </c>
      <c r="U19" s="58">
        <v>-2.5993197209646501</v>
      </c>
    </row>
    <row r="20" spans="1:21" ht="12" thickBot="1">
      <c r="A20" s="75"/>
      <c r="B20" s="72" t="s">
        <v>18</v>
      </c>
      <c r="C20" s="73"/>
      <c r="D20" s="56">
        <v>1585535.7715</v>
      </c>
      <c r="E20" s="59"/>
      <c r="F20" s="59"/>
      <c r="G20" s="56">
        <v>1007361.1209</v>
      </c>
      <c r="H20" s="57">
        <v>57.394973719399196</v>
      </c>
      <c r="I20" s="56">
        <v>24429.846000000001</v>
      </c>
      <c r="J20" s="57">
        <v>1.5407943762056</v>
      </c>
      <c r="K20" s="56">
        <v>73952.7834</v>
      </c>
      <c r="L20" s="57">
        <v>7.3412385951453896</v>
      </c>
      <c r="M20" s="57">
        <v>-0.669656166044996</v>
      </c>
      <c r="N20" s="56">
        <v>31510044.553399999</v>
      </c>
      <c r="O20" s="56">
        <v>380914718.63169998</v>
      </c>
      <c r="P20" s="56">
        <v>55678</v>
      </c>
      <c r="Q20" s="56">
        <v>54194</v>
      </c>
      <c r="R20" s="57">
        <v>2.7383105140790498</v>
      </c>
      <c r="S20" s="56">
        <v>28.4768808416251</v>
      </c>
      <c r="T20" s="56">
        <v>28.186029582610601</v>
      </c>
      <c r="U20" s="58">
        <v>1.02135925852278</v>
      </c>
    </row>
    <row r="21" spans="1:21" ht="12" customHeight="1" thickBot="1">
      <c r="A21" s="75"/>
      <c r="B21" s="72" t="s">
        <v>19</v>
      </c>
      <c r="C21" s="73"/>
      <c r="D21" s="56">
        <v>446943.0907</v>
      </c>
      <c r="E21" s="59"/>
      <c r="F21" s="59"/>
      <c r="G21" s="56">
        <v>312678.6765</v>
      </c>
      <c r="H21" s="57">
        <v>42.940060928651199</v>
      </c>
      <c r="I21" s="56">
        <v>51738.577100000002</v>
      </c>
      <c r="J21" s="57">
        <v>11.576099547476501</v>
      </c>
      <c r="K21" s="56">
        <v>34140.184099999999</v>
      </c>
      <c r="L21" s="57">
        <v>10.9186160316884</v>
      </c>
      <c r="M21" s="57">
        <v>0.51547446107649997</v>
      </c>
      <c r="N21" s="56">
        <v>9078549.7797999997</v>
      </c>
      <c r="O21" s="56">
        <v>121980239.0844</v>
      </c>
      <c r="P21" s="56">
        <v>37484</v>
      </c>
      <c r="Q21" s="56">
        <v>36049</v>
      </c>
      <c r="R21" s="57">
        <v>3.9806929457127702</v>
      </c>
      <c r="S21" s="56">
        <v>11.9235698084516</v>
      </c>
      <c r="T21" s="56">
        <v>11.872210435795701</v>
      </c>
      <c r="U21" s="58">
        <v>0.43073822253701399</v>
      </c>
    </row>
    <row r="22" spans="1:21" ht="12" customHeight="1" thickBot="1">
      <c r="A22" s="75"/>
      <c r="B22" s="72" t="s">
        <v>20</v>
      </c>
      <c r="C22" s="73"/>
      <c r="D22" s="56">
        <v>1766480.7523000001</v>
      </c>
      <c r="E22" s="59"/>
      <c r="F22" s="59"/>
      <c r="G22" s="56">
        <v>1130334.2405999999</v>
      </c>
      <c r="H22" s="57">
        <v>56.2795046677806</v>
      </c>
      <c r="I22" s="56">
        <v>5490.4092000000001</v>
      </c>
      <c r="J22" s="57">
        <v>0.31081058725668897</v>
      </c>
      <c r="K22" s="56">
        <v>119470.3455</v>
      </c>
      <c r="L22" s="57">
        <v>10.569470622829501</v>
      </c>
      <c r="M22" s="57">
        <v>-0.95404374887322996</v>
      </c>
      <c r="N22" s="56">
        <v>31969382.705699999</v>
      </c>
      <c r="O22" s="56">
        <v>434904560.28130001</v>
      </c>
      <c r="P22" s="56">
        <v>97328</v>
      </c>
      <c r="Q22" s="56">
        <v>96329</v>
      </c>
      <c r="R22" s="57">
        <v>1.03707087170011</v>
      </c>
      <c r="S22" s="56">
        <v>18.149769360307399</v>
      </c>
      <c r="T22" s="56">
        <v>17.1024963199037</v>
      </c>
      <c r="U22" s="58">
        <v>5.7701727201783601</v>
      </c>
    </row>
    <row r="23" spans="1:21" ht="12" thickBot="1">
      <c r="A23" s="75"/>
      <c r="B23" s="72" t="s">
        <v>21</v>
      </c>
      <c r="C23" s="73"/>
      <c r="D23" s="56">
        <v>4151974.6427000002</v>
      </c>
      <c r="E23" s="59"/>
      <c r="F23" s="59"/>
      <c r="G23" s="56">
        <v>2361670.7864000001</v>
      </c>
      <c r="H23" s="57">
        <v>75.806664781971605</v>
      </c>
      <c r="I23" s="56">
        <v>275397.79869999998</v>
      </c>
      <c r="J23" s="57">
        <v>6.6329354680478199</v>
      </c>
      <c r="K23" s="56">
        <v>281646.86810000002</v>
      </c>
      <c r="L23" s="57">
        <v>11.9257463708279</v>
      </c>
      <c r="M23" s="57">
        <v>-2.2187604790909001E-2</v>
      </c>
      <c r="N23" s="56">
        <v>82866699.378399998</v>
      </c>
      <c r="O23" s="56">
        <v>958039551.56029999</v>
      </c>
      <c r="P23" s="56">
        <v>107166</v>
      </c>
      <c r="Q23" s="56">
        <v>99472</v>
      </c>
      <c r="R23" s="57">
        <v>7.7348399549622</v>
      </c>
      <c r="S23" s="56">
        <v>38.743394758598797</v>
      </c>
      <c r="T23" s="56">
        <v>37.311589034100102</v>
      </c>
      <c r="U23" s="58">
        <v>3.6956124609627099</v>
      </c>
    </row>
    <row r="24" spans="1:21" ht="12" thickBot="1">
      <c r="A24" s="75"/>
      <c r="B24" s="72" t="s">
        <v>22</v>
      </c>
      <c r="C24" s="73"/>
      <c r="D24" s="56">
        <v>393881.46649999998</v>
      </c>
      <c r="E24" s="59"/>
      <c r="F24" s="59"/>
      <c r="G24" s="56">
        <v>244242.2556</v>
      </c>
      <c r="H24" s="57">
        <v>61.266716740884902</v>
      </c>
      <c r="I24" s="56">
        <v>55506.1855</v>
      </c>
      <c r="J24" s="57">
        <v>14.092103899486199</v>
      </c>
      <c r="K24" s="56">
        <v>-13901.089099999999</v>
      </c>
      <c r="L24" s="57">
        <v>-5.6915168367778497</v>
      </c>
      <c r="M24" s="57">
        <v>-4.9929378986571598</v>
      </c>
      <c r="N24" s="56">
        <v>7766588.2019999996</v>
      </c>
      <c r="O24" s="56">
        <v>93141905.287100002</v>
      </c>
      <c r="P24" s="56">
        <v>35232</v>
      </c>
      <c r="Q24" s="56">
        <v>35116</v>
      </c>
      <c r="R24" s="57">
        <v>0.33033375099669199</v>
      </c>
      <c r="S24" s="56">
        <v>11.179651070049999</v>
      </c>
      <c r="T24" s="56">
        <v>11.3227414882105</v>
      </c>
      <c r="U24" s="58">
        <v>-1.2799184631431499</v>
      </c>
    </row>
    <row r="25" spans="1:21" ht="12" thickBot="1">
      <c r="A25" s="75"/>
      <c r="B25" s="72" t="s">
        <v>23</v>
      </c>
      <c r="C25" s="73"/>
      <c r="D25" s="56">
        <v>453381.39799999999</v>
      </c>
      <c r="E25" s="59"/>
      <c r="F25" s="59"/>
      <c r="G25" s="56">
        <v>292921.89529999997</v>
      </c>
      <c r="H25" s="57">
        <v>54.778937755971803</v>
      </c>
      <c r="I25" s="56">
        <v>35546.056499999999</v>
      </c>
      <c r="J25" s="57">
        <v>7.8402106166693697</v>
      </c>
      <c r="K25" s="56">
        <v>19115.1083</v>
      </c>
      <c r="L25" s="57">
        <v>6.5256672876648603</v>
      </c>
      <c r="M25" s="57">
        <v>0.85957913196861202</v>
      </c>
      <c r="N25" s="56">
        <v>9024711.8335999995</v>
      </c>
      <c r="O25" s="56">
        <v>108884628.8566</v>
      </c>
      <c r="P25" s="56">
        <v>25089</v>
      </c>
      <c r="Q25" s="56">
        <v>26846</v>
      </c>
      <c r="R25" s="57">
        <v>-6.5447366460552798</v>
      </c>
      <c r="S25" s="56">
        <v>18.070923432579999</v>
      </c>
      <c r="T25" s="56">
        <v>18.623910023839699</v>
      </c>
      <c r="U25" s="58">
        <v>-3.06009038952977</v>
      </c>
    </row>
    <row r="26" spans="1:21" ht="12" thickBot="1">
      <c r="A26" s="75"/>
      <c r="B26" s="72" t="s">
        <v>24</v>
      </c>
      <c r="C26" s="73"/>
      <c r="D26" s="56">
        <v>793164.08860000002</v>
      </c>
      <c r="E26" s="59"/>
      <c r="F26" s="59"/>
      <c r="G26" s="56">
        <v>510159.30469999998</v>
      </c>
      <c r="H26" s="57">
        <v>55.473806180291398</v>
      </c>
      <c r="I26" s="56">
        <v>163393.76920000001</v>
      </c>
      <c r="J26" s="57">
        <v>20.600247987576399</v>
      </c>
      <c r="K26" s="56">
        <v>99353.304000000004</v>
      </c>
      <c r="L26" s="57">
        <v>19.474956760501499</v>
      </c>
      <c r="M26" s="57">
        <v>0.644573080327555</v>
      </c>
      <c r="N26" s="56">
        <v>14898547.758400001</v>
      </c>
      <c r="O26" s="56">
        <v>207017601.93979999</v>
      </c>
      <c r="P26" s="56">
        <v>57654</v>
      </c>
      <c r="Q26" s="56">
        <v>55831</v>
      </c>
      <c r="R26" s="57">
        <v>3.2652110834482602</v>
      </c>
      <c r="S26" s="56">
        <v>13.757312391161101</v>
      </c>
      <c r="T26" s="56">
        <v>13.8661676774552</v>
      </c>
      <c r="U26" s="58">
        <v>-0.79125401240470905</v>
      </c>
    </row>
    <row r="27" spans="1:21" ht="12" thickBot="1">
      <c r="A27" s="75"/>
      <c r="B27" s="72" t="s">
        <v>25</v>
      </c>
      <c r="C27" s="73"/>
      <c r="D27" s="56">
        <v>312110.20289999997</v>
      </c>
      <c r="E27" s="59"/>
      <c r="F27" s="59"/>
      <c r="G27" s="56">
        <v>191700.37539999999</v>
      </c>
      <c r="H27" s="57">
        <v>62.811471938306902</v>
      </c>
      <c r="I27" s="56">
        <v>74264.346000000005</v>
      </c>
      <c r="J27" s="57">
        <v>23.794270520465599</v>
      </c>
      <c r="K27" s="56">
        <v>52324.283900000002</v>
      </c>
      <c r="L27" s="57">
        <v>27.294825996464901</v>
      </c>
      <c r="M27" s="57">
        <v>0.41930936201498598</v>
      </c>
      <c r="N27" s="56">
        <v>5819970.3125</v>
      </c>
      <c r="O27" s="56">
        <v>75727291.897599995</v>
      </c>
      <c r="P27" s="56">
        <v>40493</v>
      </c>
      <c r="Q27" s="56">
        <v>39158</v>
      </c>
      <c r="R27" s="57">
        <v>3.40926502885746</v>
      </c>
      <c r="S27" s="56">
        <v>7.7077569678709903</v>
      </c>
      <c r="T27" s="56">
        <v>7.8018258286940103</v>
      </c>
      <c r="U27" s="58">
        <v>-1.2204440437747801</v>
      </c>
    </row>
    <row r="28" spans="1:21" ht="12" thickBot="1">
      <c r="A28" s="75"/>
      <c r="B28" s="72" t="s">
        <v>26</v>
      </c>
      <c r="C28" s="73"/>
      <c r="D28" s="56">
        <v>1576556.2186</v>
      </c>
      <c r="E28" s="59"/>
      <c r="F28" s="59"/>
      <c r="G28" s="56">
        <v>1051427.4927000001</v>
      </c>
      <c r="H28" s="57">
        <v>49.944359410985399</v>
      </c>
      <c r="I28" s="56">
        <v>115179.7231</v>
      </c>
      <c r="J28" s="57">
        <v>7.3057796316506201</v>
      </c>
      <c r="K28" s="56">
        <v>36759.063199999997</v>
      </c>
      <c r="L28" s="57">
        <v>3.4961101412333302</v>
      </c>
      <c r="M28" s="57">
        <v>2.1333693808606098</v>
      </c>
      <c r="N28" s="56">
        <v>27548633.082800001</v>
      </c>
      <c r="O28" s="56">
        <v>317318295.96340001</v>
      </c>
      <c r="P28" s="56">
        <v>54988</v>
      </c>
      <c r="Q28" s="56">
        <v>56421</v>
      </c>
      <c r="R28" s="57">
        <v>-2.5398344588008102</v>
      </c>
      <c r="S28" s="56">
        <v>28.670913992143699</v>
      </c>
      <c r="T28" s="56">
        <v>25.510414244696101</v>
      </c>
      <c r="U28" s="58">
        <v>11.023365869374199</v>
      </c>
    </row>
    <row r="29" spans="1:21" ht="12" thickBot="1">
      <c r="A29" s="75"/>
      <c r="B29" s="72" t="s">
        <v>27</v>
      </c>
      <c r="C29" s="73"/>
      <c r="D29" s="56">
        <v>835745.33570000005</v>
      </c>
      <c r="E29" s="59"/>
      <c r="F29" s="59"/>
      <c r="G29" s="56">
        <v>747925.65769999998</v>
      </c>
      <c r="H29" s="57">
        <v>11.741765654899501</v>
      </c>
      <c r="I29" s="56">
        <v>116820.3223</v>
      </c>
      <c r="J29" s="57">
        <v>13.9779807687654</v>
      </c>
      <c r="K29" s="56">
        <v>76250.152300000002</v>
      </c>
      <c r="L29" s="57">
        <v>10.194883878497</v>
      </c>
      <c r="M29" s="57">
        <v>0.53206674054079195</v>
      </c>
      <c r="N29" s="56">
        <v>17265382.298</v>
      </c>
      <c r="O29" s="56">
        <v>225888855.94310001</v>
      </c>
      <c r="P29" s="56">
        <v>116301</v>
      </c>
      <c r="Q29" s="56">
        <v>116120</v>
      </c>
      <c r="R29" s="57">
        <v>0.15587323458490199</v>
      </c>
      <c r="S29" s="56">
        <v>7.1860545971229799</v>
      </c>
      <c r="T29" s="56">
        <v>7.3986460626937598</v>
      </c>
      <c r="U29" s="58">
        <v>-2.9583892342801801</v>
      </c>
    </row>
    <row r="30" spans="1:21" ht="12" thickBot="1">
      <c r="A30" s="75"/>
      <c r="B30" s="72" t="s">
        <v>28</v>
      </c>
      <c r="C30" s="73"/>
      <c r="D30" s="56">
        <v>1360947.1243</v>
      </c>
      <c r="E30" s="59"/>
      <c r="F30" s="59"/>
      <c r="G30" s="56">
        <v>937597.95750000002</v>
      </c>
      <c r="H30" s="57">
        <v>45.152526561471298</v>
      </c>
      <c r="I30" s="56">
        <v>166912.1256</v>
      </c>
      <c r="J30" s="57">
        <v>12.264409294068001</v>
      </c>
      <c r="K30" s="56">
        <v>111352.2393</v>
      </c>
      <c r="L30" s="57">
        <v>11.8763312578995</v>
      </c>
      <c r="M30" s="57">
        <v>0.498956165132101</v>
      </c>
      <c r="N30" s="56">
        <v>29995156.385499999</v>
      </c>
      <c r="O30" s="56">
        <v>368131529.3319</v>
      </c>
      <c r="P30" s="56">
        <v>101525</v>
      </c>
      <c r="Q30" s="56">
        <v>104609</v>
      </c>
      <c r="R30" s="57">
        <v>-2.9481210985670501</v>
      </c>
      <c r="S30" s="56">
        <v>13.4050443171633</v>
      </c>
      <c r="T30" s="56">
        <v>13.769084766129099</v>
      </c>
      <c r="U30" s="58">
        <v>-2.71569746695836</v>
      </c>
    </row>
    <row r="31" spans="1:21" ht="12" thickBot="1">
      <c r="A31" s="75"/>
      <c r="B31" s="72" t="s">
        <v>29</v>
      </c>
      <c r="C31" s="73"/>
      <c r="D31" s="56">
        <v>1197447.7586999999</v>
      </c>
      <c r="E31" s="59"/>
      <c r="F31" s="59"/>
      <c r="G31" s="56">
        <v>1215126.6117</v>
      </c>
      <c r="H31" s="57">
        <v>-1.4548980188382901</v>
      </c>
      <c r="I31" s="56">
        <v>42707.808900000004</v>
      </c>
      <c r="J31" s="57">
        <v>3.5665696970668201</v>
      </c>
      <c r="K31" s="56">
        <v>-23628.094300000001</v>
      </c>
      <c r="L31" s="57">
        <v>-1.9444964888838701</v>
      </c>
      <c r="M31" s="57">
        <v>-2.8075012041914902</v>
      </c>
      <c r="N31" s="56">
        <v>33238790.686700001</v>
      </c>
      <c r="O31" s="56">
        <v>380008344.00529999</v>
      </c>
      <c r="P31" s="56">
        <v>42952</v>
      </c>
      <c r="Q31" s="56">
        <v>39581</v>
      </c>
      <c r="R31" s="57">
        <v>8.5167125641090404</v>
      </c>
      <c r="S31" s="56">
        <v>27.878742752374698</v>
      </c>
      <c r="T31" s="56">
        <v>26.219093360450699</v>
      </c>
      <c r="U31" s="58">
        <v>5.9530998462355198</v>
      </c>
    </row>
    <row r="32" spans="1:21" ht="12" thickBot="1">
      <c r="A32" s="75"/>
      <c r="B32" s="72" t="s">
        <v>30</v>
      </c>
      <c r="C32" s="73"/>
      <c r="D32" s="56">
        <v>174727.83540000001</v>
      </c>
      <c r="E32" s="59"/>
      <c r="F32" s="59"/>
      <c r="G32" s="56">
        <v>92044.174100000004</v>
      </c>
      <c r="H32" s="57">
        <v>89.830412525804803</v>
      </c>
      <c r="I32" s="56">
        <v>33965.846299999997</v>
      </c>
      <c r="J32" s="57">
        <v>19.439287519497299</v>
      </c>
      <c r="K32" s="56">
        <v>22929.853299999999</v>
      </c>
      <c r="L32" s="57">
        <v>24.911792108741398</v>
      </c>
      <c r="M32" s="57">
        <v>0.48129365921412198</v>
      </c>
      <c r="N32" s="56">
        <v>3144960.9043000001</v>
      </c>
      <c r="O32" s="56">
        <v>37291652.498800002</v>
      </c>
      <c r="P32" s="56">
        <v>31759</v>
      </c>
      <c r="Q32" s="56">
        <v>30521</v>
      </c>
      <c r="R32" s="57">
        <v>4.0562235837620104</v>
      </c>
      <c r="S32" s="56">
        <v>5.50167937907365</v>
      </c>
      <c r="T32" s="56">
        <v>5.4642011008813602</v>
      </c>
      <c r="U32" s="58">
        <v>0.68121523647565496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11.150499999999999</v>
      </c>
      <c r="O33" s="56">
        <v>524.36760000000004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315353.03619999997</v>
      </c>
      <c r="E35" s="59"/>
      <c r="F35" s="59"/>
      <c r="G35" s="56">
        <v>211462.9118</v>
      </c>
      <c r="H35" s="57">
        <v>49.129241395417097</v>
      </c>
      <c r="I35" s="56">
        <v>37758.866600000001</v>
      </c>
      <c r="J35" s="57">
        <v>11.9735224543876</v>
      </c>
      <c r="K35" s="56">
        <v>5356.7757000000001</v>
      </c>
      <c r="L35" s="57">
        <v>2.5331986845364201</v>
      </c>
      <c r="M35" s="57">
        <v>6.0488048622233697</v>
      </c>
      <c r="N35" s="56">
        <v>5780334.1645999998</v>
      </c>
      <c r="O35" s="56">
        <v>62041228.615500003</v>
      </c>
      <c r="P35" s="56">
        <v>19806</v>
      </c>
      <c r="Q35" s="56">
        <v>19527</v>
      </c>
      <c r="R35" s="57">
        <v>1.42879090490091</v>
      </c>
      <c r="S35" s="56">
        <v>15.922096142583101</v>
      </c>
      <c r="T35" s="56">
        <v>16.747263691299199</v>
      </c>
      <c r="U35" s="58">
        <v>-5.1825308761281299</v>
      </c>
    </row>
    <row r="36" spans="1:21" ht="12" customHeight="1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2" t="s">
        <v>64</v>
      </c>
      <c r="C37" s="73"/>
      <c r="D37" s="56">
        <v>110007.13</v>
      </c>
      <c r="E37" s="59"/>
      <c r="F37" s="59"/>
      <c r="G37" s="56">
        <v>211159.02</v>
      </c>
      <c r="H37" s="57">
        <v>-47.903182161008303</v>
      </c>
      <c r="I37" s="56">
        <v>10239.18</v>
      </c>
      <c r="J37" s="57">
        <v>9.3077421436228693</v>
      </c>
      <c r="K37" s="56">
        <v>-5135.9399999999996</v>
      </c>
      <c r="L37" s="57">
        <v>-2.43226171441788</v>
      </c>
      <c r="M37" s="57">
        <v>-2.9936331031904602</v>
      </c>
      <c r="N37" s="56">
        <v>6969738.25</v>
      </c>
      <c r="O37" s="56">
        <v>61195580.149999999</v>
      </c>
      <c r="P37" s="56">
        <v>76</v>
      </c>
      <c r="Q37" s="56">
        <v>88</v>
      </c>
      <c r="R37" s="57">
        <v>-13.636363636363599</v>
      </c>
      <c r="S37" s="56">
        <v>1447.4622368421101</v>
      </c>
      <c r="T37" s="56">
        <v>1289.3095454545501</v>
      </c>
      <c r="U37" s="58">
        <v>10.926205006397799</v>
      </c>
    </row>
    <row r="38" spans="1:21" ht="12" thickBot="1">
      <c r="A38" s="75"/>
      <c r="B38" s="72" t="s">
        <v>35</v>
      </c>
      <c r="C38" s="73"/>
      <c r="D38" s="56">
        <v>187177.55</v>
      </c>
      <c r="E38" s="59"/>
      <c r="F38" s="59"/>
      <c r="G38" s="56">
        <v>146324.79999999999</v>
      </c>
      <c r="H38" s="57">
        <v>27.919224902408899</v>
      </c>
      <c r="I38" s="56">
        <v>-13239.59</v>
      </c>
      <c r="J38" s="57">
        <v>-7.0732788200294303</v>
      </c>
      <c r="K38" s="56">
        <v>-13526.55</v>
      </c>
      <c r="L38" s="57">
        <v>-9.2441951056826994</v>
      </c>
      <c r="M38" s="57">
        <v>-2.1214574300173001E-2</v>
      </c>
      <c r="N38" s="56">
        <v>13109283.75</v>
      </c>
      <c r="O38" s="56">
        <v>121343202.56999999</v>
      </c>
      <c r="P38" s="56">
        <v>104</v>
      </c>
      <c r="Q38" s="56">
        <v>114</v>
      </c>
      <c r="R38" s="57">
        <v>-8.7719298245614095</v>
      </c>
      <c r="S38" s="56">
        <v>1799.78413461538</v>
      </c>
      <c r="T38" s="56">
        <v>2048.1286842105301</v>
      </c>
      <c r="U38" s="58">
        <v>-13.798574218913901</v>
      </c>
    </row>
    <row r="39" spans="1:21" ht="12" thickBot="1">
      <c r="A39" s="75"/>
      <c r="B39" s="72" t="s">
        <v>36</v>
      </c>
      <c r="C39" s="73"/>
      <c r="D39" s="56">
        <v>12678.27</v>
      </c>
      <c r="E39" s="59"/>
      <c r="F39" s="59"/>
      <c r="G39" s="56">
        <v>26001.71</v>
      </c>
      <c r="H39" s="57">
        <v>-51.240629943184501</v>
      </c>
      <c r="I39" s="56">
        <v>615.94000000000005</v>
      </c>
      <c r="J39" s="57">
        <v>4.8582338126574101</v>
      </c>
      <c r="K39" s="56">
        <v>1553.53</v>
      </c>
      <c r="L39" s="57">
        <v>5.97472243171699</v>
      </c>
      <c r="M39" s="57">
        <v>-0.60352230082457403</v>
      </c>
      <c r="N39" s="56">
        <v>8849382.3200000003</v>
      </c>
      <c r="O39" s="56">
        <v>107149312.25</v>
      </c>
      <c r="P39" s="56">
        <v>10</v>
      </c>
      <c r="Q39" s="56">
        <v>28</v>
      </c>
      <c r="R39" s="57">
        <v>-64.285714285714306</v>
      </c>
      <c r="S39" s="56">
        <v>1267.827</v>
      </c>
      <c r="T39" s="56">
        <v>2103.7032142857101</v>
      </c>
      <c r="U39" s="58">
        <v>-65.929832247279293</v>
      </c>
    </row>
    <row r="40" spans="1:21" ht="12" thickBot="1">
      <c r="A40" s="75"/>
      <c r="B40" s="72" t="s">
        <v>37</v>
      </c>
      <c r="C40" s="73"/>
      <c r="D40" s="56">
        <v>149446.21</v>
      </c>
      <c r="E40" s="59"/>
      <c r="F40" s="59"/>
      <c r="G40" s="56">
        <v>95667.59</v>
      </c>
      <c r="H40" s="57">
        <v>56.214042812199999</v>
      </c>
      <c r="I40" s="56">
        <v>-24604.73</v>
      </c>
      <c r="J40" s="57">
        <v>-16.463937091479298</v>
      </c>
      <c r="K40" s="56">
        <v>-13212.7</v>
      </c>
      <c r="L40" s="57">
        <v>-13.811051370688901</v>
      </c>
      <c r="M40" s="57">
        <v>0.86220303193139902</v>
      </c>
      <c r="N40" s="56">
        <v>9737327.1300000008</v>
      </c>
      <c r="O40" s="56">
        <v>88517236.230000004</v>
      </c>
      <c r="P40" s="56">
        <v>84</v>
      </c>
      <c r="Q40" s="56">
        <v>79</v>
      </c>
      <c r="R40" s="57">
        <v>6.3291139240506196</v>
      </c>
      <c r="S40" s="56">
        <v>1779.12154761905</v>
      </c>
      <c r="T40" s="56">
        <v>1851.9117721519001</v>
      </c>
      <c r="U40" s="58">
        <v>-4.0913575933170199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6">
        <v>0.02</v>
      </c>
      <c r="H41" s="59"/>
      <c r="I41" s="59"/>
      <c r="J41" s="59"/>
      <c r="K41" s="56">
        <v>0.02</v>
      </c>
      <c r="L41" s="57">
        <v>100</v>
      </c>
      <c r="M41" s="59"/>
      <c r="N41" s="56">
        <v>-5.07</v>
      </c>
      <c r="O41" s="56">
        <v>1372.81</v>
      </c>
      <c r="P41" s="59"/>
      <c r="Q41" s="56">
        <v>9</v>
      </c>
      <c r="R41" s="59"/>
      <c r="S41" s="59"/>
      <c r="T41" s="56">
        <v>-0.92888888888888899</v>
      </c>
      <c r="U41" s="60"/>
    </row>
    <row r="42" spans="1:21" ht="12" customHeight="1" thickBot="1">
      <c r="A42" s="75"/>
      <c r="B42" s="72" t="s">
        <v>32</v>
      </c>
      <c r="C42" s="73"/>
      <c r="D42" s="56">
        <v>39527.349900000001</v>
      </c>
      <c r="E42" s="59"/>
      <c r="F42" s="59"/>
      <c r="G42" s="56">
        <v>74359.828699999998</v>
      </c>
      <c r="H42" s="57">
        <v>-46.843140185985902</v>
      </c>
      <c r="I42" s="56">
        <v>3913.6902</v>
      </c>
      <c r="J42" s="57">
        <v>9.9012208253303609</v>
      </c>
      <c r="K42" s="56">
        <v>4748.951</v>
      </c>
      <c r="L42" s="57">
        <v>6.3864469338133398</v>
      </c>
      <c r="M42" s="57">
        <v>-0.17588322136825599</v>
      </c>
      <c r="N42" s="56">
        <v>1075645.7246000001</v>
      </c>
      <c r="O42" s="56">
        <v>20290091.776999999</v>
      </c>
      <c r="P42" s="56">
        <v>77</v>
      </c>
      <c r="Q42" s="56">
        <v>81</v>
      </c>
      <c r="R42" s="57">
        <v>-4.9382716049382704</v>
      </c>
      <c r="S42" s="56">
        <v>513.34220649350698</v>
      </c>
      <c r="T42" s="56">
        <v>632.92181358024698</v>
      </c>
      <c r="U42" s="58">
        <v>-23.294326002055101</v>
      </c>
    </row>
    <row r="43" spans="1:21" ht="12" thickBot="1">
      <c r="A43" s="75"/>
      <c r="B43" s="72" t="s">
        <v>33</v>
      </c>
      <c r="C43" s="73"/>
      <c r="D43" s="56">
        <v>358222.51030000002</v>
      </c>
      <c r="E43" s="59"/>
      <c r="F43" s="59"/>
      <c r="G43" s="56">
        <v>274679.0282</v>
      </c>
      <c r="H43" s="57">
        <v>30.414947456116</v>
      </c>
      <c r="I43" s="56">
        <v>24244.695199999998</v>
      </c>
      <c r="J43" s="57">
        <v>6.7680546316578001</v>
      </c>
      <c r="K43" s="56">
        <v>14363.1297</v>
      </c>
      <c r="L43" s="57">
        <v>5.2290594568224096</v>
      </c>
      <c r="M43" s="57">
        <v>0.68798135966146701</v>
      </c>
      <c r="N43" s="56">
        <v>9658947.2293999996</v>
      </c>
      <c r="O43" s="56">
        <v>137884767.01899999</v>
      </c>
      <c r="P43" s="56">
        <v>1860</v>
      </c>
      <c r="Q43" s="56">
        <v>1748</v>
      </c>
      <c r="R43" s="57">
        <v>6.4073226544622397</v>
      </c>
      <c r="S43" s="56">
        <v>192.59274747311801</v>
      </c>
      <c r="T43" s="56">
        <v>199.87061516018301</v>
      </c>
      <c r="U43" s="58">
        <v>-3.7788897985790602</v>
      </c>
    </row>
    <row r="44" spans="1:21" ht="12" thickBot="1">
      <c r="A44" s="75"/>
      <c r="B44" s="72" t="s">
        <v>38</v>
      </c>
      <c r="C44" s="73"/>
      <c r="D44" s="56">
        <v>175221.45</v>
      </c>
      <c r="E44" s="59"/>
      <c r="F44" s="59"/>
      <c r="G44" s="56">
        <v>103952.2</v>
      </c>
      <c r="H44" s="57">
        <v>68.559636063498402</v>
      </c>
      <c r="I44" s="56">
        <v>-21764.69</v>
      </c>
      <c r="J44" s="57">
        <v>-12.421247512790201</v>
      </c>
      <c r="K44" s="56">
        <v>-4083.77</v>
      </c>
      <c r="L44" s="57">
        <v>-3.9285075255742501</v>
      </c>
      <c r="M44" s="57">
        <v>4.3295582268345196</v>
      </c>
      <c r="N44" s="56">
        <v>8523018.2200000007</v>
      </c>
      <c r="O44" s="56">
        <v>60920024.460000001</v>
      </c>
      <c r="P44" s="56">
        <v>134</v>
      </c>
      <c r="Q44" s="56">
        <v>131</v>
      </c>
      <c r="R44" s="57">
        <v>2.2900763358778602</v>
      </c>
      <c r="S44" s="56">
        <v>1307.6227611940301</v>
      </c>
      <c r="T44" s="56">
        <v>1240.4358015267201</v>
      </c>
      <c r="U44" s="58">
        <v>5.1380995850792504</v>
      </c>
    </row>
    <row r="45" spans="1:21" ht="12" thickBot="1">
      <c r="A45" s="75"/>
      <c r="B45" s="72" t="s">
        <v>39</v>
      </c>
      <c r="C45" s="73"/>
      <c r="D45" s="56">
        <v>52291.49</v>
      </c>
      <c r="E45" s="59"/>
      <c r="F45" s="59"/>
      <c r="G45" s="56">
        <v>55315.41</v>
      </c>
      <c r="H45" s="57">
        <v>-5.4666864080009701</v>
      </c>
      <c r="I45" s="56">
        <v>6951.21</v>
      </c>
      <c r="J45" s="57">
        <v>13.2931955084852</v>
      </c>
      <c r="K45" s="56">
        <v>8633.83</v>
      </c>
      <c r="L45" s="57">
        <v>15.6083630221669</v>
      </c>
      <c r="M45" s="57">
        <v>-0.19488685786030099</v>
      </c>
      <c r="N45" s="56">
        <v>3667868.64</v>
      </c>
      <c r="O45" s="56">
        <v>26925418.57</v>
      </c>
      <c r="P45" s="56">
        <v>39</v>
      </c>
      <c r="Q45" s="56">
        <v>59</v>
      </c>
      <c r="R45" s="57">
        <v>-33.8983050847458</v>
      </c>
      <c r="S45" s="56">
        <v>1340.80743589744</v>
      </c>
      <c r="T45" s="56">
        <v>1005.9689830508501</v>
      </c>
      <c r="U45" s="58">
        <v>24.972896471332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18253.2107</v>
      </c>
      <c r="E47" s="62"/>
      <c r="F47" s="62"/>
      <c r="G47" s="61">
        <v>16382.331</v>
      </c>
      <c r="H47" s="63">
        <v>11.420106821184399</v>
      </c>
      <c r="I47" s="61">
        <v>985.46500000000003</v>
      </c>
      <c r="J47" s="63">
        <v>5.3988584046750701</v>
      </c>
      <c r="K47" s="61">
        <v>1804.5922</v>
      </c>
      <c r="L47" s="63">
        <v>11.0154788106772</v>
      </c>
      <c r="M47" s="63">
        <v>-0.453912634666159</v>
      </c>
      <c r="N47" s="61">
        <v>327107.58</v>
      </c>
      <c r="O47" s="61">
        <v>7292563.7927000001</v>
      </c>
      <c r="P47" s="61">
        <v>15</v>
      </c>
      <c r="Q47" s="61">
        <v>18</v>
      </c>
      <c r="R47" s="63">
        <v>-16.6666666666667</v>
      </c>
      <c r="S47" s="61">
        <v>1216.88071333333</v>
      </c>
      <c r="T47" s="61">
        <v>1607.6818000000001</v>
      </c>
      <c r="U47" s="64">
        <v>-32.114987310150298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89284.483999999997</v>
      </c>
      <c r="D2" s="37">
        <v>840633.45376495703</v>
      </c>
      <c r="E2" s="37">
        <v>676948.12532222201</v>
      </c>
      <c r="F2" s="37">
        <v>163658.13186153799</v>
      </c>
      <c r="G2" s="37">
        <v>676948.12532222201</v>
      </c>
      <c r="H2" s="37">
        <v>0.194690594392949</v>
      </c>
    </row>
    <row r="3" spans="1:8">
      <c r="A3" s="37">
        <v>2</v>
      </c>
      <c r="B3" s="37">
        <v>13</v>
      </c>
      <c r="C3" s="37">
        <v>13432</v>
      </c>
      <c r="D3" s="37">
        <v>133179.64901965801</v>
      </c>
      <c r="E3" s="37">
        <v>102742.415452991</v>
      </c>
      <c r="F3" s="37">
        <v>30437.233566666699</v>
      </c>
      <c r="G3" s="37">
        <v>102742.415452991</v>
      </c>
      <c r="H3" s="37">
        <v>0.22854267743395201</v>
      </c>
    </row>
    <row r="4" spans="1:8">
      <c r="A4" s="37">
        <v>3</v>
      </c>
      <c r="B4" s="37">
        <v>14</v>
      </c>
      <c r="C4" s="37">
        <v>156483</v>
      </c>
      <c r="D4" s="37">
        <v>204520.21752881</v>
      </c>
      <c r="E4" s="37">
        <v>182480.257398505</v>
      </c>
      <c r="F4" s="37">
        <v>22039.908848253399</v>
      </c>
      <c r="G4" s="37">
        <v>182480.257398505</v>
      </c>
      <c r="H4" s="37">
        <v>0.107763988523565</v>
      </c>
    </row>
    <row r="5" spans="1:8">
      <c r="A5" s="37">
        <v>4</v>
      </c>
      <c r="B5" s="37">
        <v>15</v>
      </c>
      <c r="C5" s="37">
        <v>3593</v>
      </c>
      <c r="D5" s="37">
        <v>55255.467337818598</v>
      </c>
      <c r="E5" s="37">
        <v>42717.453725126703</v>
      </c>
      <c r="F5" s="37">
        <v>12538.013612691901</v>
      </c>
      <c r="G5" s="37">
        <v>42717.453725126703</v>
      </c>
      <c r="H5" s="37">
        <v>0.22690991890517401</v>
      </c>
    </row>
    <row r="6" spans="1:8">
      <c r="A6" s="37">
        <v>5</v>
      </c>
      <c r="B6" s="37">
        <v>16</v>
      </c>
      <c r="C6" s="37">
        <v>5580</v>
      </c>
      <c r="D6" s="37">
        <v>234578.14850000001</v>
      </c>
      <c r="E6" s="37">
        <v>211382.015635043</v>
      </c>
      <c r="F6" s="37">
        <v>23179.038847863201</v>
      </c>
      <c r="G6" s="37">
        <v>211382.015635043</v>
      </c>
      <c r="H6" s="37">
        <v>9.8818786856845697E-2</v>
      </c>
    </row>
    <row r="7" spans="1:8">
      <c r="A7" s="37">
        <v>6</v>
      </c>
      <c r="B7" s="37">
        <v>17</v>
      </c>
      <c r="C7" s="37">
        <v>20199</v>
      </c>
      <c r="D7" s="37">
        <v>330146.69084102602</v>
      </c>
      <c r="E7" s="37">
        <v>229975.81431282</v>
      </c>
      <c r="F7" s="37">
        <v>100170.876528205</v>
      </c>
      <c r="G7" s="37">
        <v>229975.81431282</v>
      </c>
      <c r="H7" s="37">
        <v>0.30341323813674098</v>
      </c>
    </row>
    <row r="8" spans="1:8">
      <c r="A8" s="37">
        <v>7</v>
      </c>
      <c r="B8" s="37">
        <v>18</v>
      </c>
      <c r="C8" s="37">
        <v>87156</v>
      </c>
      <c r="D8" s="37">
        <v>151383.302577778</v>
      </c>
      <c r="E8" s="37">
        <v>122289.929889744</v>
      </c>
      <c r="F8" s="37">
        <v>29078.141918803401</v>
      </c>
      <c r="G8" s="37">
        <v>122289.929889744</v>
      </c>
      <c r="H8" s="37">
        <v>0.19210221529135901</v>
      </c>
    </row>
    <row r="9" spans="1:8">
      <c r="A9" s="37">
        <v>8</v>
      </c>
      <c r="B9" s="37">
        <v>19</v>
      </c>
      <c r="C9" s="37">
        <v>26230</v>
      </c>
      <c r="D9" s="37">
        <v>118371.53925641</v>
      </c>
      <c r="E9" s="37">
        <v>91454.350723076903</v>
      </c>
      <c r="F9" s="37">
        <v>26917.188533333301</v>
      </c>
      <c r="G9" s="37">
        <v>91454.350723076903</v>
      </c>
      <c r="H9" s="37">
        <v>0.227395780289946</v>
      </c>
    </row>
    <row r="10" spans="1:8">
      <c r="A10" s="37">
        <v>9</v>
      </c>
      <c r="B10" s="37">
        <v>21</v>
      </c>
      <c r="C10" s="37">
        <v>324554</v>
      </c>
      <c r="D10" s="37">
        <v>1312498.1350768199</v>
      </c>
      <c r="E10" s="37">
        <v>1379618.3421666699</v>
      </c>
      <c r="F10" s="37">
        <v>-67162.790252991501</v>
      </c>
      <c r="G10" s="37">
        <v>1379618.3421666699</v>
      </c>
      <c r="H10" s="37">
        <v>-5.11733827138467E-2</v>
      </c>
    </row>
    <row r="11" spans="1:8">
      <c r="A11" s="37">
        <v>10</v>
      </c>
      <c r="B11" s="37">
        <v>22</v>
      </c>
      <c r="C11" s="37">
        <v>28947</v>
      </c>
      <c r="D11" s="37">
        <v>512222.60776923102</v>
      </c>
      <c r="E11" s="37">
        <v>444822.62839487201</v>
      </c>
      <c r="F11" s="37">
        <v>63041.782793162398</v>
      </c>
      <c r="G11" s="37">
        <v>444822.62839487201</v>
      </c>
      <c r="H11" s="37">
        <v>0.12413112910528699</v>
      </c>
    </row>
    <row r="12" spans="1:8">
      <c r="A12" s="37">
        <v>11</v>
      </c>
      <c r="B12" s="37">
        <v>23</v>
      </c>
      <c r="C12" s="37">
        <v>259354.12899999999</v>
      </c>
      <c r="D12" s="37">
        <v>2426149.6120367502</v>
      </c>
      <c r="E12" s="37">
        <v>2250812.7644000002</v>
      </c>
      <c r="F12" s="37">
        <v>174001.796696581</v>
      </c>
      <c r="G12" s="37">
        <v>2250812.7644000002</v>
      </c>
      <c r="H12" s="37">
        <v>7.1758805596206801E-2</v>
      </c>
    </row>
    <row r="13" spans="1:8">
      <c r="A13" s="37">
        <v>12</v>
      </c>
      <c r="B13" s="37">
        <v>24</v>
      </c>
      <c r="C13" s="37">
        <v>34856</v>
      </c>
      <c r="D13" s="37">
        <v>789635.879639316</v>
      </c>
      <c r="E13" s="37">
        <v>734439.63090683799</v>
      </c>
      <c r="F13" s="37">
        <v>55191.342749572599</v>
      </c>
      <c r="G13" s="37">
        <v>734439.63090683799</v>
      </c>
      <c r="H13" s="37">
        <v>6.9895108716426693E-2</v>
      </c>
    </row>
    <row r="14" spans="1:8">
      <c r="A14" s="37">
        <v>13</v>
      </c>
      <c r="B14" s="37">
        <v>25</v>
      </c>
      <c r="C14" s="37">
        <v>121464</v>
      </c>
      <c r="D14" s="37">
        <v>1585536.01912389</v>
      </c>
      <c r="E14" s="37">
        <v>1561105.9254999999</v>
      </c>
      <c r="F14" s="37">
        <v>24411.571499999998</v>
      </c>
      <c r="G14" s="37">
        <v>1561105.9254999999</v>
      </c>
      <c r="H14" s="37">
        <v>1.5396595462484499E-2</v>
      </c>
    </row>
    <row r="15" spans="1:8">
      <c r="A15" s="37">
        <v>14</v>
      </c>
      <c r="B15" s="37">
        <v>26</v>
      </c>
      <c r="C15" s="37">
        <v>76730</v>
      </c>
      <c r="D15" s="37">
        <v>446942.528578814</v>
      </c>
      <c r="E15" s="37">
        <v>395204.513624257</v>
      </c>
      <c r="F15" s="37">
        <v>51732.687974752298</v>
      </c>
      <c r="G15" s="37">
        <v>395204.513624257</v>
      </c>
      <c r="H15" s="37">
        <v>0.11574934418005001</v>
      </c>
    </row>
    <row r="16" spans="1:8">
      <c r="A16" s="37">
        <v>15</v>
      </c>
      <c r="B16" s="37">
        <v>27</v>
      </c>
      <c r="C16" s="37">
        <v>209776.783</v>
      </c>
      <c r="D16" s="37">
        <v>1766482.92955935</v>
      </c>
      <c r="E16" s="37">
        <v>1760990.3395426599</v>
      </c>
      <c r="F16" s="37">
        <v>5446.0002731034001</v>
      </c>
      <c r="G16" s="37">
        <v>1760990.3395426599</v>
      </c>
      <c r="H16" s="37">
        <v>3.0830436117903902E-3</v>
      </c>
    </row>
    <row r="17" spans="1:9">
      <c r="A17" s="37">
        <v>16</v>
      </c>
      <c r="B17" s="37">
        <v>29</v>
      </c>
      <c r="C17" s="37">
        <v>311431</v>
      </c>
      <c r="D17" s="37">
        <v>4151976.9842846198</v>
      </c>
      <c r="E17" s="37">
        <v>3876576.8715059799</v>
      </c>
      <c r="F17" s="37">
        <v>99776.830727350403</v>
      </c>
      <c r="G17" s="37">
        <v>3876576.8715059799</v>
      </c>
      <c r="H17" s="37">
        <v>2.50925441243596E-2</v>
      </c>
    </row>
    <row r="18" spans="1:9">
      <c r="A18" s="37">
        <v>17</v>
      </c>
      <c r="B18" s="37">
        <v>31</v>
      </c>
      <c r="C18" s="37">
        <v>38472.341</v>
      </c>
      <c r="D18" s="37">
        <v>393881.61518019799</v>
      </c>
      <c r="E18" s="37">
        <v>338375.28831433598</v>
      </c>
      <c r="F18" s="37">
        <v>55505.036267571399</v>
      </c>
      <c r="G18" s="37">
        <v>338375.28831433598</v>
      </c>
      <c r="H18" s="37">
        <v>0.14091852982625699</v>
      </c>
    </row>
    <row r="19" spans="1:9">
      <c r="A19" s="37">
        <v>18</v>
      </c>
      <c r="B19" s="37">
        <v>32</v>
      </c>
      <c r="C19" s="37">
        <v>31643.662</v>
      </c>
      <c r="D19" s="37">
        <v>453381.38518600003</v>
      </c>
      <c r="E19" s="37">
        <v>417835.34860679199</v>
      </c>
      <c r="F19" s="37">
        <v>35546.036579207102</v>
      </c>
      <c r="G19" s="37">
        <v>417835.34860679199</v>
      </c>
      <c r="H19" s="37">
        <v>7.8402064444318395E-2</v>
      </c>
    </row>
    <row r="20" spans="1:9">
      <c r="A20" s="37">
        <v>19</v>
      </c>
      <c r="B20" s="37">
        <v>33</v>
      </c>
      <c r="C20" s="37">
        <v>46059.571000000004</v>
      </c>
      <c r="D20" s="37">
        <v>793164.00426727196</v>
      </c>
      <c r="E20" s="37">
        <v>629770.29164487403</v>
      </c>
      <c r="F20" s="37">
        <v>163391.52658503299</v>
      </c>
      <c r="G20" s="37">
        <v>629770.29164487403</v>
      </c>
      <c r="H20" s="37">
        <v>0.20600024210655099</v>
      </c>
    </row>
    <row r="21" spans="1:9">
      <c r="A21" s="37">
        <v>20</v>
      </c>
      <c r="B21" s="37">
        <v>34</v>
      </c>
      <c r="C21" s="37">
        <v>51410.767999999996</v>
      </c>
      <c r="D21" s="37">
        <v>312109.87693356798</v>
      </c>
      <c r="E21" s="37">
        <v>237845.87759289201</v>
      </c>
      <c r="F21" s="37">
        <v>74263.742930419801</v>
      </c>
      <c r="G21" s="37">
        <v>237845.87759289201</v>
      </c>
      <c r="H21" s="37">
        <v>0.23794121695416601</v>
      </c>
    </row>
    <row r="22" spans="1:9">
      <c r="A22" s="37">
        <v>21</v>
      </c>
      <c r="B22" s="37">
        <v>35</v>
      </c>
      <c r="C22" s="37">
        <v>52906.483</v>
      </c>
      <c r="D22" s="37">
        <v>1576556.8350283201</v>
      </c>
      <c r="E22" s="37">
        <v>1461376.44995133</v>
      </c>
      <c r="F22" s="37">
        <v>115158.463476991</v>
      </c>
      <c r="G22" s="37">
        <v>1461376.44995133</v>
      </c>
      <c r="H22" s="37">
        <v>7.3045298582426296E-2</v>
      </c>
    </row>
    <row r="23" spans="1:9">
      <c r="A23" s="37">
        <v>22</v>
      </c>
      <c r="B23" s="37">
        <v>36</v>
      </c>
      <c r="C23" s="37">
        <v>173498.99400000001</v>
      </c>
      <c r="D23" s="37">
        <v>835745.71763008798</v>
      </c>
      <c r="E23" s="37">
        <v>718924.99386629101</v>
      </c>
      <c r="F23" s="37">
        <v>116820.723763797</v>
      </c>
      <c r="G23" s="37">
        <v>718924.99386629101</v>
      </c>
      <c r="H23" s="37">
        <v>0.1397802241752</v>
      </c>
    </row>
    <row r="24" spans="1:9">
      <c r="A24" s="37">
        <v>23</v>
      </c>
      <c r="B24" s="37">
        <v>37</v>
      </c>
      <c r="C24" s="37">
        <v>179766.88699999999</v>
      </c>
      <c r="D24" s="37">
        <v>1360947.16244248</v>
      </c>
      <c r="E24" s="37">
        <v>1194035.00638562</v>
      </c>
      <c r="F24" s="37">
        <v>166910.834109952</v>
      </c>
      <c r="G24" s="37">
        <v>1194035.00638562</v>
      </c>
      <c r="H24" s="37">
        <v>0.122643259667977</v>
      </c>
    </row>
    <row r="25" spans="1:9">
      <c r="A25" s="37">
        <v>24</v>
      </c>
      <c r="B25" s="37">
        <v>38</v>
      </c>
      <c r="C25" s="37">
        <v>246264.41</v>
      </c>
      <c r="D25" s="37">
        <v>1197447.62138761</v>
      </c>
      <c r="E25" s="37">
        <v>1154739.9135044201</v>
      </c>
      <c r="F25" s="37">
        <v>42698.079564601801</v>
      </c>
      <c r="G25" s="37">
        <v>1154739.9135044201</v>
      </c>
      <c r="H25" s="37">
        <v>3.5657862713347602E-2</v>
      </c>
    </row>
    <row r="26" spans="1:9">
      <c r="A26" s="37">
        <v>25</v>
      </c>
      <c r="B26" s="37">
        <v>39</v>
      </c>
      <c r="C26" s="37">
        <v>97593.544999999998</v>
      </c>
      <c r="D26" s="37">
        <v>174727.732524249</v>
      </c>
      <c r="E26" s="37">
        <v>140762.008000056</v>
      </c>
      <c r="F26" s="37">
        <v>33965.724524193101</v>
      </c>
      <c r="G26" s="37">
        <v>140762.008000056</v>
      </c>
      <c r="H26" s="37">
        <v>0.19439229270304401</v>
      </c>
    </row>
    <row r="27" spans="1:9">
      <c r="A27" s="37">
        <v>26</v>
      </c>
      <c r="B27" s="37">
        <v>42</v>
      </c>
      <c r="C27" s="37">
        <v>16707.278999999999</v>
      </c>
      <c r="D27" s="37">
        <v>315353.03600000002</v>
      </c>
      <c r="E27" s="37">
        <v>277594.15519999998</v>
      </c>
      <c r="F27" s="37">
        <v>37758.880799999999</v>
      </c>
      <c r="G27" s="37">
        <v>277594.15519999998</v>
      </c>
      <c r="H27" s="37">
        <v>0.11973526964871201</v>
      </c>
    </row>
    <row r="28" spans="1:9">
      <c r="A28" s="37">
        <v>27</v>
      </c>
      <c r="B28" s="37">
        <v>75</v>
      </c>
      <c r="C28" s="37">
        <v>82</v>
      </c>
      <c r="D28" s="37">
        <v>39527.3504273504</v>
      </c>
      <c r="E28" s="37">
        <v>35613.658119658103</v>
      </c>
      <c r="F28" s="37">
        <v>3913.6923076923099</v>
      </c>
      <c r="G28" s="37">
        <v>35613.658119658103</v>
      </c>
      <c r="H28" s="37">
        <v>9.9012260254719195E-2</v>
      </c>
    </row>
    <row r="29" spans="1:9">
      <c r="A29" s="37">
        <v>28</v>
      </c>
      <c r="B29" s="37">
        <v>76</v>
      </c>
      <c r="C29" s="37">
        <v>2044</v>
      </c>
      <c r="D29" s="37">
        <v>358222.50472136697</v>
      </c>
      <c r="E29" s="37">
        <v>333977.81710170902</v>
      </c>
      <c r="F29" s="37">
        <v>24244.6876196581</v>
      </c>
      <c r="G29" s="37">
        <v>333977.81710170902</v>
      </c>
      <c r="H29" s="37">
        <v>6.76805262095862E-2</v>
      </c>
    </row>
    <row r="30" spans="1:9">
      <c r="A30" s="37">
        <v>29</v>
      </c>
      <c r="B30" s="37">
        <v>99</v>
      </c>
      <c r="C30" s="37">
        <v>15</v>
      </c>
      <c r="D30" s="37">
        <v>18253.2108009984</v>
      </c>
      <c r="E30" s="37">
        <v>17267.745677331499</v>
      </c>
      <c r="F30" s="37">
        <v>985.46512366689399</v>
      </c>
      <c r="G30" s="37">
        <v>17267.745677331499</v>
      </c>
      <c r="H30" s="37">
        <v>5.3988590523097998E-2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74</v>
      </c>
      <c r="D34" s="34">
        <v>110007.13</v>
      </c>
      <c r="E34" s="34">
        <v>99767.95</v>
      </c>
      <c r="F34" s="30"/>
      <c r="G34" s="30"/>
      <c r="H34" s="30"/>
    </row>
    <row r="35" spans="1:8">
      <c r="A35" s="30"/>
      <c r="B35" s="33">
        <v>71</v>
      </c>
      <c r="C35" s="34">
        <v>92</v>
      </c>
      <c r="D35" s="34">
        <v>187177.55</v>
      </c>
      <c r="E35" s="34">
        <v>200417.14</v>
      </c>
      <c r="F35" s="30"/>
      <c r="G35" s="30"/>
      <c r="H35" s="30"/>
    </row>
    <row r="36" spans="1:8">
      <c r="A36" s="30"/>
      <c r="B36" s="33">
        <v>72</v>
      </c>
      <c r="C36" s="34">
        <v>6</v>
      </c>
      <c r="D36" s="34">
        <v>12678.27</v>
      </c>
      <c r="E36" s="34">
        <v>12062.33</v>
      </c>
      <c r="F36" s="30"/>
      <c r="G36" s="30"/>
      <c r="H36" s="30"/>
    </row>
    <row r="37" spans="1:8">
      <c r="A37" s="30"/>
      <c r="B37" s="33">
        <v>73</v>
      </c>
      <c r="C37" s="34">
        <v>76</v>
      </c>
      <c r="D37" s="34">
        <v>149446.21</v>
      </c>
      <c r="E37" s="34">
        <v>174050.94</v>
      </c>
      <c r="F37" s="30"/>
      <c r="G37" s="30"/>
      <c r="H37" s="30"/>
    </row>
    <row r="38" spans="1:8">
      <c r="A38" s="30"/>
      <c r="B38" s="33">
        <v>77</v>
      </c>
      <c r="C38" s="34">
        <v>132</v>
      </c>
      <c r="D38" s="34">
        <v>175221.45</v>
      </c>
      <c r="E38" s="34">
        <v>196986.14</v>
      </c>
      <c r="F38" s="30"/>
      <c r="G38" s="30"/>
      <c r="H38" s="30"/>
    </row>
    <row r="39" spans="1:8">
      <c r="A39" s="30"/>
      <c r="B39" s="33">
        <v>78</v>
      </c>
      <c r="C39" s="34">
        <v>39</v>
      </c>
      <c r="D39" s="34">
        <v>52291.49</v>
      </c>
      <c r="E39" s="34">
        <v>45340.28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2016-10-27T11:15:38Z</dcterms:modified>
</cp:coreProperties>
</file>