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31" i="2"/>
  <c r="I31"/>
  <c r="H31"/>
  <c r="F31"/>
  <c r="E31"/>
  <c r="H34"/>
  <c r="H30"/>
  <c r="J41"/>
  <c r="I41"/>
  <c r="H41"/>
  <c r="F41"/>
  <c r="E41"/>
  <c r="G31" l="1"/>
  <c r="L31" s="1"/>
  <c r="K31"/>
  <c r="G41"/>
  <c r="L41" s="1"/>
  <c r="K41"/>
  <c r="E4"/>
  <c r="J36" l="1"/>
  <c r="I36"/>
  <c r="H36"/>
  <c r="F36"/>
  <c r="E36"/>
  <c r="J32"/>
  <c r="I32"/>
  <c r="H32"/>
  <c r="F32"/>
  <c r="E32"/>
  <c r="K32" l="1"/>
  <c r="K36"/>
  <c r="G36"/>
  <c r="L36" s="1"/>
  <c r="G32"/>
  <c r="L32" s="1"/>
  <c r="J39"/>
  <c r="J40"/>
  <c r="J33"/>
  <c r="J34"/>
  <c r="J35"/>
  <c r="I39"/>
  <c r="I40"/>
  <c r="I33"/>
  <c r="I34"/>
  <c r="I35"/>
  <c r="H33" l="1"/>
  <c r="H42" l="1"/>
  <c r="J8" l="1"/>
  <c r="F39" l="1"/>
  <c r="F40"/>
  <c r="F34"/>
  <c r="F35"/>
  <c r="E39"/>
  <c r="K39" s="1"/>
  <c r="E40"/>
  <c r="K40" s="1"/>
  <c r="E35"/>
  <c r="K35" s="1"/>
  <c r="E34"/>
  <c r="K34" s="1"/>
  <c r="F42"/>
  <c r="E13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E42"/>
  <c r="E38"/>
  <c r="E37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3"/>
  <c r="K33" s="1"/>
  <c r="E5"/>
  <c r="I30"/>
  <c r="I37"/>
  <c r="I38"/>
  <c r="I42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7"/>
  <c r="J38"/>
  <c r="J42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<sst xmlns="http://schemas.openxmlformats.org/spreadsheetml/2006/main" count="121" uniqueCount="80">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</sst>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1" fontId="82" fillId="0" borderId="0" xfId="0" applyNumberFormat="1" applyFont="1" applyAlignme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811" Type="http://schemas.openxmlformats.org/officeDocument/2006/relationships/hyperlink" Target="cid:2f0174c2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688" Type="http://schemas.openxmlformats.org/officeDocument/2006/relationships/image" Target="cid:a7986da913" TargetMode="External"/><Relationship Id="rId853" Type="http://schemas.openxmlformats.org/officeDocument/2006/relationships/hyperlink" Target="cid:9b343f332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713" Type="http://schemas.openxmlformats.org/officeDocument/2006/relationships/hyperlink" Target="cid:f6972582" TargetMode="External"/><Relationship Id="rId755" Type="http://schemas.openxmlformats.org/officeDocument/2006/relationships/hyperlink" Target="cid:96ccbd6b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699" Type="http://schemas.openxmlformats.org/officeDocument/2006/relationships/hyperlink" Target="cid:e02c118e2" TargetMode="External"/><Relationship Id="rId864" Type="http://schemas.openxmlformats.org/officeDocument/2006/relationships/image" Target="cid:b5a76202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724" Type="http://schemas.openxmlformats.org/officeDocument/2006/relationships/image" Target="cid:4721f69613" TargetMode="External"/><Relationship Id="rId766" Type="http://schemas.openxmlformats.org/officeDocument/2006/relationships/image" Target="cid:b86af5df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33" Type="http://schemas.openxmlformats.org/officeDocument/2006/relationships/hyperlink" Target="cid:6791f2062" TargetMode="External"/><Relationship Id="rId875" Type="http://schemas.openxmlformats.org/officeDocument/2006/relationships/hyperlink" Target="cid:d399225b2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00" Type="http://schemas.openxmlformats.org/officeDocument/2006/relationships/image" Target="cid:21e7f28513" TargetMode="External"/><Relationship Id="rId942" Type="http://schemas.openxmlformats.org/officeDocument/2006/relationships/image" Target="cid:735d0c7c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37" Type="http://schemas.openxmlformats.org/officeDocument/2006/relationships/hyperlink" Target="cid:2a827322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44" Type="http://schemas.openxmlformats.org/officeDocument/2006/relationships/image" Target="cid:8badad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746" Type="http://schemas.openxmlformats.org/officeDocument/2006/relationships/image" Target="cid:7fce3082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53" Type="http://schemas.openxmlformats.org/officeDocument/2006/relationships/hyperlink" Target="cid:a1a4c1b02" TargetMode="External"/><Relationship Id="rId995" Type="http://schemas.openxmlformats.org/officeDocument/2006/relationships/hyperlink" Target="cid:f48d61b4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48" Type="http://schemas.openxmlformats.org/officeDocument/2006/relationships/image" Target="cid:26b6ba8e13" TargetMode="External"/><Relationship Id="rId813" Type="http://schemas.openxmlformats.org/officeDocument/2006/relationships/hyperlink" Target="cid:34302f7c2" TargetMode="External"/><Relationship Id="rId855" Type="http://schemas.openxmlformats.org/officeDocument/2006/relationships/hyperlink" Target="cid:a04a25b6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897" Type="http://schemas.openxmlformats.org/officeDocument/2006/relationships/hyperlink" Target="cid:c559d0a2" TargetMode="External"/><Relationship Id="rId922" Type="http://schemas.openxmlformats.org/officeDocument/2006/relationships/image" Target="cid:4512b67e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757" Type="http://schemas.openxmlformats.org/officeDocument/2006/relationships/hyperlink" Target="cid:999433e22" TargetMode="External"/><Relationship Id="rId799" Type="http://schemas.openxmlformats.org/officeDocument/2006/relationships/hyperlink" Target="cid:109a72352" TargetMode="External"/><Relationship Id="rId964" Type="http://schemas.openxmlformats.org/officeDocument/2006/relationships/image" Target="cid:abd99a78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617" Type="http://schemas.openxmlformats.org/officeDocument/2006/relationships/hyperlink" Target="cid:bfc298fa2" TargetMode="External"/><Relationship Id="rId659" Type="http://schemas.openxmlformats.org/officeDocument/2006/relationships/hyperlink" Target="cid:500228512" TargetMode="External"/><Relationship Id="rId824" Type="http://schemas.openxmlformats.org/officeDocument/2006/relationships/image" Target="cid:4e36e8ed13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670" Type="http://schemas.openxmlformats.org/officeDocument/2006/relationships/image" Target="cid:75c2f99b13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26" Type="http://schemas.openxmlformats.org/officeDocument/2006/relationships/image" Target="cid:4c59840513" TargetMode="External"/><Relationship Id="rId768" Type="http://schemas.openxmlformats.org/officeDocument/2006/relationships/image" Target="cid:bd9ba6a513" TargetMode="External"/><Relationship Id="rId933" Type="http://schemas.openxmlformats.org/officeDocument/2006/relationships/hyperlink" Target="cid:63da869f2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N13" sqref="N13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14863976.0384</v>
      </c>
      <c r="F3" s="25">
        <f>RA!I7</f>
        <v>1755275.1810999999</v>
      </c>
      <c r="G3" s="16">
        <f>SUM(G4:G42)</f>
        <v>13108700.857300002</v>
      </c>
      <c r="H3" s="27">
        <f>RA!J7</f>
        <v>11.8089209546986</v>
      </c>
      <c r="I3" s="20">
        <f>SUM(I4:I42)</f>
        <v>14863981.301457841</v>
      </c>
      <c r="J3" s="21">
        <f>SUM(J4:J42)</f>
        <v>13108701.023516161</v>
      </c>
      <c r="K3" s="22">
        <f>E3-I3</f>
        <v>-5.26305784098804</v>
      </c>
      <c r="L3" s="22">
        <f>G3-J3</f>
        <v>-0.16621615923941135</v>
      </c>
    </row>
    <row r="4" spans="1:13">
      <c r="A4" s="69">
        <f>RA!A8</f>
        <v>42669</v>
      </c>
      <c r="B4" s="12">
        <v>12</v>
      </c>
      <c r="C4" s="67" t="s">
        <v>6</v>
      </c>
      <c r="D4" s="67"/>
      <c r="E4" s="15">
        <f>VLOOKUP(C4,RA!B8:D35,3,0)</f>
        <v>576963.39630000002</v>
      </c>
      <c r="F4" s="25">
        <f>VLOOKUP(C4,RA!B8:I38,8,0)</f>
        <v>150011.01790000001</v>
      </c>
      <c r="G4" s="16">
        <f t="shared" ref="G4:G42" si="0">E4-F4</f>
        <v>426952.37840000005</v>
      </c>
      <c r="H4" s="27">
        <f>RA!J8</f>
        <v>26.000092702934602</v>
      </c>
      <c r="I4" s="20">
        <f>VLOOKUP(B4,RMS!B:D,3,FALSE)</f>
        <v>576963.97303589701</v>
      </c>
      <c r="J4" s="21">
        <f>VLOOKUP(B4,RMS!B:E,4,FALSE)</f>
        <v>426952.38963162398</v>
      </c>
      <c r="K4" s="22">
        <f t="shared" ref="K4:K42" si="1">E4-I4</f>
        <v>-0.57673589698970318</v>
      </c>
      <c r="L4" s="22">
        <f t="shared" ref="L4:L42" si="2">G4-J4</f>
        <v>-1.1231623939238489E-2</v>
      </c>
    </row>
    <row r="5" spans="1:13">
      <c r="A5" s="69"/>
      <c r="B5" s="12">
        <v>13</v>
      </c>
      <c r="C5" s="67" t="s">
        <v>7</v>
      </c>
      <c r="D5" s="67"/>
      <c r="E5" s="15">
        <f>VLOOKUP(C5,RA!B8:D36,3,0)</f>
        <v>65527.270600000003</v>
      </c>
      <c r="F5" s="25">
        <f>VLOOKUP(C5,RA!B9:I39,8,0)</f>
        <v>15680.854300000001</v>
      </c>
      <c r="G5" s="16">
        <f t="shared" si="0"/>
        <v>49846.416300000004</v>
      </c>
      <c r="H5" s="27">
        <f>RA!J9</f>
        <v>23.9302723223757</v>
      </c>
      <c r="I5" s="20">
        <f>VLOOKUP(B5,RMS!B:D,3,FALSE)</f>
        <v>65527.310904273501</v>
      </c>
      <c r="J5" s="21">
        <f>VLOOKUP(B5,RMS!B:E,4,FALSE)</f>
        <v>49846.420400854702</v>
      </c>
      <c r="K5" s="22">
        <f t="shared" si="1"/>
        <v>-4.0304273497895338E-2</v>
      </c>
      <c r="L5" s="22">
        <f t="shared" si="2"/>
        <v>-4.1008546977536753E-3</v>
      </c>
      <c r="M5" s="32"/>
    </row>
    <row r="6" spans="1:13">
      <c r="A6" s="69"/>
      <c r="B6" s="12">
        <v>14</v>
      </c>
      <c r="C6" s="67" t="s">
        <v>8</v>
      </c>
      <c r="D6" s="67"/>
      <c r="E6" s="15">
        <f>VLOOKUP(C6,RA!B10:D37,3,0)</f>
        <v>86784.010599999994</v>
      </c>
      <c r="F6" s="25">
        <f>VLOOKUP(C6,RA!B10:I40,8,0)</f>
        <v>26897.2392</v>
      </c>
      <c r="G6" s="16">
        <f t="shared" si="0"/>
        <v>59886.771399999998</v>
      </c>
      <c r="H6" s="27">
        <f>RA!J10</f>
        <v>30.993312032988701</v>
      </c>
      <c r="I6" s="20">
        <f>VLOOKUP(B6,RMS!B:D,3,FALSE)</f>
        <v>86785.909640965096</v>
      </c>
      <c r="J6" s="21">
        <f>VLOOKUP(B6,RMS!B:E,4,FALSE)</f>
        <v>59886.771070159601</v>
      </c>
      <c r="K6" s="22">
        <f>E6-I6</f>
        <v>-1.8990409651014488</v>
      </c>
      <c r="L6" s="22">
        <f t="shared" si="2"/>
        <v>3.298403971712105E-4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VLOOKUP(C7,RA!B10:D38,3,0)</f>
        <v>45445.9329</v>
      </c>
      <c r="F7" s="25">
        <f>VLOOKUP(C7,RA!B11:I41,8,0)</f>
        <v>11067.4035</v>
      </c>
      <c r="G7" s="16">
        <f t="shared" si="0"/>
        <v>34378.529399999999</v>
      </c>
      <c r="H7" s="27">
        <f>RA!J11</f>
        <v>24.352901995329098</v>
      </c>
      <c r="I7" s="20">
        <f>VLOOKUP(B7,RMS!B:D,3,FALSE)</f>
        <v>45445.955821465803</v>
      </c>
      <c r="J7" s="21">
        <f>VLOOKUP(B7,RMS!B:E,4,FALSE)</f>
        <v>34378.529891702601</v>
      </c>
      <c r="K7" s="22">
        <f t="shared" si="1"/>
        <v>-2.2921465802937746E-2</v>
      </c>
      <c r="L7" s="22">
        <f t="shared" si="2"/>
        <v>-4.9170260172104463E-4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VLOOKUP(C8,RA!B12:D38,3,0)</f>
        <v>223916.0104</v>
      </c>
      <c r="F8" s="25">
        <f>VLOOKUP(C8,RA!B12:I42,8,0)</f>
        <v>30554.804800000002</v>
      </c>
      <c r="G8" s="16">
        <f t="shared" si="0"/>
        <v>193361.20559999999</v>
      </c>
      <c r="H8" s="27">
        <f>RA!J12</f>
        <v>13.6456543439736</v>
      </c>
      <c r="I8" s="20">
        <f>VLOOKUP(B8,RMS!B:D,3,FALSE)</f>
        <v>223916.011990598</v>
      </c>
      <c r="J8" s="21">
        <f>VLOOKUP(B8,RMS!B:E,4,FALSE)</f>
        <v>193361.20664102599</v>
      </c>
      <c r="K8" s="22">
        <f t="shared" si="1"/>
        <v>-1.5905979962553829E-3</v>
      </c>
      <c r="L8" s="22">
        <f t="shared" si="2"/>
        <v>-1.0410260001663119E-3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VLOOKUP(C9,RA!B12:D39,3,0)</f>
        <v>259868.0772</v>
      </c>
      <c r="F9" s="25">
        <f>VLOOKUP(C9,RA!B13:I43,8,0)</f>
        <v>87328.743900000001</v>
      </c>
      <c r="G9" s="16">
        <f t="shared" si="0"/>
        <v>172539.3333</v>
      </c>
      <c r="H9" s="27">
        <f>RA!J13</f>
        <v>33.605029459924801</v>
      </c>
      <c r="I9" s="20">
        <f>VLOOKUP(B9,RMS!B:D,3,FALSE)</f>
        <v>259868.25177692299</v>
      </c>
      <c r="J9" s="21">
        <f>VLOOKUP(B9,RMS!B:E,4,FALSE)</f>
        <v>172539.330716239</v>
      </c>
      <c r="K9" s="22">
        <f t="shared" si="1"/>
        <v>-0.17457692298921756</v>
      </c>
      <c r="L9" s="22">
        <f t="shared" si="2"/>
        <v>2.5837610010057688E-3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VLOOKUP(C10,RA!B14:D40,3,0)</f>
        <v>112153.27559999999</v>
      </c>
      <c r="F10" s="25">
        <f>VLOOKUP(C10,RA!B14:I43,8,0)</f>
        <v>21630.645400000001</v>
      </c>
      <c r="G10" s="16">
        <f t="shared" si="0"/>
        <v>90522.630199999985</v>
      </c>
      <c r="H10" s="27">
        <f>RA!J14</f>
        <v>19.286681806019399</v>
      </c>
      <c r="I10" s="20">
        <f>VLOOKUP(B10,RMS!B:D,3,FALSE)</f>
        <v>112153.274930769</v>
      </c>
      <c r="J10" s="21">
        <f>VLOOKUP(B10,RMS!B:E,4,FALSE)</f>
        <v>90522.630991452999</v>
      </c>
      <c r="K10" s="22">
        <f t="shared" si="1"/>
        <v>6.6923099802806973E-4</v>
      </c>
      <c r="L10" s="22">
        <f t="shared" si="2"/>
        <v>-7.9145301424432546E-4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VLOOKUP(C11,RA!B14:D41,3,0)</f>
        <v>106512.8223</v>
      </c>
      <c r="F11" s="25">
        <f>VLOOKUP(C11,RA!B15:I44,8,0)</f>
        <v>30820.078799999999</v>
      </c>
      <c r="G11" s="16">
        <f t="shared" si="0"/>
        <v>75692.743499999997</v>
      </c>
      <c r="H11" s="27">
        <f>RA!J15</f>
        <v>28.9355573671622</v>
      </c>
      <c r="I11" s="20">
        <f>VLOOKUP(B11,RMS!B:D,3,FALSE)</f>
        <v>106512.906819658</v>
      </c>
      <c r="J11" s="21">
        <f>VLOOKUP(B11,RMS!B:E,4,FALSE)</f>
        <v>75692.741511111104</v>
      </c>
      <c r="K11" s="22">
        <f t="shared" si="1"/>
        <v>-8.451965800486505E-2</v>
      </c>
      <c r="L11" s="22">
        <f t="shared" si="2"/>
        <v>1.9888888928107917E-3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VLOOKUP(C12,RA!B16:D42,3,0)</f>
        <v>637307.06869999995</v>
      </c>
      <c r="F12" s="25">
        <f>VLOOKUP(C12,RA!B16:I45,8,0)</f>
        <v>4431.5034999999998</v>
      </c>
      <c r="G12" s="16">
        <f t="shared" si="0"/>
        <v>632875.56519999995</v>
      </c>
      <c r="H12" s="27">
        <f>RA!J16</f>
        <v>0.695348242259344</v>
      </c>
      <c r="I12" s="20">
        <f>VLOOKUP(B12,RMS!B:D,3,FALSE)</f>
        <v>637306.67518974398</v>
      </c>
      <c r="J12" s="21">
        <f>VLOOKUP(B12,RMS!B:E,4,FALSE)</f>
        <v>632875.56506666704</v>
      </c>
      <c r="K12" s="22">
        <f t="shared" si="1"/>
        <v>0.39351025596261024</v>
      </c>
      <c r="L12" s="22">
        <f t="shared" si="2"/>
        <v>1.3333291281014681E-4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VLOOKUP(C13,RA!B16:D43,3,0)</f>
        <v>603919.40819999995</v>
      </c>
      <c r="F13" s="25">
        <f>VLOOKUP(C13,RA!B17:I46,8,0)</f>
        <v>87443.113899999997</v>
      </c>
      <c r="G13" s="16">
        <f t="shared" si="0"/>
        <v>516476.29429999995</v>
      </c>
      <c r="H13" s="27">
        <f>RA!J17</f>
        <v>14.479268709152199</v>
      </c>
      <c r="I13" s="20">
        <f>VLOOKUP(B13,RMS!B:D,3,FALSE)</f>
        <v>603919.44615128206</v>
      </c>
      <c r="J13" s="21">
        <f>VLOOKUP(B13,RMS!B:E,4,FALSE)</f>
        <v>516476.29408717901</v>
      </c>
      <c r="K13" s="22">
        <f t="shared" si="1"/>
        <v>-3.7951282109133899E-2</v>
      </c>
      <c r="L13" s="22">
        <f t="shared" si="2"/>
        <v>2.1282094530761242E-4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VLOOKUP(C14,RA!B18:D43,3,0)</f>
        <v>1240596.0307</v>
      </c>
      <c r="F14" s="25">
        <f>VLOOKUP(C14,RA!B18:I47,8,0)</f>
        <v>193815.12179999999</v>
      </c>
      <c r="G14" s="16">
        <f t="shared" si="0"/>
        <v>1046780.9089</v>
      </c>
      <c r="H14" s="27">
        <f>RA!J18</f>
        <v>15.6227423757467</v>
      </c>
      <c r="I14" s="20">
        <f>VLOOKUP(B14,RMS!B:D,3,FALSE)</f>
        <v>1240596.2712794901</v>
      </c>
      <c r="J14" s="21">
        <f>VLOOKUP(B14,RMS!B:E,4,FALSE)</f>
        <v>1046780.8784641</v>
      </c>
      <c r="K14" s="22">
        <f t="shared" si="1"/>
        <v>-0.2405794900842011</v>
      </c>
      <c r="L14" s="22">
        <f t="shared" si="2"/>
        <v>3.0435900087468326E-2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VLOOKUP(C15,RA!B18:D44,3,0)</f>
        <v>598299.42859999998</v>
      </c>
      <c r="F15" s="25">
        <f>VLOOKUP(C15,RA!B19:I48,8,0)</f>
        <v>48219.502200000003</v>
      </c>
      <c r="G15" s="16">
        <f t="shared" si="0"/>
        <v>550079.9264</v>
      </c>
      <c r="H15" s="27">
        <f>RA!J19</f>
        <v>8.0594264167746203</v>
      </c>
      <c r="I15" s="20">
        <f>VLOOKUP(B15,RMS!B:D,3,FALSE)</f>
        <v>598299.43242649594</v>
      </c>
      <c r="J15" s="21">
        <f>VLOOKUP(B15,RMS!B:E,4,FALSE)</f>
        <v>550079.92543760699</v>
      </c>
      <c r="K15" s="22">
        <f t="shared" si="1"/>
        <v>-3.8264959584921598E-3</v>
      </c>
      <c r="L15" s="22">
        <f t="shared" si="2"/>
        <v>9.6239300910383463E-4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VLOOKUP(C16,RA!B20:D45,3,0)</f>
        <v>1005945.5845</v>
      </c>
      <c r="F16" s="25">
        <f>VLOOKUP(C16,RA!B20:I49,8,0)</f>
        <v>96953.358500000002</v>
      </c>
      <c r="G16" s="16">
        <f t="shared" si="0"/>
        <v>908992.22600000002</v>
      </c>
      <c r="H16" s="27">
        <f>RA!J20</f>
        <v>9.63803211564273</v>
      </c>
      <c r="I16" s="20">
        <f>VLOOKUP(B16,RMS!B:D,3,FALSE)</f>
        <v>1005945.6787512799</v>
      </c>
      <c r="J16" s="21">
        <f>VLOOKUP(B16,RMS!B:E,4,FALSE)</f>
        <v>908992.22600000002</v>
      </c>
      <c r="K16" s="22">
        <f t="shared" si="1"/>
        <v>-9.4251279952004552E-2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VLOOKUP(C17,RA!B20:D46,3,0)</f>
        <v>279012.32290000003</v>
      </c>
      <c r="F17" s="25">
        <f>VLOOKUP(C17,RA!B21:I50,8,0)</f>
        <v>46345.08</v>
      </c>
      <c r="G17" s="16">
        <f t="shared" si="0"/>
        <v>232667.24290000001</v>
      </c>
      <c r="H17" s="27">
        <f>RA!J21</f>
        <v>16.610406134861101</v>
      </c>
      <c r="I17" s="20">
        <f>VLOOKUP(B17,RMS!B:D,3,FALSE)</f>
        <v>279012.11253076902</v>
      </c>
      <c r="J17" s="21">
        <f>VLOOKUP(B17,RMS!B:E,4,FALSE)</f>
        <v>232667.24292307699</v>
      </c>
      <c r="K17" s="22">
        <f t="shared" si="1"/>
        <v>0.21036923100473359</v>
      </c>
      <c r="L17" s="22">
        <f t="shared" si="2"/>
        <v>-2.3076980141922832E-5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VLOOKUP(C18,RA!B22:D47,3,0)</f>
        <v>959869.32250000001</v>
      </c>
      <c r="F18" s="25">
        <f>VLOOKUP(C18,RA!B22:I51,8,0)</f>
        <v>63898.666700000002</v>
      </c>
      <c r="G18" s="16">
        <f t="shared" si="0"/>
        <v>895970.65580000007</v>
      </c>
      <c r="H18" s="27">
        <f>RA!J22</f>
        <v>6.6570172837251</v>
      </c>
      <c r="I18" s="20">
        <f>VLOOKUP(B18,RMS!B:D,3,FALSE)</f>
        <v>959870.51707997103</v>
      </c>
      <c r="J18" s="21">
        <f>VLOOKUP(B18,RMS!B:E,4,FALSE)</f>
        <v>895970.65653203998</v>
      </c>
      <c r="K18" s="22">
        <f t="shared" si="1"/>
        <v>-1.1945799710229039</v>
      </c>
      <c r="L18" s="22">
        <f t="shared" si="2"/>
        <v>-7.3203991632908583E-4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VLOOKUP(C19,RA!B22:D48,3,0)</f>
        <v>2001886.5981999999</v>
      </c>
      <c r="F19" s="25">
        <f>VLOOKUP(C19,RA!B23:I52,8,0)</f>
        <v>264798.40779999999</v>
      </c>
      <c r="G19" s="16">
        <f t="shared" si="0"/>
        <v>1737088.1904</v>
      </c>
      <c r="H19" s="27">
        <f>RA!J23</f>
        <v>13.2274429549653</v>
      </c>
      <c r="I19" s="20">
        <f>VLOOKUP(B19,RMS!B:D,3,FALSE)</f>
        <v>2001887.7275692299</v>
      </c>
      <c r="J19" s="21">
        <f>VLOOKUP(B19,RMS!B:E,4,FALSE)</f>
        <v>1737088.2084307701</v>
      </c>
      <c r="K19" s="22">
        <f t="shared" si="1"/>
        <v>-1.1293692300096154</v>
      </c>
      <c r="L19" s="22">
        <f t="shared" si="2"/>
        <v>-1.8030770123004913E-2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VLOOKUP(C20,RA!B24:D49,3,0)</f>
        <v>239272.33549999999</v>
      </c>
      <c r="F20" s="25">
        <f>VLOOKUP(C20,RA!B24:I53,8,0)</f>
        <v>39593.173999999999</v>
      </c>
      <c r="G20" s="16">
        <f t="shared" si="0"/>
        <v>199679.16149999999</v>
      </c>
      <c r="H20" s="27">
        <f>RA!J24</f>
        <v>16.547326257865699</v>
      </c>
      <c r="I20" s="20">
        <f>VLOOKUP(B20,RMS!B:D,3,FALSE)</f>
        <v>239272.404858294</v>
      </c>
      <c r="J20" s="21">
        <f>VLOOKUP(B20,RMS!B:E,4,FALSE)</f>
        <v>199679.16483740401</v>
      </c>
      <c r="K20" s="22">
        <f t="shared" si="1"/>
        <v>-6.9358294014818966E-2</v>
      </c>
      <c r="L20" s="22">
        <f t="shared" si="2"/>
        <v>-3.3374040212947875E-3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VLOOKUP(C21,RA!B24:D50,3,0)</f>
        <v>283432.51789999998</v>
      </c>
      <c r="F21" s="25">
        <f>VLOOKUP(C21,RA!B25:I54,8,0)</f>
        <v>24047.63</v>
      </c>
      <c r="G21" s="16">
        <f t="shared" si="0"/>
        <v>259384.88789999997</v>
      </c>
      <c r="H21" s="27">
        <f>RA!J25</f>
        <v>8.4844287374550404</v>
      </c>
      <c r="I21" s="20">
        <f>VLOOKUP(B21,RMS!B:D,3,FALSE)</f>
        <v>283432.53740655002</v>
      </c>
      <c r="J21" s="21">
        <f>VLOOKUP(B21,RMS!B:E,4,FALSE)</f>
        <v>259384.88410730701</v>
      </c>
      <c r="K21" s="22">
        <f t="shared" si="1"/>
        <v>-1.9506550044752657E-2</v>
      </c>
      <c r="L21" s="22">
        <f t="shared" si="2"/>
        <v>3.792692965362221E-3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VLOOKUP(C22,RA!B26:D51,3,0)</f>
        <v>567127.33750000002</v>
      </c>
      <c r="F22" s="25">
        <f>VLOOKUP(C22,RA!B26:I55,8,0)</f>
        <v>122180.0214</v>
      </c>
      <c r="G22" s="16">
        <f t="shared" si="0"/>
        <v>444947.31610000005</v>
      </c>
      <c r="H22" s="27">
        <f>RA!J26</f>
        <v>21.543666355177201</v>
      </c>
      <c r="I22" s="20">
        <f>VLOOKUP(B22,RMS!B:D,3,FALSE)</f>
        <v>567127.27941237402</v>
      </c>
      <c r="J22" s="21">
        <f>VLOOKUP(B22,RMS!B:E,4,FALSE)</f>
        <v>444947.267392712</v>
      </c>
      <c r="K22" s="22">
        <f t="shared" si="1"/>
        <v>5.8087626006454229E-2</v>
      </c>
      <c r="L22" s="22">
        <f t="shared" si="2"/>
        <v>4.8707288049627095E-2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VLOOKUP(C23,RA!B26:D52,3,0)</f>
        <v>208497.04319999999</v>
      </c>
      <c r="F23" s="25">
        <f>VLOOKUP(C23,RA!B27:I56,8,0)</f>
        <v>52607.461799999997</v>
      </c>
      <c r="G23" s="16">
        <f t="shared" si="0"/>
        <v>155889.5814</v>
      </c>
      <c r="H23" s="27">
        <f>RA!J27</f>
        <v>25.231754365713702</v>
      </c>
      <c r="I23" s="20">
        <f>VLOOKUP(B23,RMS!B:D,3,FALSE)</f>
        <v>208496.91384017101</v>
      </c>
      <c r="J23" s="21">
        <f>VLOOKUP(B23,RMS!B:E,4,FALSE)</f>
        <v>155889.589021527</v>
      </c>
      <c r="K23" s="22">
        <f t="shared" si="1"/>
        <v>0.12935982897761278</v>
      </c>
      <c r="L23" s="22">
        <f t="shared" si="2"/>
        <v>-7.621527009177953E-3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VLOOKUP(C24,RA!B28:D53,3,0)</f>
        <v>966993.20940000005</v>
      </c>
      <c r="F24" s="25">
        <f>VLOOKUP(C24,RA!B28:I57,8,0)</f>
        <v>63225.9041</v>
      </c>
      <c r="G24" s="16">
        <f t="shared" si="0"/>
        <v>903767.30530000001</v>
      </c>
      <c r="H24" s="27">
        <f>RA!J28</f>
        <v>6.5384020782555901</v>
      </c>
      <c r="I24" s="20">
        <f>VLOOKUP(B24,RMS!B:D,3,FALSE)</f>
        <v>966993.81238584104</v>
      </c>
      <c r="J24" s="21">
        <f>VLOOKUP(B24,RMS!B:E,4,FALSE)</f>
        <v>903767.31564867299</v>
      </c>
      <c r="K24" s="22">
        <f t="shared" si="1"/>
        <v>-0.60298584098927677</v>
      </c>
      <c r="L24" s="22">
        <f t="shared" si="2"/>
        <v>-1.0348672978579998E-2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VLOOKUP(C25,RA!B28:D54,3,0)</f>
        <v>706712.81599999999</v>
      </c>
      <c r="F25" s="25">
        <f>VLOOKUP(C25,RA!B29:I58,8,0)</f>
        <v>94062.712100000004</v>
      </c>
      <c r="G25" s="16">
        <f t="shared" si="0"/>
        <v>612650.10389999999</v>
      </c>
      <c r="H25" s="27">
        <f>RA!J29</f>
        <v>13.309891934944099</v>
      </c>
      <c r="I25" s="20">
        <f>VLOOKUP(B25,RMS!B:D,3,FALSE)</f>
        <v>706712.81357964606</v>
      </c>
      <c r="J25" s="21">
        <f>VLOOKUP(B25,RMS!B:E,4,FALSE)</f>
        <v>612650.299495921</v>
      </c>
      <c r="K25" s="22">
        <f t="shared" si="1"/>
        <v>2.4203539360314608E-3</v>
      </c>
      <c r="L25" s="22">
        <f t="shared" si="2"/>
        <v>-0.19559592101722956</v>
      </c>
      <c r="M25" s="32"/>
    </row>
    <row r="26" spans="1:13">
      <c r="A26" s="69"/>
      <c r="B26" s="12">
        <v>37</v>
      </c>
      <c r="C26" s="67" t="s">
        <v>67</v>
      </c>
      <c r="D26" s="67"/>
      <c r="E26" s="15">
        <f>VLOOKUP(C26,RA!B30:D55,3,0)</f>
        <v>826384.08420000004</v>
      </c>
      <c r="F26" s="25">
        <f>VLOOKUP(C26,RA!B30:I59,8,0)</f>
        <v>108122.2184</v>
      </c>
      <c r="G26" s="16">
        <f t="shared" si="0"/>
        <v>718261.86580000003</v>
      </c>
      <c r="H26" s="27">
        <f>RA!J30</f>
        <v>13.0837730865388</v>
      </c>
      <c r="I26" s="20">
        <f>VLOOKUP(B26,RMS!B:D,3,FALSE)</f>
        <v>826384.10723982297</v>
      </c>
      <c r="J26" s="21">
        <f>VLOOKUP(B26,RMS!B:E,4,FALSE)</f>
        <v>718261.83626926702</v>
      </c>
      <c r="K26" s="22">
        <f t="shared" si="1"/>
        <v>-2.3039822932332754E-2</v>
      </c>
      <c r="L26" s="22">
        <f t="shared" si="2"/>
        <v>2.9530733008868992E-2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VLOOKUP(C27,RA!B30:D56,3,0)</f>
        <v>736567.75410000002</v>
      </c>
      <c r="F27" s="25">
        <f>VLOOKUP(C27,RA!B31:I60,8,0)</f>
        <v>42481.178599999999</v>
      </c>
      <c r="G27" s="16">
        <f t="shared" si="0"/>
        <v>694086.57550000004</v>
      </c>
      <c r="H27" s="27">
        <f>RA!J31</f>
        <v>5.76745022620588</v>
      </c>
      <c r="I27" s="20">
        <f>VLOOKUP(B27,RMS!B:D,3,FALSE)</f>
        <v>736567.67182831897</v>
      </c>
      <c r="J27" s="21">
        <f>VLOOKUP(B27,RMS!B:E,4,FALSE)</f>
        <v>694086.60650531005</v>
      </c>
      <c r="K27" s="22">
        <f t="shared" si="1"/>
        <v>8.2271681050769985E-2</v>
      </c>
      <c r="L27" s="22">
        <f t="shared" si="2"/>
        <v>-3.1005310011096299E-2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VLOOKUP(C28,RA!B32:D57,3,0)</f>
        <v>113106.83010000001</v>
      </c>
      <c r="F28" s="25">
        <f>VLOOKUP(C28,RA!B32:I61,8,0)</f>
        <v>24474.357499999998</v>
      </c>
      <c r="G28" s="16">
        <f t="shared" si="0"/>
        <v>88632.472600000008</v>
      </c>
      <c r="H28" s="27">
        <f>RA!J32</f>
        <v>21.638266653182399</v>
      </c>
      <c r="I28" s="20">
        <f>VLOOKUP(B28,RMS!B:D,3,FALSE)</f>
        <v>113106.757035118</v>
      </c>
      <c r="J28" s="21">
        <f>VLOOKUP(B28,RMS!B:E,4,FALSE)</f>
        <v>88632.502916148005</v>
      </c>
      <c r="K28" s="22">
        <f t="shared" si="1"/>
        <v>7.3064882002654485E-2</v>
      </c>
      <c r="L28" s="22">
        <f t="shared" si="2"/>
        <v>-3.0316147996927612E-2</v>
      </c>
      <c r="M28" s="32"/>
    </row>
    <row r="29" spans="1:13">
      <c r="A29" s="69"/>
      <c r="B29" s="12">
        <v>40</v>
      </c>
      <c r="C29" s="67" t="s">
        <v>68</v>
      </c>
      <c r="D29" s="67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VLOOKUP(C30,RA!B34:D60,3,0)</f>
        <v>201116.0361</v>
      </c>
      <c r="F30" s="25">
        <f>VLOOKUP(C30,RA!B34:I64,8,0)</f>
        <v>24380.854500000001</v>
      </c>
      <c r="G30" s="16">
        <f t="shared" si="0"/>
        <v>176735.18160000001</v>
      </c>
      <c r="H30" s="27">
        <f>RA!J34</f>
        <v>0</v>
      </c>
      <c r="I30" s="20">
        <f>VLOOKUP(B30,RMS!B:D,3,FALSE)</f>
        <v>201116.0356</v>
      </c>
      <c r="J30" s="21">
        <f>VLOOKUP(B30,RMS!B:E,4,FALSE)</f>
        <v>176735.15590000001</v>
      </c>
      <c r="K30" s="22">
        <f t="shared" si="1"/>
        <v>4.999999946448952E-4</v>
      </c>
      <c r="L30" s="22">
        <f t="shared" si="2"/>
        <v>2.5699999998323619E-2</v>
      </c>
      <c r="M30" s="32"/>
    </row>
    <row r="31" spans="1:13" s="36" customFormat="1" ht="12" thickBot="1">
      <c r="A31" s="69"/>
      <c r="B31" s="12">
        <v>43</v>
      </c>
      <c r="C31" s="43" t="s">
        <v>76</v>
      </c>
      <c r="D31" s="42"/>
      <c r="E31" s="15">
        <f>VLOOKUP(C31,RA!B35:D61,3,0)</f>
        <v>0</v>
      </c>
      <c r="F31" s="25">
        <f>VLOOKUP(C31,RA!B35:I65,8,0)</f>
        <v>0</v>
      </c>
      <c r="G31" s="16">
        <f t="shared" si="0"/>
        <v>0</v>
      </c>
      <c r="H31" s="27">
        <f>RA!J35</f>
        <v>12.122779949718799</v>
      </c>
      <c r="I31" s="20">
        <f>VLOOKUP(B31,RMS!B:D,3,FALSE)</f>
        <v>0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64</v>
      </c>
      <c r="D32" s="71"/>
      <c r="E32" s="15">
        <f>VLOOKUP(C32,RA!B34:D61,3,0)</f>
        <v>390427.83</v>
      </c>
      <c r="F32" s="25">
        <f>VLOOKUP(C32,RA!B34:I65,8,0)</f>
        <v>-35010.57</v>
      </c>
      <c r="G32" s="16">
        <f t="shared" si="0"/>
        <v>425438.4</v>
      </c>
      <c r="H32" s="27">
        <f>RA!J34</f>
        <v>0</v>
      </c>
      <c r="I32" s="20">
        <f>VLOOKUP(B32,RMS!B:D,3,FALSE)</f>
        <v>390427.83</v>
      </c>
      <c r="J32" s="21">
        <f>VLOOKUP(B32,RMS!B:E,4,FALSE)</f>
        <v>425438.4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VLOOKUP(C33,RA!B34:D61,3,0)</f>
        <v>76186.8</v>
      </c>
      <c r="F33" s="25">
        <f>VLOOKUP(C33,RA!B34:I65,8,0)</f>
        <v>-5519.33</v>
      </c>
      <c r="G33" s="16">
        <f t="shared" si="0"/>
        <v>81706.13</v>
      </c>
      <c r="H33" s="27">
        <f>RA!J34</f>
        <v>0</v>
      </c>
      <c r="I33" s="20">
        <f>VLOOKUP(B33,RMS!B:D,3,FALSE)</f>
        <v>76186.8</v>
      </c>
      <c r="J33" s="21">
        <f>VLOOKUP(B33,RMS!B:E,4,FALSE)</f>
        <v>81706.13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VLOOKUP(C34,RA!B34:D62,3,0)</f>
        <v>289511.15000000002</v>
      </c>
      <c r="F34" s="25">
        <f>VLOOKUP(C34,RA!B34:I66,8,0)</f>
        <v>1414.73</v>
      </c>
      <c r="G34" s="16">
        <f t="shared" si="0"/>
        <v>288096.42000000004</v>
      </c>
      <c r="H34" s="27">
        <f>RA!J35</f>
        <v>12.122779949718799</v>
      </c>
      <c r="I34" s="20">
        <f>VLOOKUP(B34,RMS!B:D,3,FALSE)</f>
        <v>289511.15000000002</v>
      </c>
      <c r="J34" s="21">
        <f>VLOOKUP(B34,RMS!B:E,4,FALSE)</f>
        <v>288096.42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VLOOKUP(C35,RA!B34:D63,3,0)</f>
        <v>70478.67</v>
      </c>
      <c r="F35" s="25">
        <f>VLOOKUP(C35,RA!B34:I67,8,0)</f>
        <v>-5117</v>
      </c>
      <c r="G35" s="16">
        <f t="shared" si="0"/>
        <v>75595.67</v>
      </c>
      <c r="H35" s="27">
        <f>RA!J34</f>
        <v>0</v>
      </c>
      <c r="I35" s="20">
        <f>VLOOKUP(B35,RMS!B:D,3,FALSE)</f>
        <v>70478.67</v>
      </c>
      <c r="J35" s="21">
        <f>VLOOKUP(B35,RMS!B:E,4,FALSE)</f>
        <v>75595.67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65</v>
      </c>
      <c r="D36" s="67"/>
      <c r="E36" s="15">
        <f>VLOOKUP(C36,RA!B35:D64,3,0)</f>
        <v>0</v>
      </c>
      <c r="F36" s="25">
        <f>VLOOKUP(C36,RA!B35:I68,8,0)</f>
        <v>0</v>
      </c>
      <c r="G36" s="16">
        <f t="shared" si="0"/>
        <v>0</v>
      </c>
      <c r="H36" s="27">
        <f>RA!J35</f>
        <v>12.122779949718799</v>
      </c>
      <c r="I36" s="20">
        <f>VLOOKUP(B36,RMS!B:D,3,FALSE)</f>
        <v>0</v>
      </c>
      <c r="J36" s="21">
        <f>VLOOKUP(B36,RMS!B:E,4,FALSE)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VLOOKUP(C37,RA!B8:D64,3,0)</f>
        <v>14477.777599999999</v>
      </c>
      <c r="F37" s="25">
        <f>VLOOKUP(C37,RA!B8:I68,8,0)</f>
        <v>1039.6703</v>
      </c>
      <c r="G37" s="16">
        <f t="shared" si="0"/>
        <v>13438.1073</v>
      </c>
      <c r="H37" s="27">
        <f>RA!J35</f>
        <v>12.122779949718799</v>
      </c>
      <c r="I37" s="20">
        <f>VLOOKUP(B37,RMS!B:D,3,FALSE)</f>
        <v>14477.777777777799</v>
      </c>
      <c r="J37" s="21">
        <f>VLOOKUP(B37,RMS!B:E,4,FALSE)</f>
        <v>13438.1068376068</v>
      </c>
      <c r="K37" s="22">
        <f t="shared" si="1"/>
        <v>-1.7777779976313468E-4</v>
      </c>
      <c r="L37" s="22">
        <f t="shared" si="2"/>
        <v>4.6239319999585859E-4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VLOOKUP(C38,RA!B8:D65,3,0)</f>
        <v>246325.2542</v>
      </c>
      <c r="F38" s="25">
        <f>VLOOKUP(C38,RA!B8:I69,8,0)</f>
        <v>16515.735199999999</v>
      </c>
      <c r="G38" s="16">
        <f t="shared" si="0"/>
        <v>229809.519</v>
      </c>
      <c r="H38" s="27">
        <f>RA!J36</f>
        <v>0</v>
      </c>
      <c r="I38" s="20">
        <f>VLOOKUP(B38,RMS!B:D,3,FALSE)</f>
        <v>246325.25200000001</v>
      </c>
      <c r="J38" s="21">
        <f>VLOOKUP(B38,RMS!B:E,4,FALSE)</f>
        <v>229809.51537350399</v>
      </c>
      <c r="K38" s="22">
        <f t="shared" si="1"/>
        <v>2.199999988079071E-3</v>
      </c>
      <c r="L38" s="22">
        <f t="shared" si="2"/>
        <v>3.6264960072003305E-3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VLOOKUP(C39,RA!B9:D66,3,0)</f>
        <v>81081.67</v>
      </c>
      <c r="F39" s="25">
        <f>VLOOKUP(C39,RA!B9:I70,8,0)</f>
        <v>678.16</v>
      </c>
      <c r="G39" s="16">
        <f t="shared" si="0"/>
        <v>80403.509999999995</v>
      </c>
      <c r="H39" s="27">
        <f>RA!J37</f>
        <v>-8.9672321770709793</v>
      </c>
      <c r="I39" s="20">
        <f>VLOOKUP(B39,RMS!B:D,3,FALSE)</f>
        <v>81081.67</v>
      </c>
      <c r="J39" s="21">
        <f>VLOOKUP(B39,RMS!B:E,4,FALSE)</f>
        <v>80403.509999999995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VLOOKUP(C40,RA!B10:D67,3,0)</f>
        <v>20550.47</v>
      </c>
      <c r="F40" s="25">
        <f>VLOOKUP(C40,RA!B10:I71,8,0)</f>
        <v>2902.73</v>
      </c>
      <c r="G40" s="16">
        <f t="shared" si="0"/>
        <v>17647.740000000002</v>
      </c>
      <c r="H40" s="27">
        <f>RA!J38</f>
        <v>-7.24447017068574</v>
      </c>
      <c r="I40" s="20">
        <f>VLOOKUP(B40,RMS!B:D,3,FALSE)</f>
        <v>20550.47</v>
      </c>
      <c r="J40" s="21">
        <f>VLOOKUP(B40,RMS!B:E,4,FALSE)</f>
        <v>17647.740000000002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70</v>
      </c>
      <c r="D41" s="73"/>
      <c r="E41" s="15">
        <f>VLOOKUP(C41,RA!B11:D68,3,0)</f>
        <v>0</v>
      </c>
      <c r="F41" s="25">
        <f>VLOOKUP(C41,RA!B11:I72,8,0)</f>
        <v>0</v>
      </c>
      <c r="G41" s="16">
        <f t="shared" si="0"/>
        <v>0</v>
      </c>
      <c r="H41" s="27">
        <f>RA!J39</f>
        <v>0.48866166294458802</v>
      </c>
      <c r="I41" s="20">
        <f>VLOOKUP(B41,RMS!B:D,3,FALSE)</f>
        <v>0</v>
      </c>
      <c r="J41" s="21">
        <f>VLOOKUP(B41,RMS!B:E,4,FALSE)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VLOOKUP(C42,RA!B8:D68,3,0)</f>
        <v>21719.892400000001</v>
      </c>
      <c r="F42" s="25">
        <f>VLOOKUP(C42,RA!B8:I72,8,0)</f>
        <v>3300.0010000000002</v>
      </c>
      <c r="G42" s="16">
        <f t="shared" si="0"/>
        <v>18419.8914</v>
      </c>
      <c r="H42" s="27">
        <f>RA!J39</f>
        <v>0.48866166294458802</v>
      </c>
      <c r="I42" s="20">
        <f>VLOOKUP(B42,RMS!B:D,3,FALSE)</f>
        <v>21719.892595113801</v>
      </c>
      <c r="J42" s="21">
        <f>VLOOKUP(B42,RMS!B:E,4,FALSE)</f>
        <v>18419.891415172799</v>
      </c>
      <c r="K42" s="22">
        <f t="shared" si="1"/>
        <v>-1.951138001459185E-4</v>
      </c>
      <c r="L42" s="22">
        <f t="shared" si="2"/>
        <v>-1.5172798157436773E-5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1" customWidth="1"/>
    <col min="2" max="3" width="9.140625" style="41"/>
    <col min="4" max="4" width="13.140625" style="41" bestFit="1" customWidth="1"/>
    <col min="5" max="5" width="12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4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4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5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6"/>
      <c r="B5" s="47"/>
      <c r="C5" s="48"/>
      <c r="D5" s="49" t="s">
        <v>0</v>
      </c>
      <c r="E5" s="49" t="s">
        <v>72</v>
      </c>
      <c r="F5" s="49" t="s">
        <v>73</v>
      </c>
      <c r="G5" s="49" t="s">
        <v>47</v>
      </c>
      <c r="H5" s="49" t="s">
        <v>48</v>
      </c>
      <c r="I5" s="49" t="s">
        <v>1</v>
      </c>
      <c r="J5" s="49" t="s">
        <v>2</v>
      </c>
      <c r="K5" s="49" t="s">
        <v>49</v>
      </c>
      <c r="L5" s="49" t="s">
        <v>50</v>
      </c>
      <c r="M5" s="49" t="s">
        <v>51</v>
      </c>
      <c r="N5" s="49" t="s">
        <v>52</v>
      </c>
      <c r="O5" s="49" t="s">
        <v>53</v>
      </c>
      <c r="P5" s="49" t="s">
        <v>74</v>
      </c>
      <c r="Q5" s="49" t="s">
        <v>75</v>
      </c>
      <c r="R5" s="49" t="s">
        <v>54</v>
      </c>
      <c r="S5" s="49" t="s">
        <v>55</v>
      </c>
      <c r="T5" s="49" t="s">
        <v>56</v>
      </c>
      <c r="U5" s="50" t="s">
        <v>57</v>
      </c>
    </row>
    <row r="6" spans="1:23" ht="12" thickBot="1">
      <c r="A6" s="51" t="s">
        <v>3</v>
      </c>
      <c r="B6" s="80" t="s">
        <v>4</v>
      </c>
      <c r="C6" s="8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82" t="s">
        <v>5</v>
      </c>
      <c r="B7" s="83"/>
      <c r="C7" s="84"/>
      <c r="D7" s="53">
        <v>14863976.0384</v>
      </c>
      <c r="E7" s="65"/>
      <c r="F7" s="65"/>
      <c r="G7" s="53">
        <v>12540585.6231</v>
      </c>
      <c r="H7" s="54">
        <v>18.526969035802299</v>
      </c>
      <c r="I7" s="53">
        <v>1755275.1810999999</v>
      </c>
      <c r="J7" s="54">
        <v>11.8089209546986</v>
      </c>
      <c r="K7" s="53">
        <v>1414420.2997999999</v>
      </c>
      <c r="L7" s="54">
        <v>11.2787420165978</v>
      </c>
      <c r="M7" s="54">
        <v>0.24098556938711699</v>
      </c>
      <c r="N7" s="53">
        <v>563735573.59500003</v>
      </c>
      <c r="O7" s="53">
        <v>6576108302.6731005</v>
      </c>
      <c r="P7" s="53">
        <v>788791</v>
      </c>
      <c r="Q7" s="53">
        <v>831305</v>
      </c>
      <c r="R7" s="54">
        <v>-5.1141277870336399</v>
      </c>
      <c r="S7" s="53">
        <v>18.843998015190301</v>
      </c>
      <c r="T7" s="53">
        <v>19.319731523087199</v>
      </c>
      <c r="U7" s="55">
        <v>-2.5245890363253198</v>
      </c>
    </row>
    <row r="8" spans="1:23" ht="12" thickBot="1">
      <c r="A8" s="74">
        <v>42669</v>
      </c>
      <c r="B8" s="70" t="s">
        <v>6</v>
      </c>
      <c r="C8" s="71"/>
      <c r="D8" s="56">
        <v>576963.39630000002</v>
      </c>
      <c r="E8" s="59"/>
      <c r="F8" s="59"/>
      <c r="G8" s="56">
        <v>456252.89350000001</v>
      </c>
      <c r="H8" s="57">
        <v>26.456928716442199</v>
      </c>
      <c r="I8" s="56">
        <v>150011.01790000001</v>
      </c>
      <c r="J8" s="57">
        <v>26.000092702934602</v>
      </c>
      <c r="K8" s="56">
        <v>116135.463</v>
      </c>
      <c r="L8" s="57">
        <v>25.454186626435099</v>
      </c>
      <c r="M8" s="57">
        <v>0.29169001461680999</v>
      </c>
      <c r="N8" s="56">
        <v>18806764.777399998</v>
      </c>
      <c r="O8" s="56">
        <v>242454688.87090001</v>
      </c>
      <c r="P8" s="56">
        <v>19385</v>
      </c>
      <c r="Q8" s="56">
        <v>20784</v>
      </c>
      <c r="R8" s="57">
        <v>-6.7311393379522801</v>
      </c>
      <c r="S8" s="56">
        <v>29.763394186226499</v>
      </c>
      <c r="T8" s="56">
        <v>27.429359603541201</v>
      </c>
      <c r="U8" s="58">
        <v>7.8419637494348304</v>
      </c>
    </row>
    <row r="9" spans="1:23" ht="12" thickBot="1">
      <c r="A9" s="75"/>
      <c r="B9" s="70" t="s">
        <v>7</v>
      </c>
      <c r="C9" s="71"/>
      <c r="D9" s="56">
        <v>65527.270600000003</v>
      </c>
      <c r="E9" s="59"/>
      <c r="F9" s="59"/>
      <c r="G9" s="56">
        <v>52956.955000000002</v>
      </c>
      <c r="H9" s="57">
        <v>23.736854960788399</v>
      </c>
      <c r="I9" s="56">
        <v>15680.854300000001</v>
      </c>
      <c r="J9" s="57">
        <v>23.9302723223757</v>
      </c>
      <c r="K9" s="56">
        <v>11841.5969</v>
      </c>
      <c r="L9" s="57">
        <v>22.360796424190202</v>
      </c>
      <c r="M9" s="57">
        <v>0.32421787639131699</v>
      </c>
      <c r="N9" s="56">
        <v>2633564.9117000001</v>
      </c>
      <c r="O9" s="56">
        <v>34605533.125299998</v>
      </c>
      <c r="P9" s="56">
        <v>3806</v>
      </c>
      <c r="Q9" s="56">
        <v>3802</v>
      </c>
      <c r="R9" s="57">
        <v>0.105207785376127</v>
      </c>
      <c r="S9" s="56">
        <v>17.2168341040462</v>
      </c>
      <c r="T9" s="56">
        <v>17.329144555497098</v>
      </c>
      <c r="U9" s="58">
        <v>-0.65232928871904805</v>
      </c>
    </row>
    <row r="10" spans="1:23" ht="12" thickBot="1">
      <c r="A10" s="75"/>
      <c r="B10" s="70" t="s">
        <v>8</v>
      </c>
      <c r="C10" s="71"/>
      <c r="D10" s="56">
        <v>86784.010599999994</v>
      </c>
      <c r="E10" s="59"/>
      <c r="F10" s="59"/>
      <c r="G10" s="56">
        <v>77223.801300000006</v>
      </c>
      <c r="H10" s="57">
        <v>12.3798740013592</v>
      </c>
      <c r="I10" s="56">
        <v>26897.2392</v>
      </c>
      <c r="J10" s="57">
        <v>30.993312032988701</v>
      </c>
      <c r="K10" s="56">
        <v>21920.6927</v>
      </c>
      <c r="L10" s="57">
        <v>28.385928083029999</v>
      </c>
      <c r="M10" s="57">
        <v>0.227025056557633</v>
      </c>
      <c r="N10" s="56">
        <v>3789853.4219999998</v>
      </c>
      <c r="O10" s="56">
        <v>55550270.272699997</v>
      </c>
      <c r="P10" s="56">
        <v>79913</v>
      </c>
      <c r="Q10" s="56">
        <v>83186</v>
      </c>
      <c r="R10" s="57">
        <v>-3.9345562955304998</v>
      </c>
      <c r="S10" s="56">
        <v>1.08598113698647</v>
      </c>
      <c r="T10" s="56">
        <v>0.99018294304330101</v>
      </c>
      <c r="U10" s="58">
        <v>8.8213497159818299</v>
      </c>
    </row>
    <row r="11" spans="1:23" ht="12" thickBot="1">
      <c r="A11" s="75"/>
      <c r="B11" s="70" t="s">
        <v>9</v>
      </c>
      <c r="C11" s="71"/>
      <c r="D11" s="56">
        <v>45445.9329</v>
      </c>
      <c r="E11" s="59"/>
      <c r="F11" s="59"/>
      <c r="G11" s="56">
        <v>39281.355300000003</v>
      </c>
      <c r="H11" s="57">
        <v>15.693393348879701</v>
      </c>
      <c r="I11" s="56">
        <v>11067.4035</v>
      </c>
      <c r="J11" s="57">
        <v>24.352901995329098</v>
      </c>
      <c r="K11" s="56">
        <v>8553.5920999999998</v>
      </c>
      <c r="L11" s="57">
        <v>21.775195979554201</v>
      </c>
      <c r="M11" s="57">
        <v>0.29388955781513099</v>
      </c>
      <c r="N11" s="56">
        <v>1337134.6947000001</v>
      </c>
      <c r="O11" s="56">
        <v>19623746.065299999</v>
      </c>
      <c r="P11" s="56">
        <v>2036</v>
      </c>
      <c r="Q11" s="56">
        <v>2075</v>
      </c>
      <c r="R11" s="57">
        <v>-1.87951807228915</v>
      </c>
      <c r="S11" s="56">
        <v>22.321185117878201</v>
      </c>
      <c r="T11" s="56">
        <v>22.179291903614502</v>
      </c>
      <c r="U11" s="58">
        <v>0.63568853317777296</v>
      </c>
    </row>
    <row r="12" spans="1:23" ht="12" thickBot="1">
      <c r="A12" s="75"/>
      <c r="B12" s="70" t="s">
        <v>10</v>
      </c>
      <c r="C12" s="71"/>
      <c r="D12" s="56">
        <v>223916.0104</v>
      </c>
      <c r="E12" s="59"/>
      <c r="F12" s="59"/>
      <c r="G12" s="56">
        <v>149747.01949999999</v>
      </c>
      <c r="H12" s="57">
        <v>49.529527297202797</v>
      </c>
      <c r="I12" s="56">
        <v>30554.804800000002</v>
      </c>
      <c r="J12" s="57">
        <v>13.6456543439736</v>
      </c>
      <c r="K12" s="56">
        <v>25769.0825</v>
      </c>
      <c r="L12" s="57">
        <v>17.2084109493745</v>
      </c>
      <c r="M12" s="57">
        <v>0.18571566527446201</v>
      </c>
      <c r="N12" s="56">
        <v>6034278.3783999998</v>
      </c>
      <c r="O12" s="56">
        <v>70751179.726999998</v>
      </c>
      <c r="P12" s="56">
        <v>1770</v>
      </c>
      <c r="Q12" s="56">
        <v>1891</v>
      </c>
      <c r="R12" s="57">
        <v>-6.3987308302485397</v>
      </c>
      <c r="S12" s="56">
        <v>126.506220564972</v>
      </c>
      <c r="T12" s="56">
        <v>130.10773305129601</v>
      </c>
      <c r="U12" s="58">
        <v>-2.8469054487910799</v>
      </c>
    </row>
    <row r="13" spans="1:23" ht="12" thickBot="1">
      <c r="A13" s="75"/>
      <c r="B13" s="70" t="s">
        <v>11</v>
      </c>
      <c r="C13" s="71"/>
      <c r="D13" s="56">
        <v>259868.0772</v>
      </c>
      <c r="E13" s="59"/>
      <c r="F13" s="59"/>
      <c r="G13" s="56">
        <v>201677.24129999999</v>
      </c>
      <c r="H13" s="57">
        <v>28.8534469853441</v>
      </c>
      <c r="I13" s="56">
        <v>87328.743900000001</v>
      </c>
      <c r="J13" s="57">
        <v>33.605029459924801</v>
      </c>
      <c r="K13" s="56">
        <v>55549.152600000001</v>
      </c>
      <c r="L13" s="57">
        <v>27.543590065955598</v>
      </c>
      <c r="M13" s="57">
        <v>0.57209857959201404</v>
      </c>
      <c r="N13" s="56">
        <v>7920281.1879000003</v>
      </c>
      <c r="O13" s="56">
        <v>101758547.2791</v>
      </c>
      <c r="P13" s="56">
        <v>8444</v>
      </c>
      <c r="Q13" s="56">
        <v>9308</v>
      </c>
      <c r="R13" s="57">
        <v>-9.2823377739578792</v>
      </c>
      <c r="S13" s="56">
        <v>30.775471009000501</v>
      </c>
      <c r="T13" s="56">
        <v>29.535931478298199</v>
      </c>
      <c r="U13" s="58">
        <v>4.0276866285482003</v>
      </c>
    </row>
    <row r="14" spans="1:23" ht="12" thickBot="1">
      <c r="A14" s="75"/>
      <c r="B14" s="70" t="s">
        <v>12</v>
      </c>
      <c r="C14" s="71"/>
      <c r="D14" s="56">
        <v>112153.27559999999</v>
      </c>
      <c r="E14" s="59"/>
      <c r="F14" s="59"/>
      <c r="G14" s="56">
        <v>99136.3033</v>
      </c>
      <c r="H14" s="57">
        <v>13.1303789496859</v>
      </c>
      <c r="I14" s="56">
        <v>21630.645400000001</v>
      </c>
      <c r="J14" s="57">
        <v>19.286681806019399</v>
      </c>
      <c r="K14" s="56">
        <v>19916.489699999998</v>
      </c>
      <c r="L14" s="57">
        <v>20.090006422500899</v>
      </c>
      <c r="M14" s="57">
        <v>8.6067159716402997E-2</v>
      </c>
      <c r="N14" s="56">
        <v>3365195.6919</v>
      </c>
      <c r="O14" s="56">
        <v>42413542.399999999</v>
      </c>
      <c r="P14" s="56">
        <v>1626</v>
      </c>
      <c r="Q14" s="56">
        <v>1933</v>
      </c>
      <c r="R14" s="57">
        <v>-15.882048629073999</v>
      </c>
      <c r="S14" s="56">
        <v>68.974954243542399</v>
      </c>
      <c r="T14" s="56">
        <v>68.270042938437697</v>
      </c>
      <c r="U14" s="58">
        <v>1.02198154799175</v>
      </c>
    </row>
    <row r="15" spans="1:23" ht="12" thickBot="1">
      <c r="A15" s="75"/>
      <c r="B15" s="70" t="s">
        <v>13</v>
      </c>
      <c r="C15" s="71"/>
      <c r="D15" s="56">
        <v>106512.8223</v>
      </c>
      <c r="E15" s="59"/>
      <c r="F15" s="59"/>
      <c r="G15" s="56">
        <v>51441.165500000003</v>
      </c>
      <c r="H15" s="57">
        <v>107.057560350183</v>
      </c>
      <c r="I15" s="56">
        <v>30820.078799999999</v>
      </c>
      <c r="J15" s="57">
        <v>28.9355573671622</v>
      </c>
      <c r="K15" s="56">
        <v>10469.3986</v>
      </c>
      <c r="L15" s="57">
        <v>20.352180006496901</v>
      </c>
      <c r="M15" s="57">
        <v>1.94382514006105</v>
      </c>
      <c r="N15" s="56">
        <v>3131721.4534</v>
      </c>
      <c r="O15" s="56">
        <v>37572730.958099999</v>
      </c>
      <c r="P15" s="56">
        <v>3403</v>
      </c>
      <c r="Q15" s="56">
        <v>3768</v>
      </c>
      <c r="R15" s="57">
        <v>-9.6868365180467002</v>
      </c>
      <c r="S15" s="56">
        <v>31.299683308845101</v>
      </c>
      <c r="T15" s="56">
        <v>27.7269853503185</v>
      </c>
      <c r="U15" s="58">
        <v>11.414485965476301</v>
      </c>
    </row>
    <row r="16" spans="1:23" ht="12" thickBot="1">
      <c r="A16" s="75"/>
      <c r="B16" s="70" t="s">
        <v>14</v>
      </c>
      <c r="C16" s="71"/>
      <c r="D16" s="56">
        <v>637307.06869999995</v>
      </c>
      <c r="E16" s="59"/>
      <c r="F16" s="59"/>
      <c r="G16" s="56">
        <v>634582.94759999996</v>
      </c>
      <c r="H16" s="57">
        <v>0.42927738766107598</v>
      </c>
      <c r="I16" s="56">
        <v>4431.5034999999998</v>
      </c>
      <c r="J16" s="57">
        <v>0.695348242259344</v>
      </c>
      <c r="K16" s="56">
        <v>12367.2282</v>
      </c>
      <c r="L16" s="57">
        <v>1.9488749653253401</v>
      </c>
      <c r="M16" s="57">
        <v>-0.64167366944842197</v>
      </c>
      <c r="N16" s="56">
        <v>27353084.361499999</v>
      </c>
      <c r="O16" s="56">
        <v>344379161.42259997</v>
      </c>
      <c r="P16" s="56">
        <v>32080</v>
      </c>
      <c r="Q16" s="56">
        <v>31003</v>
      </c>
      <c r="R16" s="57">
        <v>3.47385736864174</v>
      </c>
      <c r="S16" s="56">
        <v>19.866180445760602</v>
      </c>
      <c r="T16" s="56">
        <v>21.661806147792198</v>
      </c>
      <c r="U16" s="58">
        <v>-9.0386056189010908</v>
      </c>
    </row>
    <row r="17" spans="1:21" ht="12" thickBot="1">
      <c r="A17" s="75"/>
      <c r="B17" s="70" t="s">
        <v>15</v>
      </c>
      <c r="C17" s="71"/>
      <c r="D17" s="56">
        <v>603919.40819999995</v>
      </c>
      <c r="E17" s="59"/>
      <c r="F17" s="59"/>
      <c r="G17" s="56">
        <v>324159.44429999997</v>
      </c>
      <c r="H17" s="57">
        <v>86.303197028278007</v>
      </c>
      <c r="I17" s="56">
        <v>87443.113899999997</v>
      </c>
      <c r="J17" s="57">
        <v>14.479268709152199</v>
      </c>
      <c r="K17" s="56">
        <v>32038.328300000001</v>
      </c>
      <c r="L17" s="57">
        <v>9.8835091382836495</v>
      </c>
      <c r="M17" s="57">
        <v>1.7293282308989899</v>
      </c>
      <c r="N17" s="56">
        <v>18826240.854499999</v>
      </c>
      <c r="O17" s="56">
        <v>346973124.47579998</v>
      </c>
      <c r="P17" s="56">
        <v>8738</v>
      </c>
      <c r="Q17" s="56">
        <v>8774</v>
      </c>
      <c r="R17" s="57">
        <v>-0.41030316845224202</v>
      </c>
      <c r="S17" s="56">
        <v>69.114146051728099</v>
      </c>
      <c r="T17" s="56">
        <v>93.283439765215405</v>
      </c>
      <c r="U17" s="58">
        <v>-34.970111177237101</v>
      </c>
    </row>
    <row r="18" spans="1:21" ht="12" customHeight="1" thickBot="1">
      <c r="A18" s="75"/>
      <c r="B18" s="70" t="s">
        <v>16</v>
      </c>
      <c r="C18" s="71"/>
      <c r="D18" s="56">
        <v>1240596.0307</v>
      </c>
      <c r="E18" s="59"/>
      <c r="F18" s="59"/>
      <c r="G18" s="56">
        <v>1032564.3454</v>
      </c>
      <c r="H18" s="57">
        <v>20.147091677798699</v>
      </c>
      <c r="I18" s="56">
        <v>193815.12179999999</v>
      </c>
      <c r="J18" s="57">
        <v>15.6227423757467</v>
      </c>
      <c r="K18" s="56">
        <v>157957.2844</v>
      </c>
      <c r="L18" s="57">
        <v>15.2975729893917</v>
      </c>
      <c r="M18" s="57">
        <v>0.22700971048094301</v>
      </c>
      <c r="N18" s="56">
        <v>48715104.229999997</v>
      </c>
      <c r="O18" s="56">
        <v>648795514.63339996</v>
      </c>
      <c r="P18" s="56">
        <v>57451</v>
      </c>
      <c r="Q18" s="56">
        <v>58888</v>
      </c>
      <c r="R18" s="57">
        <v>-2.4402255128379302</v>
      </c>
      <c r="S18" s="56">
        <v>21.5939849732816</v>
      </c>
      <c r="T18" s="56">
        <v>21.2880401813612</v>
      </c>
      <c r="U18" s="58">
        <v>1.4168056164663401</v>
      </c>
    </row>
    <row r="19" spans="1:21" ht="12" customHeight="1" thickBot="1">
      <c r="A19" s="75"/>
      <c r="B19" s="70" t="s">
        <v>17</v>
      </c>
      <c r="C19" s="71"/>
      <c r="D19" s="56">
        <v>598299.42859999998</v>
      </c>
      <c r="E19" s="59"/>
      <c r="F19" s="59"/>
      <c r="G19" s="56">
        <v>381965.03370000003</v>
      </c>
      <c r="H19" s="57">
        <v>56.6372248277343</v>
      </c>
      <c r="I19" s="56">
        <v>48219.502200000003</v>
      </c>
      <c r="J19" s="57">
        <v>8.0594264167746203</v>
      </c>
      <c r="K19" s="56">
        <v>40631.337399999997</v>
      </c>
      <c r="L19" s="57">
        <v>10.637449456149</v>
      </c>
      <c r="M19" s="57">
        <v>0.18675646152863301</v>
      </c>
      <c r="N19" s="56">
        <v>16931144.883900002</v>
      </c>
      <c r="O19" s="56">
        <v>194925833.30059999</v>
      </c>
      <c r="P19" s="56">
        <v>11379</v>
      </c>
      <c r="Q19" s="56">
        <v>11529</v>
      </c>
      <c r="R19" s="57">
        <v>-1.3010668748373599</v>
      </c>
      <c r="S19" s="56">
        <v>52.579262553827199</v>
      </c>
      <c r="T19" s="56">
        <v>41.794846179200299</v>
      </c>
      <c r="U19" s="58">
        <v>20.510779061586401</v>
      </c>
    </row>
    <row r="20" spans="1:21" ht="12" thickBot="1">
      <c r="A20" s="75"/>
      <c r="B20" s="70" t="s">
        <v>18</v>
      </c>
      <c r="C20" s="71"/>
      <c r="D20" s="56">
        <v>1005945.5845</v>
      </c>
      <c r="E20" s="59"/>
      <c r="F20" s="59"/>
      <c r="G20" s="56">
        <v>845694.50809999998</v>
      </c>
      <c r="H20" s="57">
        <v>18.9490501434179</v>
      </c>
      <c r="I20" s="56">
        <v>96953.358500000002</v>
      </c>
      <c r="J20" s="57">
        <v>9.63803211564273</v>
      </c>
      <c r="K20" s="56">
        <v>70125.904500000004</v>
      </c>
      <c r="L20" s="57">
        <v>8.2921083001413898</v>
      </c>
      <c r="M20" s="57">
        <v>0.38256125452185802</v>
      </c>
      <c r="N20" s="56">
        <v>34677790.200199999</v>
      </c>
      <c r="O20" s="56">
        <v>384082464.27850002</v>
      </c>
      <c r="P20" s="56">
        <v>37889</v>
      </c>
      <c r="Q20" s="56">
        <v>40141</v>
      </c>
      <c r="R20" s="57">
        <v>-5.6102239605391002</v>
      </c>
      <c r="S20" s="56">
        <v>26.5498056032094</v>
      </c>
      <c r="T20" s="56">
        <v>24.571429969358</v>
      </c>
      <c r="U20" s="58">
        <v>7.4515635384246197</v>
      </c>
    </row>
    <row r="21" spans="1:21" ht="12" customHeight="1" thickBot="1">
      <c r="A21" s="75"/>
      <c r="B21" s="70" t="s">
        <v>19</v>
      </c>
      <c r="C21" s="71"/>
      <c r="D21" s="56">
        <v>279012.32290000003</v>
      </c>
      <c r="E21" s="59"/>
      <c r="F21" s="59"/>
      <c r="G21" s="56">
        <v>251525.4768</v>
      </c>
      <c r="H21" s="57">
        <v>10.928056453643499</v>
      </c>
      <c r="I21" s="56">
        <v>46345.08</v>
      </c>
      <c r="J21" s="57">
        <v>16.610406134861101</v>
      </c>
      <c r="K21" s="56">
        <v>34493.236100000002</v>
      </c>
      <c r="L21" s="57">
        <v>13.713615232474901</v>
      </c>
      <c r="M21" s="57">
        <v>0.343599071587255</v>
      </c>
      <c r="N21" s="56">
        <v>9965270.1132999994</v>
      </c>
      <c r="O21" s="56">
        <v>122866959.4179</v>
      </c>
      <c r="P21" s="56">
        <v>23690</v>
      </c>
      <c r="Q21" s="56">
        <v>25443</v>
      </c>
      <c r="R21" s="57">
        <v>-6.88991078096136</v>
      </c>
      <c r="S21" s="56">
        <v>11.777641321232601</v>
      </c>
      <c r="T21" s="56">
        <v>11.819062303973601</v>
      </c>
      <c r="U21" s="58">
        <v>-0.351691663986478</v>
      </c>
    </row>
    <row r="22" spans="1:21" ht="12" customHeight="1" thickBot="1">
      <c r="A22" s="75"/>
      <c r="B22" s="70" t="s">
        <v>20</v>
      </c>
      <c r="C22" s="71"/>
      <c r="D22" s="56">
        <v>959869.32250000001</v>
      </c>
      <c r="E22" s="59"/>
      <c r="F22" s="59"/>
      <c r="G22" s="56">
        <v>928715.15520000004</v>
      </c>
      <c r="H22" s="57">
        <v>3.3545449458387302</v>
      </c>
      <c r="I22" s="56">
        <v>63898.666700000002</v>
      </c>
      <c r="J22" s="57">
        <v>6.6570172837251</v>
      </c>
      <c r="K22" s="56">
        <v>101899.0588</v>
      </c>
      <c r="L22" s="57">
        <v>10.972046512803599</v>
      </c>
      <c r="M22" s="57">
        <v>-0.37292191456433699</v>
      </c>
      <c r="N22" s="56">
        <v>34937299.443400003</v>
      </c>
      <c r="O22" s="56">
        <v>437872477.01899999</v>
      </c>
      <c r="P22" s="56">
        <v>58543</v>
      </c>
      <c r="Q22" s="56">
        <v>59668</v>
      </c>
      <c r="R22" s="57">
        <v>-1.88543272776027</v>
      </c>
      <c r="S22" s="56">
        <v>16.395970867567399</v>
      </c>
      <c r="T22" s="56">
        <v>16.7865563099149</v>
      </c>
      <c r="U22" s="58">
        <v>-2.3822038078882102</v>
      </c>
    </row>
    <row r="23" spans="1:21" ht="12" thickBot="1">
      <c r="A23" s="75"/>
      <c r="B23" s="70" t="s">
        <v>21</v>
      </c>
      <c r="C23" s="71"/>
      <c r="D23" s="56">
        <v>2001886.5981999999</v>
      </c>
      <c r="E23" s="59"/>
      <c r="F23" s="59"/>
      <c r="G23" s="56">
        <v>1970328.966</v>
      </c>
      <c r="H23" s="57">
        <v>1.60164280912267</v>
      </c>
      <c r="I23" s="56">
        <v>264798.40779999999</v>
      </c>
      <c r="J23" s="57">
        <v>13.2274429549653</v>
      </c>
      <c r="K23" s="56">
        <v>257072.3009</v>
      </c>
      <c r="L23" s="57">
        <v>13.0471766560833</v>
      </c>
      <c r="M23" s="57">
        <v>3.0054217715992999E-2</v>
      </c>
      <c r="N23" s="56">
        <v>90882378.166700006</v>
      </c>
      <c r="O23" s="56">
        <v>966055230.34860003</v>
      </c>
      <c r="P23" s="56">
        <v>59274</v>
      </c>
      <c r="Q23" s="56">
        <v>72956</v>
      </c>
      <c r="R23" s="57">
        <v>-18.753769395251901</v>
      </c>
      <c r="S23" s="56">
        <v>33.773435202618401</v>
      </c>
      <c r="T23" s="56">
        <v>43.032039612917401</v>
      </c>
      <c r="U23" s="58">
        <v>-27.413866415286201</v>
      </c>
    </row>
    <row r="24" spans="1:21" ht="12" thickBot="1">
      <c r="A24" s="75"/>
      <c r="B24" s="70" t="s">
        <v>22</v>
      </c>
      <c r="C24" s="71"/>
      <c r="D24" s="56">
        <v>239272.33549999999</v>
      </c>
      <c r="E24" s="59"/>
      <c r="F24" s="59"/>
      <c r="G24" s="56">
        <v>194378.1422</v>
      </c>
      <c r="H24" s="57">
        <v>23.096317719616501</v>
      </c>
      <c r="I24" s="56">
        <v>39593.173999999999</v>
      </c>
      <c r="J24" s="57">
        <v>16.547326257865699</v>
      </c>
      <c r="K24" s="56">
        <v>30404.614600000001</v>
      </c>
      <c r="L24" s="57">
        <v>15.641992590255301</v>
      </c>
      <c r="M24" s="57">
        <v>0.30220936923173503</v>
      </c>
      <c r="N24" s="56">
        <v>8502101.3361000009</v>
      </c>
      <c r="O24" s="56">
        <v>93877418.421200007</v>
      </c>
      <c r="P24" s="56">
        <v>23266</v>
      </c>
      <c r="Q24" s="56">
        <v>23993</v>
      </c>
      <c r="R24" s="57">
        <v>-3.0300504313758201</v>
      </c>
      <c r="S24" s="56">
        <v>10.284205944296399</v>
      </c>
      <c r="T24" s="56">
        <v>10.2579996915767</v>
      </c>
      <c r="U24" s="58">
        <v>0.25482038050999001</v>
      </c>
    </row>
    <row r="25" spans="1:21" ht="12" thickBot="1">
      <c r="A25" s="75"/>
      <c r="B25" s="70" t="s">
        <v>23</v>
      </c>
      <c r="C25" s="71"/>
      <c r="D25" s="56">
        <v>283432.51789999998</v>
      </c>
      <c r="E25" s="59"/>
      <c r="F25" s="59"/>
      <c r="G25" s="56">
        <v>218575.19390000001</v>
      </c>
      <c r="H25" s="57">
        <v>29.672774317506899</v>
      </c>
      <c r="I25" s="56">
        <v>24047.63</v>
      </c>
      <c r="J25" s="57">
        <v>8.4844287374550404</v>
      </c>
      <c r="K25" s="56">
        <v>17087.888900000002</v>
      </c>
      <c r="L25" s="57">
        <v>7.81785370750619</v>
      </c>
      <c r="M25" s="57">
        <v>0.40729086786138902</v>
      </c>
      <c r="N25" s="56">
        <v>9888024.8909000009</v>
      </c>
      <c r="O25" s="56">
        <v>109747941.9139</v>
      </c>
      <c r="P25" s="56">
        <v>17197</v>
      </c>
      <c r="Q25" s="56">
        <v>17778</v>
      </c>
      <c r="R25" s="57">
        <v>-3.26808414894814</v>
      </c>
      <c r="S25" s="56">
        <v>16.481509443507601</v>
      </c>
      <c r="T25" s="56">
        <v>16.628070845989399</v>
      </c>
      <c r="U25" s="58">
        <v>-0.88924745020590401</v>
      </c>
    </row>
    <row r="26" spans="1:21" ht="12" thickBot="1">
      <c r="A26" s="75"/>
      <c r="B26" s="70" t="s">
        <v>24</v>
      </c>
      <c r="C26" s="71"/>
      <c r="D26" s="56">
        <v>567127.33750000002</v>
      </c>
      <c r="E26" s="59"/>
      <c r="F26" s="59"/>
      <c r="G26" s="56">
        <v>438307.75189999997</v>
      </c>
      <c r="H26" s="57">
        <v>29.390213848964802</v>
      </c>
      <c r="I26" s="56">
        <v>122180.0214</v>
      </c>
      <c r="J26" s="57">
        <v>21.543666355177201</v>
      </c>
      <c r="K26" s="56">
        <v>90185.960500000001</v>
      </c>
      <c r="L26" s="57">
        <v>20.575944666517302</v>
      </c>
      <c r="M26" s="57">
        <v>0.35475655770168402</v>
      </c>
      <c r="N26" s="56">
        <v>16670316.5407</v>
      </c>
      <c r="O26" s="56">
        <v>208789370.72209999</v>
      </c>
      <c r="P26" s="56">
        <v>41000</v>
      </c>
      <c r="Q26" s="56">
        <v>44148</v>
      </c>
      <c r="R26" s="57">
        <v>-7.1305608408081902</v>
      </c>
      <c r="S26" s="56">
        <v>13.832374085365901</v>
      </c>
      <c r="T26" s="56">
        <v>13.5136614954245</v>
      </c>
      <c r="U26" s="58">
        <v>2.3041062074698702</v>
      </c>
    </row>
    <row r="27" spans="1:21" ht="12" thickBot="1">
      <c r="A27" s="75"/>
      <c r="B27" s="70" t="s">
        <v>25</v>
      </c>
      <c r="C27" s="71"/>
      <c r="D27" s="56">
        <v>208497.04319999999</v>
      </c>
      <c r="E27" s="59"/>
      <c r="F27" s="59"/>
      <c r="G27" s="56">
        <v>157290.77299999999</v>
      </c>
      <c r="H27" s="57">
        <v>32.555164694880098</v>
      </c>
      <c r="I27" s="56">
        <v>52607.461799999997</v>
      </c>
      <c r="J27" s="57">
        <v>25.231754365713702</v>
      </c>
      <c r="K27" s="56">
        <v>44101.531600000002</v>
      </c>
      <c r="L27" s="57">
        <v>28.038219126814301</v>
      </c>
      <c r="M27" s="57">
        <v>0.192871537368557</v>
      </c>
      <c r="N27" s="56">
        <v>6474389.8951000003</v>
      </c>
      <c r="O27" s="56">
        <v>76381711.480199993</v>
      </c>
      <c r="P27" s="56">
        <v>26680</v>
      </c>
      <c r="Q27" s="56">
        <v>27970</v>
      </c>
      <c r="R27" s="57">
        <v>-4.6120843761172701</v>
      </c>
      <c r="S27" s="56">
        <v>7.8147317541229402</v>
      </c>
      <c r="T27" s="56">
        <v>8.2712206864497695</v>
      </c>
      <c r="U27" s="58">
        <v>-5.8413896559660099</v>
      </c>
    </row>
    <row r="28" spans="1:21" ht="12" thickBot="1">
      <c r="A28" s="75"/>
      <c r="B28" s="70" t="s">
        <v>26</v>
      </c>
      <c r="C28" s="71"/>
      <c r="D28" s="56">
        <v>966993.20940000005</v>
      </c>
      <c r="E28" s="59"/>
      <c r="F28" s="59"/>
      <c r="G28" s="56">
        <v>808883.88159999996</v>
      </c>
      <c r="H28" s="57">
        <v>19.546603832339201</v>
      </c>
      <c r="I28" s="56">
        <v>63225.9041</v>
      </c>
      <c r="J28" s="57">
        <v>6.5384020782555901</v>
      </c>
      <c r="K28" s="56">
        <v>47046.192900000002</v>
      </c>
      <c r="L28" s="57">
        <v>5.8161862252640102</v>
      </c>
      <c r="M28" s="57">
        <v>0.34391116905869801</v>
      </c>
      <c r="N28" s="56">
        <v>30542619.8541</v>
      </c>
      <c r="O28" s="56">
        <v>320312282.73470002</v>
      </c>
      <c r="P28" s="56">
        <v>42019</v>
      </c>
      <c r="Q28" s="56">
        <v>43757</v>
      </c>
      <c r="R28" s="57">
        <v>-3.9719359188244199</v>
      </c>
      <c r="S28" s="56">
        <v>23.0132370927438</v>
      </c>
      <c r="T28" s="56">
        <v>22.5145118929543</v>
      </c>
      <c r="U28" s="58">
        <v>2.1671231986166002</v>
      </c>
    </row>
    <row r="29" spans="1:21" ht="12" thickBot="1">
      <c r="A29" s="75"/>
      <c r="B29" s="70" t="s">
        <v>27</v>
      </c>
      <c r="C29" s="71"/>
      <c r="D29" s="56">
        <v>706712.81599999999</v>
      </c>
      <c r="E29" s="59"/>
      <c r="F29" s="59"/>
      <c r="G29" s="56">
        <v>612474.97010000004</v>
      </c>
      <c r="H29" s="57">
        <v>15.386399526598399</v>
      </c>
      <c r="I29" s="56">
        <v>94062.712100000004</v>
      </c>
      <c r="J29" s="57">
        <v>13.309891934944099</v>
      </c>
      <c r="K29" s="56">
        <v>66001.736199999999</v>
      </c>
      <c r="L29" s="57">
        <v>10.7762340376495</v>
      </c>
      <c r="M29" s="57">
        <v>0.42515511735886702</v>
      </c>
      <c r="N29" s="56">
        <v>19442031.234000001</v>
      </c>
      <c r="O29" s="56">
        <v>228065504.87909999</v>
      </c>
      <c r="P29" s="56">
        <v>99860</v>
      </c>
      <c r="Q29" s="56">
        <v>104601</v>
      </c>
      <c r="R29" s="57">
        <v>-4.5324614487433204</v>
      </c>
      <c r="S29" s="56">
        <v>7.07703601041458</v>
      </c>
      <c r="T29" s="56">
        <v>6.8786182655997603</v>
      </c>
      <c r="U29" s="58">
        <v>2.8036842616433399</v>
      </c>
    </row>
    <row r="30" spans="1:21" ht="12" thickBot="1">
      <c r="A30" s="75"/>
      <c r="B30" s="70" t="s">
        <v>28</v>
      </c>
      <c r="C30" s="71"/>
      <c r="D30" s="56">
        <v>826384.08420000004</v>
      </c>
      <c r="E30" s="59"/>
      <c r="F30" s="59"/>
      <c r="G30" s="56">
        <v>827401.69669999997</v>
      </c>
      <c r="H30" s="57">
        <v>-0.122988930776757</v>
      </c>
      <c r="I30" s="56">
        <v>108122.2184</v>
      </c>
      <c r="J30" s="57">
        <v>13.0837730865388</v>
      </c>
      <c r="K30" s="56">
        <v>94836.476999999999</v>
      </c>
      <c r="L30" s="57">
        <v>11.461963080115099</v>
      </c>
      <c r="M30" s="57">
        <v>0.14009104745634901</v>
      </c>
      <c r="N30" s="56">
        <v>32615276.142499998</v>
      </c>
      <c r="O30" s="56">
        <v>370751649.08890003</v>
      </c>
      <c r="P30" s="56">
        <v>64074</v>
      </c>
      <c r="Q30" s="56">
        <v>66137</v>
      </c>
      <c r="R30" s="57">
        <v>-3.11928270105992</v>
      </c>
      <c r="S30" s="56">
        <v>12.897338767674899</v>
      </c>
      <c r="T30" s="56">
        <v>12.9678847256453</v>
      </c>
      <c r="U30" s="58">
        <v>-0.54698073177072803</v>
      </c>
    </row>
    <row r="31" spans="1:21" ht="12" thickBot="1">
      <c r="A31" s="75"/>
      <c r="B31" s="70" t="s">
        <v>29</v>
      </c>
      <c r="C31" s="71"/>
      <c r="D31" s="56">
        <v>736567.75410000002</v>
      </c>
      <c r="E31" s="59"/>
      <c r="F31" s="59"/>
      <c r="G31" s="56">
        <v>674584.67350000003</v>
      </c>
      <c r="H31" s="57">
        <v>9.1883321745820794</v>
      </c>
      <c r="I31" s="56">
        <v>42481.178599999999</v>
      </c>
      <c r="J31" s="57">
        <v>5.76745022620588</v>
      </c>
      <c r="K31" s="56">
        <v>31297.587</v>
      </c>
      <c r="L31" s="57">
        <v>4.6395342541087201</v>
      </c>
      <c r="M31" s="57">
        <v>0.357330793584822</v>
      </c>
      <c r="N31" s="56">
        <v>35603133.607799999</v>
      </c>
      <c r="O31" s="56">
        <v>382372686.92640001</v>
      </c>
      <c r="P31" s="56">
        <v>29564</v>
      </c>
      <c r="Q31" s="56">
        <v>30668</v>
      </c>
      <c r="R31" s="57">
        <v>-3.59984348506587</v>
      </c>
      <c r="S31" s="56">
        <v>24.914346979434502</v>
      </c>
      <c r="T31" s="56">
        <v>26.170552983565901</v>
      </c>
      <c r="U31" s="58">
        <v>-5.0420988564076001</v>
      </c>
    </row>
    <row r="32" spans="1:21" ht="12" thickBot="1">
      <c r="A32" s="75"/>
      <c r="B32" s="70" t="s">
        <v>30</v>
      </c>
      <c r="C32" s="71"/>
      <c r="D32" s="56">
        <v>113106.83010000001</v>
      </c>
      <c r="E32" s="59"/>
      <c r="F32" s="59"/>
      <c r="G32" s="56">
        <v>78354.639200000005</v>
      </c>
      <c r="H32" s="57">
        <v>44.352435611751197</v>
      </c>
      <c r="I32" s="56">
        <v>24474.357499999998</v>
      </c>
      <c r="J32" s="57">
        <v>21.638266653182399</v>
      </c>
      <c r="K32" s="56">
        <v>19772.237799999999</v>
      </c>
      <c r="L32" s="57">
        <v>25.2342911688119</v>
      </c>
      <c r="M32" s="57">
        <v>0.237814239721515</v>
      </c>
      <c r="N32" s="56">
        <v>3495272.7461000001</v>
      </c>
      <c r="O32" s="56">
        <v>37641964.340599999</v>
      </c>
      <c r="P32" s="56">
        <v>20979</v>
      </c>
      <c r="Q32" s="56">
        <v>21726</v>
      </c>
      <c r="R32" s="57">
        <v>-3.4382767191383601</v>
      </c>
      <c r="S32" s="56">
        <v>5.3914309595309602</v>
      </c>
      <c r="T32" s="56">
        <v>5.3488472751541902</v>
      </c>
      <c r="U32" s="58">
        <v>0.78984011288296396</v>
      </c>
    </row>
    <row r="33" spans="1:21" ht="12" thickBot="1">
      <c r="A33" s="75"/>
      <c r="B33" s="70" t="s">
        <v>69</v>
      </c>
      <c r="C33" s="71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6">
        <v>11.150499999999999</v>
      </c>
      <c r="O33" s="56">
        <v>524.36760000000004</v>
      </c>
      <c r="P33" s="59"/>
      <c r="Q33" s="59"/>
      <c r="R33" s="59"/>
      <c r="S33" s="59"/>
      <c r="T33" s="59"/>
      <c r="U33" s="60"/>
    </row>
    <row r="34" spans="1:21" ht="12" thickBot="1">
      <c r="A34" s="75"/>
      <c r="B34" s="70" t="s">
        <v>78</v>
      </c>
      <c r="C34" s="71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6">
        <v>1</v>
      </c>
      <c r="P34" s="59"/>
      <c r="Q34" s="59"/>
      <c r="R34" s="59"/>
      <c r="S34" s="59"/>
      <c r="T34" s="59"/>
      <c r="U34" s="60"/>
    </row>
    <row r="35" spans="1:21" ht="12" thickBot="1">
      <c r="A35" s="75"/>
      <c r="B35" s="70" t="s">
        <v>31</v>
      </c>
      <c r="C35" s="71"/>
      <c r="D35" s="56">
        <v>201116.0361</v>
      </c>
      <c r="E35" s="59"/>
      <c r="F35" s="59"/>
      <c r="G35" s="56">
        <v>152030.13529999999</v>
      </c>
      <c r="H35" s="57">
        <v>32.2869546245809</v>
      </c>
      <c r="I35" s="56">
        <v>24380.854500000001</v>
      </c>
      <c r="J35" s="57">
        <v>12.122779949718799</v>
      </c>
      <c r="K35" s="56">
        <v>5644.5039999999999</v>
      </c>
      <c r="L35" s="57">
        <v>3.7127533885711101</v>
      </c>
      <c r="M35" s="57">
        <v>3.3193971516363501</v>
      </c>
      <c r="N35" s="56">
        <v>6394371.8872999996</v>
      </c>
      <c r="O35" s="56">
        <v>62655266.338200003</v>
      </c>
      <c r="P35" s="56">
        <v>13029</v>
      </c>
      <c r="Q35" s="56">
        <v>13529</v>
      </c>
      <c r="R35" s="57">
        <v>-3.6957646537068598</v>
      </c>
      <c r="S35" s="56">
        <v>15.436030094404799</v>
      </c>
      <c r="T35" s="56">
        <v>15.094828124769</v>
      </c>
      <c r="U35" s="58">
        <v>2.2104256570441301</v>
      </c>
    </row>
    <row r="36" spans="1:21" ht="12" customHeight="1" thickBot="1">
      <c r="A36" s="75"/>
      <c r="B36" s="70" t="s">
        <v>77</v>
      </c>
      <c r="C36" s="71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6">
        <v>434490.90740000003</v>
      </c>
      <c r="P36" s="59"/>
      <c r="Q36" s="59"/>
      <c r="R36" s="59"/>
      <c r="S36" s="59"/>
      <c r="T36" s="59"/>
      <c r="U36" s="60"/>
    </row>
    <row r="37" spans="1:21" ht="12" customHeight="1" thickBot="1">
      <c r="A37" s="75"/>
      <c r="B37" s="70" t="s">
        <v>64</v>
      </c>
      <c r="C37" s="71"/>
      <c r="D37" s="56">
        <v>390427.83</v>
      </c>
      <c r="E37" s="59"/>
      <c r="F37" s="59"/>
      <c r="G37" s="56">
        <v>172063.27</v>
      </c>
      <c r="H37" s="57">
        <v>126.909456039049</v>
      </c>
      <c r="I37" s="56">
        <v>-35010.57</v>
      </c>
      <c r="J37" s="57">
        <v>-8.9672321770709793</v>
      </c>
      <c r="K37" s="56">
        <v>-3230.8</v>
      </c>
      <c r="L37" s="57">
        <v>-1.87768139010726</v>
      </c>
      <c r="M37" s="57">
        <v>9.8365017952210003</v>
      </c>
      <c r="N37" s="56">
        <v>7585925.5800000001</v>
      </c>
      <c r="O37" s="56">
        <v>61811767.479999997</v>
      </c>
      <c r="P37" s="56">
        <v>61</v>
      </c>
      <c r="Q37" s="56">
        <v>58</v>
      </c>
      <c r="R37" s="57">
        <v>5.1724137931034502</v>
      </c>
      <c r="S37" s="56">
        <v>6400.4562295081996</v>
      </c>
      <c r="T37" s="56">
        <v>1556.6070689655201</v>
      </c>
      <c r="U37" s="58">
        <v>75.679748237492106</v>
      </c>
    </row>
    <row r="38" spans="1:21" ht="12" thickBot="1">
      <c r="A38" s="75"/>
      <c r="B38" s="70" t="s">
        <v>35</v>
      </c>
      <c r="C38" s="71"/>
      <c r="D38" s="56">
        <v>76186.8</v>
      </c>
      <c r="E38" s="59"/>
      <c r="F38" s="59"/>
      <c r="G38" s="56">
        <v>137356.47</v>
      </c>
      <c r="H38" s="57">
        <v>-44.533519243760402</v>
      </c>
      <c r="I38" s="56">
        <v>-5519.33</v>
      </c>
      <c r="J38" s="57">
        <v>-7.24447017068574</v>
      </c>
      <c r="K38" s="56">
        <v>-16650.04</v>
      </c>
      <c r="L38" s="57">
        <v>-12.1217733682294</v>
      </c>
      <c r="M38" s="57">
        <v>-0.66850950508227003</v>
      </c>
      <c r="N38" s="56">
        <v>13455556.57</v>
      </c>
      <c r="O38" s="56">
        <v>121689475.39</v>
      </c>
      <c r="P38" s="56">
        <v>51</v>
      </c>
      <c r="Q38" s="56">
        <v>67</v>
      </c>
      <c r="R38" s="57">
        <v>-23.880597014925399</v>
      </c>
      <c r="S38" s="56">
        <v>1493.8588235294101</v>
      </c>
      <c r="T38" s="56">
        <v>1966.28686567164</v>
      </c>
      <c r="U38" s="58">
        <v>-31.624677961607201</v>
      </c>
    </row>
    <row r="39" spans="1:21" ht="12" thickBot="1">
      <c r="A39" s="75"/>
      <c r="B39" s="70" t="s">
        <v>36</v>
      </c>
      <c r="C39" s="71"/>
      <c r="D39" s="56">
        <v>289511.15000000002</v>
      </c>
      <c r="E39" s="59"/>
      <c r="F39" s="59"/>
      <c r="G39" s="56">
        <v>42307.68</v>
      </c>
      <c r="H39" s="57">
        <v>584.29928088706401</v>
      </c>
      <c r="I39" s="56">
        <v>1414.73</v>
      </c>
      <c r="J39" s="57">
        <v>0.48866166294458802</v>
      </c>
      <c r="K39" s="56">
        <v>-1298.3</v>
      </c>
      <c r="L39" s="57">
        <v>-3.06870998362472</v>
      </c>
      <c r="M39" s="57">
        <v>-2.0896788107525199</v>
      </c>
      <c r="N39" s="56">
        <v>9258568.7599999998</v>
      </c>
      <c r="O39" s="56">
        <v>107558498.69</v>
      </c>
      <c r="P39" s="56">
        <v>13</v>
      </c>
      <c r="Q39" s="56">
        <v>36</v>
      </c>
      <c r="R39" s="57">
        <v>-63.8888888888889</v>
      </c>
      <c r="S39" s="56">
        <v>22270.0884615385</v>
      </c>
      <c r="T39" s="56">
        <v>2669.23277777778</v>
      </c>
      <c r="U39" s="58">
        <v>88.014269532931195</v>
      </c>
    </row>
    <row r="40" spans="1:21" ht="12" thickBot="1">
      <c r="A40" s="75"/>
      <c r="B40" s="70" t="s">
        <v>37</v>
      </c>
      <c r="C40" s="71"/>
      <c r="D40" s="56">
        <v>70478.67</v>
      </c>
      <c r="E40" s="59"/>
      <c r="F40" s="59"/>
      <c r="G40" s="56">
        <v>60472.9</v>
      </c>
      <c r="H40" s="57">
        <v>16.5458742676472</v>
      </c>
      <c r="I40" s="56">
        <v>-5117</v>
      </c>
      <c r="J40" s="57">
        <v>-7.2603526712408204</v>
      </c>
      <c r="K40" s="56">
        <v>-3158.04</v>
      </c>
      <c r="L40" s="57">
        <v>-5.2222400447142396</v>
      </c>
      <c r="M40" s="57">
        <v>0.62030879912857295</v>
      </c>
      <c r="N40" s="56">
        <v>9954675.9800000004</v>
      </c>
      <c r="O40" s="56">
        <v>88734585.079999998</v>
      </c>
      <c r="P40" s="56">
        <v>38</v>
      </c>
      <c r="Q40" s="56">
        <v>44</v>
      </c>
      <c r="R40" s="57">
        <v>-13.636363636363599</v>
      </c>
      <c r="S40" s="56">
        <v>1854.7018421052601</v>
      </c>
      <c r="T40" s="56">
        <v>1675.1961363636401</v>
      </c>
      <c r="U40" s="58">
        <v>9.6784130832517299</v>
      </c>
    </row>
    <row r="41" spans="1:21" ht="12" thickBot="1">
      <c r="A41" s="75"/>
      <c r="B41" s="70" t="s">
        <v>66</v>
      </c>
      <c r="C41" s="71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6">
        <v>-5.07</v>
      </c>
      <c r="O41" s="56">
        <v>1372.81</v>
      </c>
      <c r="P41" s="59"/>
      <c r="Q41" s="59"/>
      <c r="R41" s="59"/>
      <c r="S41" s="59"/>
      <c r="T41" s="59"/>
      <c r="U41" s="60"/>
    </row>
    <row r="42" spans="1:21" ht="12" customHeight="1" thickBot="1">
      <c r="A42" s="75"/>
      <c r="B42" s="70" t="s">
        <v>32</v>
      </c>
      <c r="C42" s="71"/>
      <c r="D42" s="56">
        <v>14477.777599999999</v>
      </c>
      <c r="E42" s="59"/>
      <c r="F42" s="59"/>
      <c r="G42" s="56">
        <v>76448.717499999999</v>
      </c>
      <c r="H42" s="57">
        <v>-81.062105325704096</v>
      </c>
      <c r="I42" s="56">
        <v>1039.6703</v>
      </c>
      <c r="J42" s="57">
        <v>7.1811456752865199</v>
      </c>
      <c r="K42" s="56">
        <v>5233.6329999999998</v>
      </c>
      <c r="L42" s="57">
        <v>6.8459395672661199</v>
      </c>
      <c r="M42" s="57">
        <v>-0.80134826037668305</v>
      </c>
      <c r="N42" s="56">
        <v>1120424.3563000001</v>
      </c>
      <c r="O42" s="56">
        <v>20334870.4087</v>
      </c>
      <c r="P42" s="56">
        <v>63</v>
      </c>
      <c r="Q42" s="56">
        <v>36</v>
      </c>
      <c r="R42" s="57">
        <v>75</v>
      </c>
      <c r="S42" s="56">
        <v>229.80599365079399</v>
      </c>
      <c r="T42" s="56">
        <v>261.98954722222197</v>
      </c>
      <c r="U42" s="58">
        <v>-14.0046623937641</v>
      </c>
    </row>
    <row r="43" spans="1:21" ht="12" thickBot="1">
      <c r="A43" s="75"/>
      <c r="B43" s="70" t="s">
        <v>33</v>
      </c>
      <c r="C43" s="71"/>
      <c r="D43" s="56">
        <v>246325.2542</v>
      </c>
      <c r="E43" s="59"/>
      <c r="F43" s="59"/>
      <c r="G43" s="56">
        <v>236511.3327</v>
      </c>
      <c r="H43" s="57">
        <v>4.1494508478578496</v>
      </c>
      <c r="I43" s="56">
        <v>16515.735199999999</v>
      </c>
      <c r="J43" s="57">
        <v>6.7048485359890497</v>
      </c>
      <c r="K43" s="56">
        <v>15253.862999999999</v>
      </c>
      <c r="L43" s="57">
        <v>6.44952731265042</v>
      </c>
      <c r="M43" s="57">
        <v>8.2724762901042997E-2</v>
      </c>
      <c r="N43" s="56">
        <v>10455420.571900001</v>
      </c>
      <c r="O43" s="56">
        <v>138681240.36149999</v>
      </c>
      <c r="P43" s="56">
        <v>1339</v>
      </c>
      <c r="Q43" s="56">
        <v>1483</v>
      </c>
      <c r="R43" s="57">
        <v>-9.7100472016183499</v>
      </c>
      <c r="S43" s="56">
        <v>183.96210171769999</v>
      </c>
      <c r="T43" s="56">
        <v>187.357247606204</v>
      </c>
      <c r="U43" s="58">
        <v>-1.84556811256368</v>
      </c>
    </row>
    <row r="44" spans="1:21" ht="12" thickBot="1">
      <c r="A44" s="75"/>
      <c r="B44" s="70" t="s">
        <v>38</v>
      </c>
      <c r="C44" s="71"/>
      <c r="D44" s="56">
        <v>81081.67</v>
      </c>
      <c r="E44" s="59"/>
      <c r="F44" s="59"/>
      <c r="G44" s="56">
        <v>107057.3</v>
      </c>
      <c r="H44" s="57">
        <v>-24.263296384272699</v>
      </c>
      <c r="I44" s="56">
        <v>678.16</v>
      </c>
      <c r="J44" s="57">
        <v>0.83639125834482697</v>
      </c>
      <c r="K44" s="56">
        <v>-11670.87</v>
      </c>
      <c r="L44" s="57">
        <v>-10.901517224888</v>
      </c>
      <c r="M44" s="57">
        <v>-1.05810706485463</v>
      </c>
      <c r="N44" s="56">
        <v>8810012.6500000004</v>
      </c>
      <c r="O44" s="56">
        <v>61207018.890000001</v>
      </c>
      <c r="P44" s="56">
        <v>85</v>
      </c>
      <c r="Q44" s="56">
        <v>72</v>
      </c>
      <c r="R44" s="57">
        <v>18.0555555555556</v>
      </c>
      <c r="S44" s="56">
        <v>953.90200000000004</v>
      </c>
      <c r="T44" s="56">
        <v>1484.97013888889</v>
      </c>
      <c r="U44" s="58">
        <v>-55.673238853560299</v>
      </c>
    </row>
    <row r="45" spans="1:21" ht="12" thickBot="1">
      <c r="A45" s="75"/>
      <c r="B45" s="70" t="s">
        <v>39</v>
      </c>
      <c r="C45" s="71"/>
      <c r="D45" s="56">
        <v>20550.47</v>
      </c>
      <c r="E45" s="59"/>
      <c r="F45" s="59"/>
      <c r="G45" s="56">
        <v>30283.79</v>
      </c>
      <c r="H45" s="57">
        <v>-32.140362880603803</v>
      </c>
      <c r="I45" s="56">
        <v>2902.73</v>
      </c>
      <c r="J45" s="57">
        <v>14.1248837617826</v>
      </c>
      <c r="K45" s="56">
        <v>4224.63</v>
      </c>
      <c r="L45" s="57">
        <v>13.9501363600791</v>
      </c>
      <c r="M45" s="57">
        <v>-0.31290314181360301</v>
      </c>
      <c r="N45" s="56">
        <v>3803097.81</v>
      </c>
      <c r="O45" s="56">
        <v>27060647.739999998</v>
      </c>
      <c r="P45" s="56">
        <v>29</v>
      </c>
      <c r="Q45" s="56">
        <v>41</v>
      </c>
      <c r="R45" s="57">
        <v>-29.268292682926798</v>
      </c>
      <c r="S45" s="56">
        <v>708.63689655172402</v>
      </c>
      <c r="T45" s="56">
        <v>992.18365853658497</v>
      </c>
      <c r="U45" s="58">
        <v>-40.012983146181</v>
      </c>
    </row>
    <row r="46" spans="1:21" ht="12" thickBot="1">
      <c r="A46" s="75"/>
      <c r="B46" s="70" t="s">
        <v>71</v>
      </c>
      <c r="C46" s="71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6">
        <v>-5687.4357</v>
      </c>
      <c r="P46" s="59"/>
      <c r="Q46" s="59"/>
      <c r="R46" s="59"/>
      <c r="S46" s="59"/>
      <c r="T46" s="59"/>
      <c r="U46" s="60"/>
    </row>
    <row r="47" spans="1:21" ht="12" thickBot="1">
      <c r="A47" s="76"/>
      <c r="B47" s="70" t="s">
        <v>34</v>
      </c>
      <c r="C47" s="71"/>
      <c r="D47" s="61">
        <v>21719.892400000001</v>
      </c>
      <c r="E47" s="62"/>
      <c r="F47" s="62"/>
      <c r="G47" s="61">
        <v>18549.6937</v>
      </c>
      <c r="H47" s="63">
        <v>17.090302143371801</v>
      </c>
      <c r="I47" s="61">
        <v>3300.0010000000002</v>
      </c>
      <c r="J47" s="63">
        <v>15.193450037533299</v>
      </c>
      <c r="K47" s="61">
        <v>2597.3465999999999</v>
      </c>
      <c r="L47" s="63">
        <v>14.0020996680932</v>
      </c>
      <c r="M47" s="63">
        <v>0.27052777630832903</v>
      </c>
      <c r="N47" s="61">
        <v>357240.3308</v>
      </c>
      <c r="O47" s="61">
        <v>7322696.5434999997</v>
      </c>
      <c r="P47" s="61">
        <v>17</v>
      </c>
      <c r="Q47" s="61">
        <v>12</v>
      </c>
      <c r="R47" s="63">
        <v>41.6666666666667</v>
      </c>
      <c r="S47" s="61">
        <v>1277.64072941176</v>
      </c>
      <c r="T47" s="61">
        <v>288.82585</v>
      </c>
      <c r="U47" s="64">
        <v>77.393813194028496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workbookViewId="0">
      <selection activeCell="B34" sqref="B34:E39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79</v>
      </c>
      <c r="B1" s="38" t="s">
        <v>58</v>
      </c>
      <c r="C1" s="38" t="s">
        <v>59</v>
      </c>
      <c r="D1" s="38" t="s">
        <v>60</v>
      </c>
      <c r="E1" s="38" t="s">
        <v>61</v>
      </c>
      <c r="F1" s="38" t="s">
        <v>62</v>
      </c>
      <c r="G1" s="38" t="s">
        <v>61</v>
      </c>
      <c r="H1" s="38" t="s">
        <v>63</v>
      </c>
    </row>
    <row r="2" spans="1:8">
      <c r="A2" s="37">
        <v>1</v>
      </c>
      <c r="B2" s="37">
        <v>12</v>
      </c>
      <c r="C2" s="37">
        <v>51978.915999999997</v>
      </c>
      <c r="D2" s="37">
        <v>576963.97303589701</v>
      </c>
      <c r="E2" s="37">
        <v>426952.38963162398</v>
      </c>
      <c r="F2" s="37">
        <v>150011.583404273</v>
      </c>
      <c r="G2" s="37">
        <v>426952.38963162398</v>
      </c>
      <c r="H2" s="37">
        <v>0.260001647269127</v>
      </c>
    </row>
    <row r="3" spans="1:8">
      <c r="A3" s="37">
        <v>2</v>
      </c>
      <c r="B3" s="37">
        <v>13</v>
      </c>
      <c r="C3" s="37">
        <v>6905</v>
      </c>
      <c r="D3" s="37">
        <v>65527.310904273501</v>
      </c>
      <c r="E3" s="37">
        <v>49846.420400854702</v>
      </c>
      <c r="F3" s="37">
        <v>15680.890503418799</v>
      </c>
      <c r="G3" s="37">
        <v>49846.420400854702</v>
      </c>
      <c r="H3" s="37">
        <v>0.23930312852798799</v>
      </c>
    </row>
    <row r="4" spans="1:8">
      <c r="A4" s="37">
        <v>3</v>
      </c>
      <c r="B4" s="37">
        <v>14</v>
      </c>
      <c r="C4" s="37">
        <v>91908</v>
      </c>
      <c r="D4" s="37">
        <v>86785.909640965096</v>
      </c>
      <c r="E4" s="37">
        <v>59886.771070159601</v>
      </c>
      <c r="F4" s="37">
        <v>26899.104382771398</v>
      </c>
      <c r="G4" s="37">
        <v>59886.771070159601</v>
      </c>
      <c r="H4" s="37">
        <v>0.30994795227202998</v>
      </c>
    </row>
    <row r="5" spans="1:8">
      <c r="A5" s="37">
        <v>4</v>
      </c>
      <c r="B5" s="37">
        <v>15</v>
      </c>
      <c r="C5" s="37">
        <v>2589</v>
      </c>
      <c r="D5" s="37">
        <v>45445.955821465803</v>
      </c>
      <c r="E5" s="37">
        <v>34378.529891702601</v>
      </c>
      <c r="F5" s="37">
        <v>11067.4259297633</v>
      </c>
      <c r="G5" s="37">
        <v>34378.529891702601</v>
      </c>
      <c r="H5" s="37">
        <v>0.243529390673211</v>
      </c>
    </row>
    <row r="6" spans="1:8">
      <c r="A6" s="37">
        <v>5</v>
      </c>
      <c r="B6" s="37">
        <v>16</v>
      </c>
      <c r="C6" s="37">
        <v>3770</v>
      </c>
      <c r="D6" s="37">
        <v>223916.011990598</v>
      </c>
      <c r="E6" s="37">
        <v>193361.20664102599</v>
      </c>
      <c r="F6" s="37">
        <v>30537.736973504299</v>
      </c>
      <c r="G6" s="37">
        <v>193361.20664102599</v>
      </c>
      <c r="H6" s="37">
        <v>0.13639071484892201</v>
      </c>
    </row>
    <row r="7" spans="1:8">
      <c r="A7" s="37">
        <v>6</v>
      </c>
      <c r="B7" s="37">
        <v>17</v>
      </c>
      <c r="C7" s="37">
        <v>14394</v>
      </c>
      <c r="D7" s="37">
        <v>259868.25177692299</v>
      </c>
      <c r="E7" s="37">
        <v>172539.330716239</v>
      </c>
      <c r="F7" s="37">
        <v>87328.921060683802</v>
      </c>
      <c r="G7" s="37">
        <v>172539.330716239</v>
      </c>
      <c r="H7" s="37">
        <v>0.33605075057667599</v>
      </c>
    </row>
    <row r="8" spans="1:8">
      <c r="A8" s="37">
        <v>7</v>
      </c>
      <c r="B8" s="37">
        <v>18</v>
      </c>
      <c r="C8" s="37">
        <v>73566</v>
      </c>
      <c r="D8" s="37">
        <v>112153.274930769</v>
      </c>
      <c r="E8" s="37">
        <v>90522.630991452999</v>
      </c>
      <c r="F8" s="37">
        <v>21630.6439393162</v>
      </c>
      <c r="G8" s="37">
        <v>90522.630991452999</v>
      </c>
      <c r="H8" s="37">
        <v>0.19286680618705601</v>
      </c>
    </row>
    <row r="9" spans="1:8">
      <c r="A9" s="37">
        <v>8</v>
      </c>
      <c r="B9" s="37">
        <v>19</v>
      </c>
      <c r="C9" s="37">
        <v>15594</v>
      </c>
      <c r="D9" s="37">
        <v>106512.906819658</v>
      </c>
      <c r="E9" s="37">
        <v>75692.741511111104</v>
      </c>
      <c r="F9" s="37">
        <v>30820.165308546999</v>
      </c>
      <c r="G9" s="37">
        <v>75692.741511111104</v>
      </c>
      <c r="H9" s="37">
        <v>0.28935615625184302</v>
      </c>
    </row>
    <row r="10" spans="1:8">
      <c r="A10" s="37">
        <v>9</v>
      </c>
      <c r="B10" s="37">
        <v>21</v>
      </c>
      <c r="C10" s="37">
        <v>184754</v>
      </c>
      <c r="D10" s="37">
        <v>637306.67518974398</v>
      </c>
      <c r="E10" s="37">
        <v>632875.56506666704</v>
      </c>
      <c r="F10" s="37">
        <v>4363.5545675213698</v>
      </c>
      <c r="G10" s="37">
        <v>632875.56506666704</v>
      </c>
      <c r="H10" s="37">
        <v>6.8475936788474296E-3</v>
      </c>
    </row>
    <row r="11" spans="1:8">
      <c r="A11" s="37">
        <v>10</v>
      </c>
      <c r="B11" s="37">
        <v>22</v>
      </c>
      <c r="C11" s="37">
        <v>125422</v>
      </c>
      <c r="D11" s="37">
        <v>603919.44615128206</v>
      </c>
      <c r="E11" s="37">
        <v>516476.29408717901</v>
      </c>
      <c r="F11" s="37">
        <v>85477.288816239306</v>
      </c>
      <c r="G11" s="37">
        <v>516476.29408717901</v>
      </c>
      <c r="H11" s="37">
        <v>0.1419998007221</v>
      </c>
    </row>
    <row r="12" spans="1:8">
      <c r="A12" s="37">
        <v>11</v>
      </c>
      <c r="B12" s="37">
        <v>23</v>
      </c>
      <c r="C12" s="37">
        <v>125067.79399999999</v>
      </c>
      <c r="D12" s="37">
        <v>1240596.2712794901</v>
      </c>
      <c r="E12" s="37">
        <v>1046780.8784641</v>
      </c>
      <c r="F12" s="37">
        <v>192973.35110598299</v>
      </c>
      <c r="G12" s="37">
        <v>1046780.8784641</v>
      </c>
      <c r="H12" s="37">
        <v>0.1556545212779</v>
      </c>
    </row>
    <row r="13" spans="1:8">
      <c r="A13" s="37">
        <v>12</v>
      </c>
      <c r="B13" s="37">
        <v>24</v>
      </c>
      <c r="C13" s="37">
        <v>18961</v>
      </c>
      <c r="D13" s="37">
        <v>598299.43242649594</v>
      </c>
      <c r="E13" s="37">
        <v>550079.92543760699</v>
      </c>
      <c r="F13" s="37">
        <v>48219.506988888897</v>
      </c>
      <c r="G13" s="37">
        <v>550079.92543760699</v>
      </c>
      <c r="H13" s="37">
        <v>8.0594271656463407E-2</v>
      </c>
    </row>
    <row r="14" spans="1:8">
      <c r="A14" s="37">
        <v>13</v>
      </c>
      <c r="B14" s="37">
        <v>25</v>
      </c>
      <c r="C14" s="37">
        <v>81487</v>
      </c>
      <c r="D14" s="37">
        <v>1005945.6787512799</v>
      </c>
      <c r="E14" s="37">
        <v>908992.22600000002</v>
      </c>
      <c r="F14" s="37">
        <v>96902.170700000002</v>
      </c>
      <c r="G14" s="37">
        <v>908992.22600000002</v>
      </c>
      <c r="H14" s="37">
        <v>9.6334337896605601E-2</v>
      </c>
    </row>
    <row r="15" spans="1:8">
      <c r="A15" s="37">
        <v>14</v>
      </c>
      <c r="B15" s="37">
        <v>26</v>
      </c>
      <c r="C15" s="37">
        <v>43847</v>
      </c>
      <c r="D15" s="37">
        <v>279012.11253076902</v>
      </c>
      <c r="E15" s="37">
        <v>232667.24292307699</v>
      </c>
      <c r="F15" s="37">
        <v>46344.869607692301</v>
      </c>
      <c r="G15" s="37">
        <v>232667.24292307699</v>
      </c>
      <c r="H15" s="37">
        <v>0.16610343252600299</v>
      </c>
    </row>
    <row r="16" spans="1:8">
      <c r="A16" s="37">
        <v>15</v>
      </c>
      <c r="B16" s="37">
        <v>27</v>
      </c>
      <c r="C16" s="37">
        <v>117073.038</v>
      </c>
      <c r="D16" s="37">
        <v>959870.51707997103</v>
      </c>
      <c r="E16" s="37">
        <v>895970.65653203998</v>
      </c>
      <c r="F16" s="37">
        <v>63849.282770153499</v>
      </c>
      <c r="G16" s="37">
        <v>895970.65653203998</v>
      </c>
      <c r="H16" s="37">
        <v>6.65221466607301E-2</v>
      </c>
    </row>
    <row r="17" spans="1:9">
      <c r="A17" s="37">
        <v>16</v>
      </c>
      <c r="B17" s="37">
        <v>29</v>
      </c>
      <c r="C17" s="37">
        <v>151823</v>
      </c>
      <c r="D17" s="37">
        <v>2001887.7275692299</v>
      </c>
      <c r="E17" s="37">
        <v>1737088.2084307701</v>
      </c>
      <c r="F17" s="37">
        <v>264228.42512136803</v>
      </c>
      <c r="G17" s="37">
        <v>1737088.2084307701</v>
      </c>
      <c r="H17" s="37">
        <v>0.132027296776317</v>
      </c>
    </row>
    <row r="18" spans="1:9">
      <c r="A18" s="37">
        <v>17</v>
      </c>
      <c r="B18" s="37">
        <v>31</v>
      </c>
      <c r="C18" s="37">
        <v>22814.739000000001</v>
      </c>
      <c r="D18" s="37">
        <v>239272.404858294</v>
      </c>
      <c r="E18" s="37">
        <v>199679.16483740401</v>
      </c>
      <c r="F18" s="37">
        <v>39591.3728527485</v>
      </c>
      <c r="G18" s="37">
        <v>199679.16483740401</v>
      </c>
      <c r="H18" s="37">
        <v>0.16546697823706999</v>
      </c>
    </row>
    <row r="19" spans="1:9">
      <c r="A19" s="37">
        <v>18</v>
      </c>
      <c r="B19" s="37">
        <v>32</v>
      </c>
      <c r="C19" s="37">
        <v>16599.870999999999</v>
      </c>
      <c r="D19" s="37">
        <v>283432.53740655002</v>
      </c>
      <c r="E19" s="37">
        <v>259384.88410730701</v>
      </c>
      <c r="F19" s="37">
        <v>24047.653299243098</v>
      </c>
      <c r="G19" s="37">
        <v>259384.88410730701</v>
      </c>
      <c r="H19" s="37">
        <v>8.4844363739190701E-2</v>
      </c>
    </row>
    <row r="20" spans="1:9">
      <c r="A20" s="37">
        <v>19</v>
      </c>
      <c r="B20" s="37">
        <v>33</v>
      </c>
      <c r="C20" s="37">
        <v>34353.627999999997</v>
      </c>
      <c r="D20" s="37">
        <v>567127.27941237402</v>
      </c>
      <c r="E20" s="37">
        <v>444947.267392712</v>
      </c>
      <c r="F20" s="37">
        <v>122179.17246214001</v>
      </c>
      <c r="G20" s="37">
        <v>444947.267392712</v>
      </c>
      <c r="H20" s="37">
        <v>0.21543550763284799</v>
      </c>
    </row>
    <row r="21" spans="1:9">
      <c r="A21" s="37">
        <v>20</v>
      </c>
      <c r="B21" s="37">
        <v>34</v>
      </c>
      <c r="C21" s="37">
        <v>33642.245999999999</v>
      </c>
      <c r="D21" s="37">
        <v>208496.91384017101</v>
      </c>
      <c r="E21" s="37">
        <v>155889.589021527</v>
      </c>
      <c r="F21" s="37">
        <v>52607.324818643603</v>
      </c>
      <c r="G21" s="37">
        <v>155889.589021527</v>
      </c>
      <c r="H21" s="37">
        <v>0.252317043210391</v>
      </c>
    </row>
    <row r="22" spans="1:9">
      <c r="A22" s="37">
        <v>21</v>
      </c>
      <c r="B22" s="37">
        <v>35</v>
      </c>
      <c r="C22" s="37">
        <v>32622.596000000001</v>
      </c>
      <c r="D22" s="37">
        <v>966993.81238584104</v>
      </c>
      <c r="E22" s="37">
        <v>903767.31564867299</v>
      </c>
      <c r="F22" s="37">
        <v>63216.834137168102</v>
      </c>
      <c r="G22" s="37">
        <v>903767.31564867299</v>
      </c>
      <c r="H22" s="37">
        <v>6.5375253721758397E-2</v>
      </c>
    </row>
    <row r="23" spans="1:9">
      <c r="A23" s="37">
        <v>22</v>
      </c>
      <c r="B23" s="37">
        <v>36</v>
      </c>
      <c r="C23" s="37">
        <v>140162.514</v>
      </c>
      <c r="D23" s="37">
        <v>706712.81357964606</v>
      </c>
      <c r="E23" s="37">
        <v>612650.299495921</v>
      </c>
      <c r="F23" s="37">
        <v>94062.514083725298</v>
      </c>
      <c r="G23" s="37">
        <v>612650.299495921</v>
      </c>
      <c r="H23" s="37">
        <v>0.13309863961186599</v>
      </c>
    </row>
    <row r="24" spans="1:9">
      <c r="A24" s="37">
        <v>23</v>
      </c>
      <c r="B24" s="37">
        <v>37</v>
      </c>
      <c r="C24" s="37">
        <v>106252.018</v>
      </c>
      <c r="D24" s="37">
        <v>826384.10723982297</v>
      </c>
      <c r="E24" s="37">
        <v>718261.83626926702</v>
      </c>
      <c r="F24" s="37">
        <v>108120.856457282</v>
      </c>
      <c r="G24" s="37">
        <v>718261.83626926702</v>
      </c>
      <c r="H24" s="37">
        <v>0.130836303094091</v>
      </c>
    </row>
    <row r="25" spans="1:9">
      <c r="A25" s="37">
        <v>24</v>
      </c>
      <c r="B25" s="37">
        <v>38</v>
      </c>
      <c r="C25" s="37">
        <v>149718.318</v>
      </c>
      <c r="D25" s="37">
        <v>736567.67182831897</v>
      </c>
      <c r="E25" s="37">
        <v>694086.60650531005</v>
      </c>
      <c r="F25" s="37">
        <v>42481.065323008799</v>
      </c>
      <c r="G25" s="37">
        <v>694086.60650531005</v>
      </c>
      <c r="H25" s="37">
        <v>5.7674354913733503E-2</v>
      </c>
    </row>
    <row r="26" spans="1:9">
      <c r="A26" s="37">
        <v>25</v>
      </c>
      <c r="B26" s="37">
        <v>39</v>
      </c>
      <c r="C26" s="37">
        <v>58497.699000000001</v>
      </c>
      <c r="D26" s="37">
        <v>113106.757035118</v>
      </c>
      <c r="E26" s="37">
        <v>88632.502916148005</v>
      </c>
      <c r="F26" s="37">
        <v>24473.372280985401</v>
      </c>
      <c r="G26" s="37">
        <v>88632.502916148005</v>
      </c>
      <c r="H26" s="37">
        <v>0.216375782763986</v>
      </c>
    </row>
    <row r="27" spans="1:9">
      <c r="A27" s="37">
        <v>26</v>
      </c>
      <c r="B27" s="37">
        <v>42</v>
      </c>
      <c r="C27" s="37">
        <v>10556.073</v>
      </c>
      <c r="D27" s="37">
        <v>201116.0356</v>
      </c>
      <c r="E27" s="37">
        <v>176735.15590000001</v>
      </c>
      <c r="F27" s="37">
        <v>24380.879700000001</v>
      </c>
      <c r="G27" s="37">
        <v>176735.15590000001</v>
      </c>
      <c r="H27" s="37">
        <v>0.12122792509937499</v>
      </c>
    </row>
    <row r="28" spans="1:9">
      <c r="A28" s="37">
        <v>27</v>
      </c>
      <c r="B28" s="37">
        <v>75</v>
      </c>
      <c r="C28" s="37">
        <v>66</v>
      </c>
      <c r="D28" s="37">
        <v>14477.777777777799</v>
      </c>
      <c r="E28" s="37">
        <v>13438.1068376068</v>
      </c>
      <c r="F28" s="37">
        <v>1039.67094017094</v>
      </c>
      <c r="G28" s="37">
        <v>13438.1068376068</v>
      </c>
      <c r="H28" s="37">
        <v>7.1811500088552999E-2</v>
      </c>
    </row>
    <row r="29" spans="1:9">
      <c r="A29" s="37">
        <v>28</v>
      </c>
      <c r="B29" s="37">
        <v>76</v>
      </c>
      <c r="C29" s="37">
        <v>1406</v>
      </c>
      <c r="D29" s="37">
        <v>246325.25200000001</v>
      </c>
      <c r="E29" s="37">
        <v>229809.51537350399</v>
      </c>
      <c r="F29" s="37">
        <v>16515.736626495702</v>
      </c>
      <c r="G29" s="37">
        <v>229809.51537350399</v>
      </c>
      <c r="H29" s="37">
        <v>6.7048491749825703E-2</v>
      </c>
    </row>
    <row r="30" spans="1:9">
      <c r="A30" s="37">
        <v>29</v>
      </c>
      <c r="B30" s="37">
        <v>99</v>
      </c>
      <c r="C30" s="37">
        <v>17</v>
      </c>
      <c r="D30" s="37">
        <v>21719.892595113801</v>
      </c>
      <c r="E30" s="37">
        <v>18419.891415172799</v>
      </c>
      <c r="F30" s="37">
        <v>3300.0011799409999</v>
      </c>
      <c r="G30" s="37">
        <v>18419.891415172799</v>
      </c>
      <c r="H30" s="37">
        <v>0.151934507295095</v>
      </c>
    </row>
    <row r="31" spans="1:9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/>
    </row>
    <row r="32" spans="1:9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</row>
    <row r="33" spans="1:8">
      <c r="A33" s="30">
        <v>33</v>
      </c>
      <c r="B33" s="39">
        <v>43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201</v>
      </c>
      <c r="D34" s="34">
        <v>390427.83</v>
      </c>
      <c r="E34" s="34">
        <v>425438.4</v>
      </c>
      <c r="F34" s="30"/>
      <c r="G34" s="30"/>
      <c r="H34" s="30"/>
    </row>
    <row r="35" spans="1:8">
      <c r="A35" s="30"/>
      <c r="B35" s="33">
        <v>71</v>
      </c>
      <c r="C35" s="34">
        <v>43</v>
      </c>
      <c r="D35" s="34">
        <v>76186.8</v>
      </c>
      <c r="E35" s="34">
        <v>81706.13</v>
      </c>
      <c r="F35" s="30"/>
      <c r="G35" s="30"/>
      <c r="H35" s="30"/>
    </row>
    <row r="36" spans="1:8">
      <c r="A36" s="30"/>
      <c r="B36" s="33">
        <v>72</v>
      </c>
      <c r="C36" s="34">
        <v>28</v>
      </c>
      <c r="D36" s="34">
        <v>289511.15000000002</v>
      </c>
      <c r="E36" s="34">
        <v>288096.42</v>
      </c>
      <c r="F36" s="30"/>
      <c r="G36" s="30"/>
      <c r="H36" s="30"/>
    </row>
    <row r="37" spans="1:8">
      <c r="A37" s="30"/>
      <c r="B37" s="33">
        <v>73</v>
      </c>
      <c r="C37" s="34">
        <v>40</v>
      </c>
      <c r="D37" s="34">
        <v>70478.67</v>
      </c>
      <c r="E37" s="34">
        <v>75595.67</v>
      </c>
      <c r="F37" s="30"/>
      <c r="G37" s="30"/>
      <c r="H37" s="30"/>
    </row>
    <row r="38" spans="1:8">
      <c r="A38" s="30"/>
      <c r="B38" s="33">
        <v>77</v>
      </c>
      <c r="C38" s="34">
        <v>73</v>
      </c>
      <c r="D38" s="34">
        <v>81081.67</v>
      </c>
      <c r="E38" s="34">
        <v>80403.509999999995</v>
      </c>
      <c r="F38" s="30"/>
      <c r="G38" s="30"/>
      <c r="H38" s="30"/>
    </row>
    <row r="39" spans="1:8">
      <c r="A39" s="30"/>
      <c r="B39" s="33">
        <v>78</v>
      </c>
      <c r="C39" s="34">
        <v>23</v>
      </c>
      <c r="D39" s="34">
        <v>20550.47</v>
      </c>
      <c r="E39" s="34">
        <v>17647.740000000002</v>
      </c>
      <c r="F39" s="34"/>
      <c r="G39" s="30"/>
      <c r="H39" s="30"/>
    </row>
    <row r="40" spans="1:8">
      <c r="A40" s="30"/>
      <c r="B40" s="33">
        <v>74</v>
      </c>
      <c r="C40" s="34">
        <v>0</v>
      </c>
      <c r="D40" s="34">
        <v>0</v>
      </c>
      <c r="E40" s="34">
        <v>0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2016-10-27T11:32:55Z</dcterms:modified>
</cp:coreProperties>
</file>