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<sst xmlns="http://schemas.openxmlformats.org/spreadsheetml/2006/main" count="121" uniqueCount="80">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</sst>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864" Type="http://schemas.openxmlformats.org/officeDocument/2006/relationships/image" Target="cid:b5a76202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931" Type="http://schemas.openxmlformats.org/officeDocument/2006/relationships/hyperlink" Target="cid:63d50ca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07" Type="http://schemas.openxmlformats.org/officeDocument/2006/relationships/hyperlink" Target="cid:5e9df3a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33" Type="http://schemas.openxmlformats.org/officeDocument/2006/relationships/hyperlink" Target="cid:6791f2062" TargetMode="External"/><Relationship Id="rId875" Type="http://schemas.openxmlformats.org/officeDocument/2006/relationships/hyperlink" Target="cid:d399225b2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00" Type="http://schemas.openxmlformats.org/officeDocument/2006/relationships/image" Target="cid:21e7f28513" TargetMode="External"/><Relationship Id="rId942" Type="http://schemas.openxmlformats.org/officeDocument/2006/relationships/image" Target="cid:735d0c7c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44" Type="http://schemas.openxmlformats.org/officeDocument/2006/relationships/image" Target="cid:8badad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911" Type="http://schemas.openxmlformats.org/officeDocument/2006/relationships/hyperlink" Target="cid:3aba824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53" Type="http://schemas.openxmlformats.org/officeDocument/2006/relationships/hyperlink" Target="cid:a1a4c1b02" TargetMode="External"/><Relationship Id="rId995" Type="http://schemas.openxmlformats.org/officeDocument/2006/relationships/hyperlink" Target="cid:f48d61b42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897" Type="http://schemas.openxmlformats.org/officeDocument/2006/relationships/hyperlink" Target="cid:c559d0a2" TargetMode="External"/><Relationship Id="rId922" Type="http://schemas.openxmlformats.org/officeDocument/2006/relationships/image" Target="cid:4512b67e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964" Type="http://schemas.openxmlformats.org/officeDocument/2006/relationships/image" Target="cid:abd99a78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933" Type="http://schemas.openxmlformats.org/officeDocument/2006/relationships/hyperlink" Target="cid:63da869f2" TargetMode="External"/><Relationship Id="rId975" Type="http://schemas.openxmlformats.org/officeDocument/2006/relationships/hyperlink" Target="cid:d01d3d0f2" TargetMode="External"/><Relationship Id="rId1009" Type="http://schemas.openxmlformats.org/officeDocument/2006/relationships/hyperlink" Target="cid:8ad64092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020" Type="http://schemas.openxmlformats.org/officeDocument/2006/relationships/image" Target="cid:1d3d4559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44" Type="http://schemas.openxmlformats.org/officeDocument/2006/relationships/image" Target="cid:78cb74d1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955" Type="http://schemas.openxmlformats.org/officeDocument/2006/relationships/hyperlink" Target="cid:a1a7038a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997" Type="http://schemas.openxmlformats.org/officeDocument/2006/relationships/hyperlink" Target="cid:f929b1ac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1011" Type="http://schemas.openxmlformats.org/officeDocument/2006/relationships/hyperlink" Target="cid:182b7372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977" Type="http://schemas.openxmlformats.org/officeDocument/2006/relationships/hyperlink" Target="cid:d0e52282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988" Type="http://schemas.openxmlformats.org/officeDocument/2006/relationships/image" Target="cid:e4e34c2d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13" sqref="L13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9" t="s">
        <v>4</v>
      </c>
      <c r="D2" s="69"/>
      <c r="E2" s="13"/>
      <c r="F2" s="24"/>
      <c r="G2" s="14"/>
      <c r="H2" s="24"/>
      <c r="I2" s="20"/>
      <c r="J2" s="21"/>
      <c r="K2" s="22"/>
      <c r="L2" s="22"/>
    </row>
    <row r="3" spans="1:13">
      <c r="A3" s="70" t="s">
        <v>5</v>
      </c>
      <c r="B3" s="70"/>
      <c r="C3" s="70"/>
      <c r="D3" s="70"/>
      <c r="E3" s="15">
        <f>SUM(E4:E42)</f>
        <v>19054624.586599998</v>
      </c>
      <c r="F3" s="25">
        <f>RA!I7</f>
        <v>1532756.7072999999</v>
      </c>
      <c r="G3" s="16">
        <f>SUM(G4:G42)</f>
        <v>17521867.879299995</v>
      </c>
      <c r="H3" s="27">
        <f>RA!J7</f>
        <v>8.0440141989357095</v>
      </c>
      <c r="I3" s="20">
        <f>SUM(I4:I42)</f>
        <v>19054630.74791123</v>
      </c>
      <c r="J3" s="21">
        <f>SUM(J4:J42)</f>
        <v>17521874.124708205</v>
      </c>
      <c r="K3" s="22">
        <f>E3-I3</f>
        <v>-6.1613112315535545</v>
      </c>
      <c r="L3" s="22">
        <f>G3-J3</f>
        <v>-6.2454082109034061</v>
      </c>
    </row>
    <row r="4" spans="1:13">
      <c r="A4" s="71">
        <f>RA!A8</f>
        <v>42674</v>
      </c>
      <c r="B4" s="12">
        <v>12</v>
      </c>
      <c r="C4" s="66" t="s">
        <v>6</v>
      </c>
      <c r="D4" s="66"/>
      <c r="E4" s="15">
        <f>VLOOKUP(C4,RA!B8:D35,3,0)</f>
        <v>903021.35290000006</v>
      </c>
      <c r="F4" s="25">
        <f>VLOOKUP(C4,RA!B8:I38,8,0)</f>
        <v>153692.07500000001</v>
      </c>
      <c r="G4" s="16">
        <f t="shared" ref="G4:G42" si="0">E4-F4</f>
        <v>749329.2779000001</v>
      </c>
      <c r="H4" s="27">
        <f>RA!J8</f>
        <v>17.0197608845491</v>
      </c>
      <c r="I4" s="20">
        <f>VLOOKUP(B4,RMS!B:D,3,FALSE)</f>
        <v>903022.01908119698</v>
      </c>
      <c r="J4" s="21">
        <f>VLOOKUP(B4,RMS!B:E,4,FALSE)</f>
        <v>749329.28944273503</v>
      </c>
      <c r="K4" s="22">
        <f t="shared" ref="K4:K42" si="1">E4-I4</f>
        <v>-0.666181196924299</v>
      </c>
      <c r="L4" s="22">
        <f t="shared" ref="L4:L42" si="2">G4-J4</f>
        <v>-1.1542734922841191E-2</v>
      </c>
    </row>
    <row r="5" spans="1:13">
      <c r="A5" s="71"/>
      <c r="B5" s="12">
        <v>13</v>
      </c>
      <c r="C5" s="66" t="s">
        <v>7</v>
      </c>
      <c r="D5" s="66"/>
      <c r="E5" s="15">
        <f>VLOOKUP(C5,RA!B8:D36,3,0)</f>
        <v>59237.270299999996</v>
      </c>
      <c r="F5" s="25">
        <f>VLOOKUP(C5,RA!B9:I39,8,0)</f>
        <v>12530.184800000001</v>
      </c>
      <c r="G5" s="16">
        <f t="shared" si="0"/>
        <v>46707.085499999994</v>
      </c>
      <c r="H5" s="27">
        <f>RA!J9</f>
        <v>21.152535787929398</v>
      </c>
      <c r="I5" s="20">
        <f>VLOOKUP(B5,RMS!B:D,3,FALSE)</f>
        <v>59237.294143589701</v>
      </c>
      <c r="J5" s="21">
        <f>VLOOKUP(B5,RMS!B:E,4,FALSE)</f>
        <v>46707.088724786299</v>
      </c>
      <c r="K5" s="22">
        <f t="shared" si="1"/>
        <v>-2.3843589704483747E-2</v>
      </c>
      <c r="L5" s="22">
        <f t="shared" si="2"/>
        <v>-3.224786305509042E-3</v>
      </c>
      <c r="M5" s="32"/>
    </row>
    <row r="6" spans="1:13">
      <c r="A6" s="71"/>
      <c r="B6" s="12">
        <v>14</v>
      </c>
      <c r="C6" s="66" t="s">
        <v>8</v>
      </c>
      <c r="D6" s="66"/>
      <c r="E6" s="15">
        <f>VLOOKUP(C6,RA!B10:D37,3,0)</f>
        <v>75854.178499999995</v>
      </c>
      <c r="F6" s="25">
        <f>VLOOKUP(C6,RA!B10:I40,8,0)</f>
        <v>25260.6685</v>
      </c>
      <c r="G6" s="16">
        <f t="shared" si="0"/>
        <v>50593.509999999995</v>
      </c>
      <c r="H6" s="27">
        <f>RA!J10</f>
        <v>33.301617655776198</v>
      </c>
      <c r="I6" s="20">
        <f>VLOOKUP(B6,RMS!B:D,3,FALSE)</f>
        <v>75856.137139104496</v>
      </c>
      <c r="J6" s="21">
        <f>VLOOKUP(B6,RMS!B:E,4,FALSE)</f>
        <v>50593.5083587177</v>
      </c>
      <c r="K6" s="22">
        <f>E6-I6</f>
        <v>-1.9586391045013443</v>
      </c>
      <c r="L6" s="22">
        <f t="shared" si="2"/>
        <v>1.6412822951679118E-3</v>
      </c>
      <c r="M6" s="32"/>
    </row>
    <row r="7" spans="1:13">
      <c r="A7" s="71"/>
      <c r="B7" s="12">
        <v>15</v>
      </c>
      <c r="C7" s="66" t="s">
        <v>9</v>
      </c>
      <c r="D7" s="66"/>
      <c r="E7" s="15">
        <f>VLOOKUP(C7,RA!B10:D38,3,0)</f>
        <v>65966.583899999998</v>
      </c>
      <c r="F7" s="25">
        <f>VLOOKUP(C7,RA!B11:I41,8,0)</f>
        <v>15081.1301</v>
      </c>
      <c r="G7" s="16">
        <f t="shared" si="0"/>
        <v>50885.453799999996</v>
      </c>
      <c r="H7" s="27">
        <f>RA!J11</f>
        <v>22.8617721403639</v>
      </c>
      <c r="I7" s="20">
        <f>VLOOKUP(B7,RMS!B:D,3,FALSE)</f>
        <v>65966.611578564407</v>
      </c>
      <c r="J7" s="21">
        <f>VLOOKUP(B7,RMS!B:E,4,FALSE)</f>
        <v>50885.454434475498</v>
      </c>
      <c r="K7" s="22">
        <f t="shared" si="1"/>
        <v>-2.7678564409143291E-2</v>
      </c>
      <c r="L7" s="22">
        <f t="shared" si="2"/>
        <v>-6.3447550201090053E-4</v>
      </c>
      <c r="M7" s="32"/>
    </row>
    <row r="8" spans="1:13">
      <c r="A8" s="71"/>
      <c r="B8" s="12">
        <v>16</v>
      </c>
      <c r="C8" s="66" t="s">
        <v>10</v>
      </c>
      <c r="D8" s="66"/>
      <c r="E8" s="15">
        <f>VLOOKUP(C8,RA!B12:D38,3,0)</f>
        <v>289745.5465</v>
      </c>
      <c r="F8" s="25">
        <f>VLOOKUP(C8,RA!B12:I42,8,0)</f>
        <v>45748.538699999997</v>
      </c>
      <c r="G8" s="16">
        <f t="shared" si="0"/>
        <v>243997.00779999999</v>
      </c>
      <c r="H8" s="27">
        <f>RA!J12</f>
        <v>15.7892120353953</v>
      </c>
      <c r="I8" s="20">
        <f>VLOOKUP(B8,RMS!B:D,3,FALSE)</f>
        <v>289745.51911880297</v>
      </c>
      <c r="J8" s="21">
        <f>VLOOKUP(B8,RMS!B:E,4,FALSE)</f>
        <v>243997.00956239301</v>
      </c>
      <c r="K8" s="22">
        <f t="shared" si="1"/>
        <v>2.7381197025533766E-2</v>
      </c>
      <c r="L8" s="22">
        <f t="shared" si="2"/>
        <v>-1.7623930179979652E-3</v>
      </c>
      <c r="M8" s="32"/>
    </row>
    <row r="9" spans="1:13">
      <c r="A9" s="71"/>
      <c r="B9" s="12">
        <v>17</v>
      </c>
      <c r="C9" s="66" t="s">
        <v>11</v>
      </c>
      <c r="D9" s="66"/>
      <c r="E9" s="15">
        <f>VLOOKUP(C9,RA!B12:D39,3,0)</f>
        <v>339088.185</v>
      </c>
      <c r="F9" s="25">
        <f>VLOOKUP(C9,RA!B13:I43,8,0)</f>
        <v>110384.5962</v>
      </c>
      <c r="G9" s="16">
        <f t="shared" si="0"/>
        <v>228703.5888</v>
      </c>
      <c r="H9" s="27">
        <f>RA!J13</f>
        <v>32.553359592874003</v>
      </c>
      <c r="I9" s="20">
        <f>VLOOKUP(B9,RMS!B:D,3,FALSE)</f>
        <v>339088.39880256401</v>
      </c>
      <c r="J9" s="21">
        <f>VLOOKUP(B9,RMS!B:E,4,FALSE)</f>
        <v>228703.58722564101</v>
      </c>
      <c r="K9" s="22">
        <f t="shared" si="1"/>
        <v>-0.21380256401607767</v>
      </c>
      <c r="L9" s="22">
        <f t="shared" si="2"/>
        <v>1.5743589901831001E-3</v>
      </c>
      <c r="M9" s="32"/>
    </row>
    <row r="10" spans="1:13">
      <c r="A10" s="71"/>
      <c r="B10" s="12">
        <v>18</v>
      </c>
      <c r="C10" s="66" t="s">
        <v>12</v>
      </c>
      <c r="D10" s="66"/>
      <c r="E10" s="15">
        <f>VLOOKUP(C10,RA!B14:D40,3,0)</f>
        <v>171034.65839999999</v>
      </c>
      <c r="F10" s="25">
        <f>VLOOKUP(C10,RA!B14:I43,8,0)</f>
        <v>33870.6515</v>
      </c>
      <c r="G10" s="16">
        <f t="shared" si="0"/>
        <v>137164.00689999998</v>
      </c>
      <c r="H10" s="27">
        <f>RA!J14</f>
        <v>19.803384774088599</v>
      </c>
      <c r="I10" s="20">
        <f>VLOOKUP(B10,RMS!B:D,3,FALSE)</f>
        <v>171034.645852991</v>
      </c>
      <c r="J10" s="21">
        <f>VLOOKUP(B10,RMS!B:E,4,FALSE)</f>
        <v>137164.00389658101</v>
      </c>
      <c r="K10" s="22">
        <f t="shared" si="1"/>
        <v>1.2547008984256536E-2</v>
      </c>
      <c r="L10" s="22">
        <f t="shared" si="2"/>
        <v>3.0034189694561064E-3</v>
      </c>
      <c r="M10" s="32"/>
    </row>
    <row r="11" spans="1:13">
      <c r="A11" s="71"/>
      <c r="B11" s="12">
        <v>19</v>
      </c>
      <c r="C11" s="66" t="s">
        <v>13</v>
      </c>
      <c r="D11" s="66"/>
      <c r="E11" s="15">
        <f>VLOOKUP(C11,RA!B14:D41,3,0)</f>
        <v>180064.33869999999</v>
      </c>
      <c r="F11" s="25">
        <f>VLOOKUP(C11,RA!B15:I44,8,0)</f>
        <v>37993.040500000003</v>
      </c>
      <c r="G11" s="16">
        <f t="shared" si="0"/>
        <v>142071.29819999999</v>
      </c>
      <c r="H11" s="27">
        <f>RA!J15</f>
        <v>21.099702903026898</v>
      </c>
      <c r="I11" s="20">
        <f>VLOOKUP(B11,RMS!B:D,3,FALSE)</f>
        <v>180064.57115384599</v>
      </c>
      <c r="J11" s="21">
        <f>VLOOKUP(B11,RMS!B:E,4,FALSE)</f>
        <v>142071.298028205</v>
      </c>
      <c r="K11" s="22">
        <f t="shared" si="1"/>
        <v>-0.23245384599431418</v>
      </c>
      <c r="L11" s="22">
        <f t="shared" si="2"/>
        <v>1.7179499263875186E-4</v>
      </c>
      <c r="M11" s="32"/>
    </row>
    <row r="12" spans="1:13">
      <c r="A12" s="71"/>
      <c r="B12" s="12">
        <v>21</v>
      </c>
      <c r="C12" s="66" t="s">
        <v>14</v>
      </c>
      <c r="D12" s="66"/>
      <c r="E12" s="15">
        <f>VLOOKUP(C12,RA!B16:D42,3,0)</f>
        <v>981032.85259999998</v>
      </c>
      <c r="F12" s="25">
        <f>VLOOKUP(C12,RA!B16:I45,8,0)</f>
        <v>-61592.221299999997</v>
      </c>
      <c r="G12" s="16">
        <f t="shared" si="0"/>
        <v>1042625.0739</v>
      </c>
      <c r="H12" s="27">
        <f>RA!J16</f>
        <v>-6.2783036405727</v>
      </c>
      <c r="I12" s="20">
        <f>VLOOKUP(B12,RMS!B:D,3,FALSE)</f>
        <v>981032.67790564301</v>
      </c>
      <c r="J12" s="21">
        <f>VLOOKUP(B12,RMS!B:E,4,FALSE)</f>
        <v>1042625.07386667</v>
      </c>
      <c r="K12" s="22">
        <f t="shared" si="1"/>
        <v>0.17469435697421432</v>
      </c>
      <c r="L12" s="22">
        <f t="shared" si="2"/>
        <v>3.3329939469695091E-5</v>
      </c>
      <c r="M12" s="32"/>
    </row>
    <row r="13" spans="1:13">
      <c r="A13" s="71"/>
      <c r="B13" s="12">
        <v>22</v>
      </c>
      <c r="C13" s="66" t="s">
        <v>15</v>
      </c>
      <c r="D13" s="66"/>
      <c r="E13" s="15">
        <f>VLOOKUP(C13,RA!B16:D43,3,0)</f>
        <v>1707891.5663999999</v>
      </c>
      <c r="F13" s="25">
        <f>VLOOKUP(C13,RA!B17:I46,8,0)</f>
        <v>21724.078699999998</v>
      </c>
      <c r="G13" s="16">
        <f t="shared" si="0"/>
        <v>1686167.4876999999</v>
      </c>
      <c r="H13" s="27">
        <f>RA!J17</f>
        <v>1.2719823159377399</v>
      </c>
      <c r="I13" s="20">
        <f>VLOOKUP(B13,RMS!B:D,3,FALSE)</f>
        <v>1707891.54278632</v>
      </c>
      <c r="J13" s="21">
        <f>VLOOKUP(B13,RMS!B:E,4,FALSE)</f>
        <v>1686173.7694512799</v>
      </c>
      <c r="K13" s="22">
        <f t="shared" si="1"/>
        <v>2.3613679921254516E-2</v>
      </c>
      <c r="L13" s="22">
        <f t="shared" si="2"/>
        <v>-6.2817512799520046</v>
      </c>
      <c r="M13" s="32"/>
    </row>
    <row r="14" spans="1:13">
      <c r="A14" s="71"/>
      <c r="B14" s="12">
        <v>23</v>
      </c>
      <c r="C14" s="66" t="s">
        <v>16</v>
      </c>
      <c r="D14" s="66"/>
      <c r="E14" s="15">
        <f>VLOOKUP(C14,RA!B18:D43,3,0)</f>
        <v>1602415.8085</v>
      </c>
      <c r="F14" s="25">
        <f>VLOOKUP(C14,RA!B18:I47,8,0)</f>
        <v>171006.46609999999</v>
      </c>
      <c r="G14" s="16">
        <f t="shared" si="0"/>
        <v>1431409.3424</v>
      </c>
      <c r="H14" s="27">
        <f>RA!J18</f>
        <v>10.6717910041138</v>
      </c>
      <c r="I14" s="20">
        <f>VLOOKUP(B14,RMS!B:D,3,FALSE)</f>
        <v>1602416.0587923101</v>
      </c>
      <c r="J14" s="21">
        <f>VLOOKUP(B14,RMS!B:E,4,FALSE)</f>
        <v>1431409.3280948701</v>
      </c>
      <c r="K14" s="22">
        <f t="shared" si="1"/>
        <v>-0.25029231002554297</v>
      </c>
      <c r="L14" s="22">
        <f t="shared" si="2"/>
        <v>1.4305129880085588E-2</v>
      </c>
      <c r="M14" s="32"/>
    </row>
    <row r="15" spans="1:13">
      <c r="A15" s="71"/>
      <c r="B15" s="12">
        <v>24</v>
      </c>
      <c r="C15" s="66" t="s">
        <v>17</v>
      </c>
      <c r="D15" s="66"/>
      <c r="E15" s="15">
        <f>VLOOKUP(C15,RA!B18:D44,3,0)</f>
        <v>604063.56550000003</v>
      </c>
      <c r="F15" s="25">
        <f>VLOOKUP(C15,RA!B19:I48,8,0)</f>
        <v>36111.103900000002</v>
      </c>
      <c r="G15" s="16">
        <f t="shared" si="0"/>
        <v>567952.46160000004</v>
      </c>
      <c r="H15" s="27">
        <f>RA!J19</f>
        <v>5.9780304528232602</v>
      </c>
      <c r="I15" s="20">
        <f>VLOOKUP(B15,RMS!B:D,3,FALSE)</f>
        <v>604063.60229572596</v>
      </c>
      <c r="J15" s="21">
        <f>VLOOKUP(B15,RMS!B:E,4,FALSE)</f>
        <v>567952.46153760701</v>
      </c>
      <c r="K15" s="22">
        <f t="shared" si="1"/>
        <v>-3.6795725929550827E-2</v>
      </c>
      <c r="L15" s="22">
        <f t="shared" si="2"/>
        <v>6.2393024563789368E-5</v>
      </c>
      <c r="M15" s="32"/>
    </row>
    <row r="16" spans="1:13">
      <c r="A16" s="71"/>
      <c r="B16" s="12">
        <v>25</v>
      </c>
      <c r="C16" s="66" t="s">
        <v>18</v>
      </c>
      <c r="D16" s="66"/>
      <c r="E16" s="15">
        <f>VLOOKUP(C16,RA!B20:D45,3,0)</f>
        <v>1117077.003</v>
      </c>
      <c r="F16" s="25">
        <f>VLOOKUP(C16,RA!B20:I49,8,0)</f>
        <v>67150.746299999999</v>
      </c>
      <c r="G16" s="16">
        <f t="shared" si="0"/>
        <v>1049926.2567</v>
      </c>
      <c r="H16" s="27">
        <f>RA!J20</f>
        <v>6.0112907274665304</v>
      </c>
      <c r="I16" s="20">
        <f>VLOOKUP(B16,RMS!B:D,3,FALSE)</f>
        <v>1117077.1555812</v>
      </c>
      <c r="J16" s="21">
        <f>VLOOKUP(B16,RMS!B:E,4,FALSE)</f>
        <v>1049926.2567</v>
      </c>
      <c r="K16" s="22">
        <f t="shared" si="1"/>
        <v>-0.15258120000362396</v>
      </c>
      <c r="L16" s="22">
        <f t="shared" si="2"/>
        <v>0</v>
      </c>
      <c r="M16" s="32"/>
    </row>
    <row r="17" spans="1:13">
      <c r="A17" s="71"/>
      <c r="B17" s="12">
        <v>26</v>
      </c>
      <c r="C17" s="66" t="s">
        <v>19</v>
      </c>
      <c r="D17" s="66"/>
      <c r="E17" s="15">
        <f>VLOOKUP(C17,RA!B20:D46,3,0)</f>
        <v>315720.46860000002</v>
      </c>
      <c r="F17" s="25">
        <f>VLOOKUP(C17,RA!B21:I50,8,0)</f>
        <v>40536.647799999999</v>
      </c>
      <c r="G17" s="16">
        <f t="shared" si="0"/>
        <v>275183.82080000004</v>
      </c>
      <c r="H17" s="27">
        <f>RA!J21</f>
        <v>12.8394107546311</v>
      </c>
      <c r="I17" s="20">
        <f>VLOOKUP(B17,RMS!B:D,3,FALSE)</f>
        <v>315720.28368985699</v>
      </c>
      <c r="J17" s="21">
        <f>VLOOKUP(B17,RMS!B:E,4,FALSE)</f>
        <v>275183.8207258</v>
      </c>
      <c r="K17" s="22">
        <f t="shared" si="1"/>
        <v>0.18491014302708209</v>
      </c>
      <c r="L17" s="22">
        <f t="shared" si="2"/>
        <v>7.4200041126459837E-5</v>
      </c>
      <c r="M17" s="32"/>
    </row>
    <row r="18" spans="1:13">
      <c r="A18" s="71"/>
      <c r="B18" s="12">
        <v>27</v>
      </c>
      <c r="C18" s="66" t="s">
        <v>20</v>
      </c>
      <c r="D18" s="66"/>
      <c r="E18" s="15">
        <f>VLOOKUP(C18,RA!B22:D47,3,0)</f>
        <v>940529.92429999996</v>
      </c>
      <c r="F18" s="25">
        <f>VLOOKUP(C18,RA!B22:I51,8,0)</f>
        <v>61466.101499999997</v>
      </c>
      <c r="G18" s="16">
        <f t="shared" si="0"/>
        <v>879063.82279999997</v>
      </c>
      <c r="H18" s="27">
        <f>RA!J22</f>
        <v>6.5352627185941801</v>
      </c>
      <c r="I18" s="20">
        <f>VLOOKUP(B18,RMS!B:D,3,FALSE)</f>
        <v>940531.12622299395</v>
      </c>
      <c r="J18" s="21">
        <f>VLOOKUP(B18,RMS!B:E,4,FALSE)</f>
        <v>879063.82271164097</v>
      </c>
      <c r="K18" s="22">
        <f t="shared" si="1"/>
        <v>-1.2019229939905927</v>
      </c>
      <c r="L18" s="22">
        <f t="shared" si="2"/>
        <v>8.835899643599987E-5</v>
      </c>
      <c r="M18" s="32"/>
    </row>
    <row r="19" spans="1:13">
      <c r="A19" s="71"/>
      <c r="B19" s="12">
        <v>29</v>
      </c>
      <c r="C19" s="66" t="s">
        <v>21</v>
      </c>
      <c r="D19" s="66"/>
      <c r="E19" s="15">
        <f>VLOOKUP(C19,RA!B22:D48,3,0)</f>
        <v>2021959.2609999999</v>
      </c>
      <c r="F19" s="25">
        <f>VLOOKUP(C19,RA!B23:I52,8,0)</f>
        <v>210746.4749</v>
      </c>
      <c r="G19" s="16">
        <f t="shared" si="0"/>
        <v>1811212.7860999999</v>
      </c>
      <c r="H19" s="27">
        <f>RA!J23</f>
        <v>10.422884326352399</v>
      </c>
      <c r="I19" s="20">
        <f>VLOOKUP(B19,RMS!B:D,3,FALSE)</f>
        <v>2021960.6973051301</v>
      </c>
      <c r="J19" s="21">
        <f>VLOOKUP(B19,RMS!B:E,4,FALSE)</f>
        <v>1811212.8014863201</v>
      </c>
      <c r="K19" s="22">
        <f t="shared" si="1"/>
        <v>-1.4363051301334053</v>
      </c>
      <c r="L19" s="22">
        <f t="shared" si="2"/>
        <v>-1.5386320184916258E-2</v>
      </c>
      <c r="M19" s="32"/>
    </row>
    <row r="20" spans="1:13">
      <c r="A20" s="71"/>
      <c r="B20" s="12">
        <v>31</v>
      </c>
      <c r="C20" s="66" t="s">
        <v>22</v>
      </c>
      <c r="D20" s="66"/>
      <c r="E20" s="15">
        <f>VLOOKUP(C20,RA!B24:D49,3,0)</f>
        <v>277357.63170000003</v>
      </c>
      <c r="F20" s="25">
        <f>VLOOKUP(C20,RA!B24:I53,8,0)</f>
        <v>37771.1175</v>
      </c>
      <c r="G20" s="16">
        <f t="shared" si="0"/>
        <v>239586.51420000003</v>
      </c>
      <c r="H20" s="27">
        <f>RA!J24</f>
        <v>13.6182001802116</v>
      </c>
      <c r="I20" s="20">
        <f>VLOOKUP(B20,RMS!B:D,3,FALSE)</f>
        <v>277357.71993980801</v>
      </c>
      <c r="J20" s="21">
        <f>VLOOKUP(B20,RMS!B:E,4,FALSE)</f>
        <v>239586.52363294901</v>
      </c>
      <c r="K20" s="22">
        <f t="shared" si="1"/>
        <v>-8.8239807984791696E-2</v>
      </c>
      <c r="L20" s="22">
        <f t="shared" si="2"/>
        <v>-9.4329489802476019E-3</v>
      </c>
      <c r="M20" s="32"/>
    </row>
    <row r="21" spans="1:13">
      <c r="A21" s="71"/>
      <c r="B21" s="12">
        <v>32</v>
      </c>
      <c r="C21" s="66" t="s">
        <v>23</v>
      </c>
      <c r="D21" s="66"/>
      <c r="E21" s="15">
        <f>VLOOKUP(C21,RA!B24:D50,3,0)</f>
        <v>319328.46889999998</v>
      </c>
      <c r="F21" s="25">
        <f>VLOOKUP(C21,RA!B25:I54,8,0)</f>
        <v>24990.195</v>
      </c>
      <c r="G21" s="16">
        <f t="shared" si="0"/>
        <v>294338.27389999997</v>
      </c>
      <c r="H21" s="27">
        <f>RA!J25</f>
        <v>7.8258587735958702</v>
      </c>
      <c r="I21" s="20">
        <f>VLOOKUP(B21,RMS!B:D,3,FALSE)</f>
        <v>319328.46213168401</v>
      </c>
      <c r="J21" s="21">
        <f>VLOOKUP(B21,RMS!B:E,4,FALSE)</f>
        <v>294338.27056588099</v>
      </c>
      <c r="K21" s="22">
        <f t="shared" si="1"/>
        <v>6.7683159722946584E-3</v>
      </c>
      <c r="L21" s="22">
        <f t="shared" si="2"/>
        <v>3.3341189846396446E-3</v>
      </c>
      <c r="M21" s="32"/>
    </row>
    <row r="22" spans="1:13">
      <c r="A22" s="71"/>
      <c r="B22" s="12">
        <v>33</v>
      </c>
      <c r="C22" s="66" t="s">
        <v>24</v>
      </c>
      <c r="D22" s="66"/>
      <c r="E22" s="15">
        <f>VLOOKUP(C22,RA!B26:D51,3,0)</f>
        <v>572632.77359999996</v>
      </c>
      <c r="F22" s="25">
        <f>VLOOKUP(C22,RA!B26:I55,8,0)</f>
        <v>125074.0423</v>
      </c>
      <c r="G22" s="16">
        <f t="shared" si="0"/>
        <v>447558.73129999998</v>
      </c>
      <c r="H22" s="27">
        <f>RA!J26</f>
        <v>21.841928730989402</v>
      </c>
      <c r="I22" s="20">
        <f>VLOOKUP(B22,RMS!B:D,3,FALSE)</f>
        <v>572632.75881164102</v>
      </c>
      <c r="J22" s="21">
        <f>VLOOKUP(B22,RMS!B:E,4,FALSE)</f>
        <v>447558.71041439101</v>
      </c>
      <c r="K22" s="22">
        <f t="shared" si="1"/>
        <v>1.4788358937948942E-2</v>
      </c>
      <c r="L22" s="22">
        <f t="shared" si="2"/>
        <v>2.0885608973912895E-2</v>
      </c>
      <c r="M22" s="32"/>
    </row>
    <row r="23" spans="1:13">
      <c r="A23" s="71"/>
      <c r="B23" s="12">
        <v>34</v>
      </c>
      <c r="C23" s="66" t="s">
        <v>25</v>
      </c>
      <c r="D23" s="66"/>
      <c r="E23" s="15">
        <f>VLOOKUP(C23,RA!B26:D52,3,0)</f>
        <v>262899.21299999999</v>
      </c>
      <c r="F23" s="25">
        <f>VLOOKUP(C23,RA!B27:I56,8,0)</f>
        <v>57986.297400000003</v>
      </c>
      <c r="G23" s="16">
        <f t="shared" si="0"/>
        <v>204912.91559999998</v>
      </c>
      <c r="H23" s="27">
        <f>RA!J27</f>
        <v>22.0564743189246</v>
      </c>
      <c r="I23" s="20">
        <f>VLOOKUP(B23,RMS!B:D,3,FALSE)</f>
        <v>262899.06872365897</v>
      </c>
      <c r="J23" s="21">
        <f>VLOOKUP(B23,RMS!B:E,4,FALSE)</f>
        <v>204912.93127301699</v>
      </c>
      <c r="K23" s="22">
        <f t="shared" si="1"/>
        <v>0.14427634101593867</v>
      </c>
      <c r="L23" s="22">
        <f t="shared" si="2"/>
        <v>-1.5673017012886703E-2</v>
      </c>
      <c r="M23" s="32"/>
    </row>
    <row r="24" spans="1:13">
      <c r="A24" s="71"/>
      <c r="B24" s="12">
        <v>35</v>
      </c>
      <c r="C24" s="66" t="s">
        <v>26</v>
      </c>
      <c r="D24" s="66"/>
      <c r="E24" s="15">
        <f>VLOOKUP(C24,RA!B28:D53,3,0)</f>
        <v>1150284.0778999999</v>
      </c>
      <c r="F24" s="25">
        <f>VLOOKUP(C24,RA!B28:I57,8,0)</f>
        <v>42946.036899999999</v>
      </c>
      <c r="G24" s="16">
        <f t="shared" si="0"/>
        <v>1107338.041</v>
      </c>
      <c r="H24" s="27">
        <f>RA!J28</f>
        <v>3.7335157223425899</v>
      </c>
      <c r="I24" s="20">
        <f>VLOOKUP(B24,RMS!B:D,3,FALSE)</f>
        <v>1150284.59743009</v>
      </c>
      <c r="J24" s="21">
        <f>VLOOKUP(B24,RMS!B:E,4,FALSE)</f>
        <v>1107338.0421230099</v>
      </c>
      <c r="K24" s="22">
        <f t="shared" si="1"/>
        <v>-0.51953009003773332</v>
      </c>
      <c r="L24" s="22">
        <f t="shared" si="2"/>
        <v>-1.1230099480599165E-3</v>
      </c>
      <c r="M24" s="32"/>
    </row>
    <row r="25" spans="1:13">
      <c r="A25" s="71"/>
      <c r="B25" s="12">
        <v>36</v>
      </c>
      <c r="C25" s="66" t="s">
        <v>27</v>
      </c>
      <c r="D25" s="66"/>
      <c r="E25" s="15">
        <f>VLOOKUP(C25,RA!B28:D54,3,0)</f>
        <v>789541.07709999999</v>
      </c>
      <c r="F25" s="25">
        <f>VLOOKUP(C25,RA!B29:I58,8,0)</f>
        <v>110994.03079999999</v>
      </c>
      <c r="G25" s="16">
        <f t="shared" si="0"/>
        <v>678547.04630000005</v>
      </c>
      <c r="H25" s="27">
        <f>RA!J29</f>
        <v>14.0580438458862</v>
      </c>
      <c r="I25" s="20">
        <f>VLOOKUP(B25,RMS!B:D,3,FALSE)</f>
        <v>789541.09316106199</v>
      </c>
      <c r="J25" s="21">
        <f>VLOOKUP(B25,RMS!B:E,4,FALSE)</f>
        <v>678547.00298134098</v>
      </c>
      <c r="K25" s="22">
        <f t="shared" si="1"/>
        <v>-1.606106199324131E-2</v>
      </c>
      <c r="L25" s="22">
        <f t="shared" si="2"/>
        <v>4.3318659067153931E-2</v>
      </c>
      <c r="M25" s="32"/>
    </row>
    <row r="26" spans="1:13">
      <c r="A26" s="71"/>
      <c r="B26" s="12">
        <v>37</v>
      </c>
      <c r="C26" s="66" t="s">
        <v>67</v>
      </c>
      <c r="D26" s="66"/>
      <c r="E26" s="15">
        <f>VLOOKUP(C26,RA!B30:D55,3,0)</f>
        <v>930507.66200000001</v>
      </c>
      <c r="F26" s="25">
        <f>VLOOKUP(C26,RA!B30:I59,8,0)</f>
        <v>100813.698</v>
      </c>
      <c r="G26" s="16">
        <f t="shared" si="0"/>
        <v>829693.96400000004</v>
      </c>
      <c r="H26" s="27">
        <f>RA!J30</f>
        <v>10.834268444745</v>
      </c>
      <c r="I26" s="20">
        <f>VLOOKUP(B26,RMS!B:D,3,FALSE)</f>
        <v>930507.67174336303</v>
      </c>
      <c r="J26" s="21">
        <f>VLOOKUP(B26,RMS!B:E,4,FALSE)</f>
        <v>829693.98171773297</v>
      </c>
      <c r="K26" s="22">
        <f t="shared" si="1"/>
        <v>-9.7433630144223571E-3</v>
      </c>
      <c r="L26" s="22">
        <f t="shared" si="2"/>
        <v>-1.7717732931487262E-2</v>
      </c>
      <c r="M26" s="32"/>
    </row>
    <row r="27" spans="1:13">
      <c r="A27" s="71"/>
      <c r="B27" s="12">
        <v>38</v>
      </c>
      <c r="C27" s="66" t="s">
        <v>29</v>
      </c>
      <c r="D27" s="66"/>
      <c r="E27" s="15">
        <f>VLOOKUP(C27,RA!B30:D56,3,0)</f>
        <v>882894.71640000003</v>
      </c>
      <c r="F27" s="25">
        <f>VLOOKUP(C27,RA!B31:I60,8,0)</f>
        <v>29841.900799999999</v>
      </c>
      <c r="G27" s="16">
        <f t="shared" si="0"/>
        <v>853052.81560000009</v>
      </c>
      <c r="H27" s="27">
        <f>RA!J31</f>
        <v>3.3800067262470699</v>
      </c>
      <c r="I27" s="20">
        <f>VLOOKUP(B27,RMS!B:D,3,FALSE)</f>
        <v>882894.76372654899</v>
      </c>
      <c r="J27" s="21">
        <f>VLOOKUP(B27,RMS!B:E,4,FALSE)</f>
        <v>853052.79557345097</v>
      </c>
      <c r="K27" s="22">
        <f t="shared" si="1"/>
        <v>-4.7326548956334591E-2</v>
      </c>
      <c r="L27" s="22">
        <f t="shared" si="2"/>
        <v>2.0026549114845693E-2</v>
      </c>
      <c r="M27" s="32"/>
    </row>
    <row r="28" spans="1:13">
      <c r="A28" s="71"/>
      <c r="B28" s="12">
        <v>39</v>
      </c>
      <c r="C28" s="66" t="s">
        <v>30</v>
      </c>
      <c r="D28" s="66"/>
      <c r="E28" s="15">
        <f>VLOOKUP(C28,RA!B32:D57,3,0)</f>
        <v>118821.97010000001</v>
      </c>
      <c r="F28" s="25">
        <f>VLOOKUP(C28,RA!B32:I61,8,0)</f>
        <v>26257.0749</v>
      </c>
      <c r="G28" s="16">
        <f t="shared" si="0"/>
        <v>92564.895199999999</v>
      </c>
      <c r="H28" s="27">
        <f>RA!J32</f>
        <v>22.097828270228302</v>
      </c>
      <c r="I28" s="20">
        <f>VLOOKUP(B28,RMS!B:D,3,FALSE)</f>
        <v>118821.84176955601</v>
      </c>
      <c r="J28" s="21">
        <f>VLOOKUP(B28,RMS!B:E,4,FALSE)</f>
        <v>92564.911922861298</v>
      </c>
      <c r="K28" s="22">
        <f t="shared" si="1"/>
        <v>0.12833044400031213</v>
      </c>
      <c r="L28" s="22">
        <f t="shared" si="2"/>
        <v>-1.6722861299058422E-2</v>
      </c>
      <c r="M28" s="32"/>
    </row>
    <row r="29" spans="1:13">
      <c r="A29" s="71"/>
      <c r="B29" s="12">
        <v>40</v>
      </c>
      <c r="C29" s="66" t="s">
        <v>68</v>
      </c>
      <c r="D29" s="66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1"/>
      <c r="B30" s="12">
        <v>42</v>
      </c>
      <c r="C30" s="66" t="s">
        <v>31</v>
      </c>
      <c r="D30" s="66"/>
      <c r="E30" s="15">
        <f>VLOOKUP(C30,RA!B34:D60,3,0)</f>
        <v>230915.4455</v>
      </c>
      <c r="F30" s="25">
        <f>VLOOKUP(C30,RA!B34:I64,8,0)</f>
        <v>23975.454399999999</v>
      </c>
      <c r="G30" s="16">
        <f t="shared" si="0"/>
        <v>206939.99110000001</v>
      </c>
      <c r="H30" s="27">
        <f>RA!J34</f>
        <v>0</v>
      </c>
      <c r="I30" s="20">
        <f>VLOOKUP(B30,RMS!B:D,3,FALSE)</f>
        <v>230915.445322124</v>
      </c>
      <c r="J30" s="21">
        <f>VLOOKUP(B30,RMS!B:E,4,FALSE)</f>
        <v>206939.9725</v>
      </c>
      <c r="K30" s="22">
        <f t="shared" si="1"/>
        <v>1.7787600518204272E-4</v>
      </c>
      <c r="L30" s="22">
        <f t="shared" si="2"/>
        <v>1.8600000010337681E-2</v>
      </c>
      <c r="M30" s="32"/>
    </row>
    <row r="31" spans="1:13" s="36" customFormat="1" ht="12" thickBot="1">
      <c r="A31" s="71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10.382785070130801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1"/>
      <c r="B32" s="12">
        <v>70</v>
      </c>
      <c r="C32" s="72" t="s">
        <v>64</v>
      </c>
      <c r="D32" s="73"/>
      <c r="E32" s="15">
        <f>VLOOKUP(C32,RA!B34:D61,3,0)</f>
        <v>883970.8</v>
      </c>
      <c r="F32" s="25">
        <f>VLOOKUP(C32,RA!B34:I65,8,0)</f>
        <v>1567.64</v>
      </c>
      <c r="G32" s="16">
        <f t="shared" si="0"/>
        <v>882403.16</v>
      </c>
      <c r="H32" s="27">
        <f>RA!J34</f>
        <v>0</v>
      </c>
      <c r="I32" s="20">
        <f>VLOOKUP(B32,RMS!B:D,3,FALSE)</f>
        <v>883970.8</v>
      </c>
      <c r="J32" s="21">
        <f>VLOOKUP(B32,RMS!B:E,4,FALSE)</f>
        <v>882403.16</v>
      </c>
      <c r="K32" s="22">
        <f t="shared" si="1"/>
        <v>0</v>
      </c>
      <c r="L32" s="22">
        <f t="shared" si="2"/>
        <v>0</v>
      </c>
    </row>
    <row r="33" spans="1:13">
      <c r="A33" s="71"/>
      <c r="B33" s="12">
        <v>71</v>
      </c>
      <c r="C33" s="66" t="s">
        <v>35</v>
      </c>
      <c r="D33" s="66"/>
      <c r="E33" s="15">
        <f>VLOOKUP(C33,RA!B34:D61,3,0)</f>
        <v>142343.12</v>
      </c>
      <c r="F33" s="25">
        <f>VLOOKUP(C33,RA!B34:I65,8,0)</f>
        <v>-34527.269999999997</v>
      </c>
      <c r="G33" s="16">
        <f t="shared" si="0"/>
        <v>176870.38999999998</v>
      </c>
      <c r="H33" s="27">
        <f>RA!J34</f>
        <v>0</v>
      </c>
      <c r="I33" s="20">
        <f>VLOOKUP(B33,RMS!B:D,3,FALSE)</f>
        <v>142343.12</v>
      </c>
      <c r="J33" s="21">
        <f>VLOOKUP(B33,RMS!B:E,4,FALSE)</f>
        <v>176870.39</v>
      </c>
      <c r="K33" s="22">
        <f t="shared" si="1"/>
        <v>0</v>
      </c>
      <c r="L33" s="22">
        <f t="shared" si="2"/>
        <v>0</v>
      </c>
      <c r="M33" s="32"/>
    </row>
    <row r="34" spans="1:13">
      <c r="A34" s="71"/>
      <c r="B34" s="12">
        <v>72</v>
      </c>
      <c r="C34" s="66" t="s">
        <v>36</v>
      </c>
      <c r="D34" s="66"/>
      <c r="E34" s="15">
        <f>VLOOKUP(C34,RA!B34:D62,3,0)</f>
        <v>22007.06</v>
      </c>
      <c r="F34" s="25">
        <f>VLOOKUP(C34,RA!B34:I66,8,0)</f>
        <v>-1616.81</v>
      </c>
      <c r="G34" s="16">
        <f t="shared" si="0"/>
        <v>23623.870000000003</v>
      </c>
      <c r="H34" s="27">
        <f>RA!J35</f>
        <v>10.382785070130801</v>
      </c>
      <c r="I34" s="20">
        <f>VLOOKUP(B34,RMS!B:D,3,FALSE)</f>
        <v>22007.06</v>
      </c>
      <c r="J34" s="21">
        <f>VLOOKUP(B34,RMS!B:E,4,FALSE)</f>
        <v>23623.87</v>
      </c>
      <c r="K34" s="22">
        <f t="shared" si="1"/>
        <v>0</v>
      </c>
      <c r="L34" s="22">
        <f t="shared" si="2"/>
        <v>0</v>
      </c>
      <c r="M34" s="32"/>
    </row>
    <row r="35" spans="1:13">
      <c r="A35" s="71"/>
      <c r="B35" s="12">
        <v>73</v>
      </c>
      <c r="C35" s="66" t="s">
        <v>37</v>
      </c>
      <c r="D35" s="66"/>
      <c r="E35" s="15">
        <f>VLOOKUP(C35,RA!B34:D63,3,0)</f>
        <v>62807.88</v>
      </c>
      <c r="F35" s="25">
        <f>VLOOKUP(C35,RA!B34:I67,8,0)</f>
        <v>-10166.81</v>
      </c>
      <c r="G35" s="16">
        <f t="shared" si="0"/>
        <v>72974.69</v>
      </c>
      <c r="H35" s="27">
        <f>RA!J34</f>
        <v>0</v>
      </c>
      <c r="I35" s="20">
        <f>VLOOKUP(B35,RMS!B:D,3,FALSE)</f>
        <v>62807.88</v>
      </c>
      <c r="J35" s="21">
        <f>VLOOKUP(B35,RMS!B:E,4,FALSE)</f>
        <v>72974.69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1"/>
      <c r="B36" s="12">
        <v>74</v>
      </c>
      <c r="C36" s="66" t="s">
        <v>65</v>
      </c>
      <c r="D36" s="66"/>
      <c r="E36" s="15">
        <f>VLOOKUP(C36,RA!B35:D64,3,0)</f>
        <v>0.09</v>
      </c>
      <c r="F36" s="25">
        <f>VLOOKUP(C36,RA!B35:I68,8,0)</f>
        <v>-884.53</v>
      </c>
      <c r="G36" s="16">
        <f t="shared" si="0"/>
        <v>884.62</v>
      </c>
      <c r="H36" s="27">
        <f>RA!J35</f>
        <v>10.382785070130801</v>
      </c>
      <c r="I36" s="20">
        <f>VLOOKUP(B36,RMS!B:D,3,FALSE)</f>
        <v>0.09</v>
      </c>
      <c r="J36" s="21">
        <f>VLOOKUP(B36,RMS!B:E,4,FALSE)</f>
        <v>884.62</v>
      </c>
      <c r="K36" s="22">
        <f t="shared" si="1"/>
        <v>0</v>
      </c>
      <c r="L36" s="22">
        <f t="shared" si="2"/>
        <v>0</v>
      </c>
    </row>
    <row r="37" spans="1:13" ht="11.25" customHeight="1">
      <c r="A37" s="71"/>
      <c r="B37" s="12">
        <v>75</v>
      </c>
      <c r="C37" s="66" t="s">
        <v>32</v>
      </c>
      <c r="D37" s="66"/>
      <c r="E37" s="15">
        <f>VLOOKUP(C37,RA!B8:D64,3,0)</f>
        <v>28205.042300000001</v>
      </c>
      <c r="F37" s="25">
        <f>VLOOKUP(C37,RA!B8:I68,8,0)</f>
        <v>2363.366</v>
      </c>
      <c r="G37" s="16">
        <f t="shared" si="0"/>
        <v>25841.676299999999</v>
      </c>
      <c r="H37" s="27">
        <f>RA!J35</f>
        <v>10.382785070130801</v>
      </c>
      <c r="I37" s="20">
        <f>VLOOKUP(B37,RMS!B:D,3,FALSE)</f>
        <v>28205.042735042702</v>
      </c>
      <c r="J37" s="21">
        <f>VLOOKUP(B37,RMS!B:E,4,FALSE)</f>
        <v>25841.675641025598</v>
      </c>
      <c r="K37" s="22">
        <f t="shared" si="1"/>
        <v>-4.3504270070116036E-4</v>
      </c>
      <c r="L37" s="22">
        <f t="shared" si="2"/>
        <v>6.5897440072149038E-4</v>
      </c>
      <c r="M37" s="32"/>
    </row>
    <row r="38" spans="1:13">
      <c r="A38" s="71"/>
      <c r="B38" s="12">
        <v>76</v>
      </c>
      <c r="C38" s="66" t="s">
        <v>33</v>
      </c>
      <c r="D38" s="66"/>
      <c r="E38" s="15">
        <f>VLOOKUP(C38,RA!B8:D65,3,0)</f>
        <v>764812.20319999999</v>
      </c>
      <c r="F38" s="25">
        <f>VLOOKUP(C38,RA!B8:I69,8,0)</f>
        <v>23435.188200000001</v>
      </c>
      <c r="G38" s="16">
        <f t="shared" si="0"/>
        <v>741377.01500000001</v>
      </c>
      <c r="H38" s="27">
        <f>RA!J36</f>
        <v>0</v>
      </c>
      <c r="I38" s="20">
        <f>VLOOKUP(B38,RMS!B:D,3,FALSE)</f>
        <v>764812.20031709399</v>
      </c>
      <c r="J38" s="21">
        <f>VLOOKUP(B38,RMS!B:E,4,FALSE)</f>
        <v>741377.01339914498</v>
      </c>
      <c r="K38" s="22">
        <f t="shared" si="1"/>
        <v>2.8829060029238462E-3</v>
      </c>
      <c r="L38" s="22">
        <f t="shared" si="2"/>
        <v>1.6008550301194191E-3</v>
      </c>
      <c r="M38" s="32"/>
    </row>
    <row r="39" spans="1:13">
      <c r="A39" s="71"/>
      <c r="B39" s="12">
        <v>77</v>
      </c>
      <c r="C39" s="66" t="s">
        <v>38</v>
      </c>
      <c r="D39" s="66"/>
      <c r="E39" s="15">
        <f>VLOOKUP(C39,RA!B9:D66,3,0)</f>
        <v>125574.29</v>
      </c>
      <c r="F39" s="25">
        <f>VLOOKUP(C39,RA!B9:I70,8,0)</f>
        <v>-24776.44</v>
      </c>
      <c r="G39" s="16">
        <f t="shared" si="0"/>
        <v>150350.72999999998</v>
      </c>
      <c r="H39" s="27">
        <f>RA!J37</f>
        <v>0.177340699489169</v>
      </c>
      <c r="I39" s="20">
        <f>VLOOKUP(B39,RMS!B:D,3,FALSE)</f>
        <v>125574.29</v>
      </c>
      <c r="J39" s="21">
        <f>VLOOKUP(B39,RMS!B:E,4,FALSE)</f>
        <v>150350.73000000001</v>
      </c>
      <c r="K39" s="22">
        <f t="shared" si="1"/>
        <v>0</v>
      </c>
      <c r="L39" s="22">
        <f t="shared" si="2"/>
        <v>0</v>
      </c>
      <c r="M39" s="32"/>
    </row>
    <row r="40" spans="1:13">
      <c r="A40" s="71"/>
      <c r="B40" s="12">
        <v>78</v>
      </c>
      <c r="C40" s="66" t="s">
        <v>39</v>
      </c>
      <c r="D40" s="66"/>
      <c r="E40" s="15">
        <f>VLOOKUP(C40,RA!B10:D67,3,0)</f>
        <v>107163.29</v>
      </c>
      <c r="F40" s="25">
        <f>VLOOKUP(C40,RA!B10:I71,8,0)</f>
        <v>14256.21</v>
      </c>
      <c r="G40" s="16">
        <f t="shared" si="0"/>
        <v>92907.079999999987</v>
      </c>
      <c r="H40" s="27">
        <f>RA!J38</f>
        <v>-24.2563672905301</v>
      </c>
      <c r="I40" s="20">
        <f>VLOOKUP(B40,RMS!B:D,3,FALSE)</f>
        <v>107163.29</v>
      </c>
      <c r="J40" s="21">
        <f>VLOOKUP(B40,RMS!B:E,4,FALSE)</f>
        <v>92907.08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1"/>
      <c r="B41" s="12">
        <v>9101</v>
      </c>
      <c r="C41" s="67" t="s">
        <v>70</v>
      </c>
      <c r="D41" s="68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-7.3467787155576501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71"/>
      <c r="B42" s="12">
        <v>99</v>
      </c>
      <c r="C42" s="66" t="s">
        <v>34</v>
      </c>
      <c r="D42" s="66"/>
      <c r="E42" s="15">
        <f>VLOOKUP(C42,RA!B8:D68,3,0)</f>
        <v>7855.2107999999998</v>
      </c>
      <c r="F42" s="25">
        <f>VLOOKUP(C42,RA!B8:I72,8,0)</f>
        <v>746.03189999999995</v>
      </c>
      <c r="G42" s="16">
        <f t="shared" si="0"/>
        <v>7109.1788999999999</v>
      </c>
      <c r="H42" s="27">
        <f>RA!J39</f>
        <v>-7.3467787155576501</v>
      </c>
      <c r="I42" s="20">
        <f>VLOOKUP(B42,RMS!B:D,3,FALSE)</f>
        <v>7855.2106497239201</v>
      </c>
      <c r="J42" s="21">
        <f>VLOOKUP(B42,RMS!B:E,4,FALSE)</f>
        <v>7109.1787156795999</v>
      </c>
      <c r="K42" s="22">
        <f t="shared" si="1"/>
        <v>1.5027607969386736E-4</v>
      </c>
      <c r="L42" s="22">
        <f t="shared" si="2"/>
        <v>1.8432039996696403E-4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9.7109375" style="41" customWidth="1"/>
    <col min="2" max="3" width="9.140625" style="41"/>
    <col min="4" max="4" width="13.140625" style="41" bestFit="1" customWidth="1"/>
    <col min="5" max="5" width="12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11.85546875" style="41" bestFit="1" customWidth="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6" width="10.5703125" style="41" bestFit="1" customWidth="1"/>
    <col min="17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44" t="s">
        <v>45</v>
      </c>
      <c r="W1" s="79"/>
    </row>
    <row r="2" spans="1:23" ht="12.7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44"/>
      <c r="W2" s="79"/>
    </row>
    <row r="3" spans="1:23" ht="23.25" thickBot="1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45" t="s">
        <v>46</v>
      </c>
      <c r="W3" s="79"/>
    </row>
    <row r="4" spans="1:23" ht="12.75" thickTop="1" thickBo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W4" s="79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80" t="s">
        <v>4</v>
      </c>
      <c r="C6" s="8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2" t="s">
        <v>5</v>
      </c>
      <c r="B7" s="83"/>
      <c r="C7" s="84"/>
      <c r="D7" s="53">
        <v>19054624.586599998</v>
      </c>
      <c r="E7" s="65"/>
      <c r="F7" s="65"/>
      <c r="G7" s="53">
        <v>25441308.3792</v>
      </c>
      <c r="H7" s="54">
        <v>-25.103598043807899</v>
      </c>
      <c r="I7" s="53">
        <v>1532756.7072999999</v>
      </c>
      <c r="J7" s="54">
        <v>8.0440141989357095</v>
      </c>
      <c r="K7" s="53">
        <v>1735937.1895000001</v>
      </c>
      <c r="L7" s="54">
        <v>6.82330155205086</v>
      </c>
      <c r="M7" s="54">
        <v>-0.11704368304853401</v>
      </c>
      <c r="N7" s="53">
        <v>669786049.35150003</v>
      </c>
      <c r="O7" s="53">
        <v>6682158778.4295998</v>
      </c>
      <c r="P7" s="53">
        <v>843838</v>
      </c>
      <c r="Q7" s="53">
        <v>1285606</v>
      </c>
      <c r="R7" s="54">
        <v>-34.3626274301769</v>
      </c>
      <c r="S7" s="53">
        <v>22.580903664684499</v>
      </c>
      <c r="T7" s="53">
        <v>19.7651318959308</v>
      </c>
      <c r="U7" s="55">
        <v>12.4697036512202</v>
      </c>
    </row>
    <row r="8" spans="1:23" ht="12" thickBot="1">
      <c r="A8" s="74">
        <v>42674</v>
      </c>
      <c r="B8" s="72" t="s">
        <v>6</v>
      </c>
      <c r="C8" s="73"/>
      <c r="D8" s="56">
        <v>903021.35290000006</v>
      </c>
      <c r="E8" s="59"/>
      <c r="F8" s="59"/>
      <c r="G8" s="56">
        <v>969415.49769999995</v>
      </c>
      <c r="H8" s="57">
        <v>-6.8488841943959304</v>
      </c>
      <c r="I8" s="56">
        <v>153692.07500000001</v>
      </c>
      <c r="J8" s="57">
        <v>17.0197608845491</v>
      </c>
      <c r="K8" s="56">
        <v>40053.495499999997</v>
      </c>
      <c r="L8" s="57">
        <v>4.1317160283727103</v>
      </c>
      <c r="M8" s="57">
        <v>2.8371700916840101</v>
      </c>
      <c r="N8" s="56">
        <v>23103690.771200001</v>
      </c>
      <c r="O8" s="56">
        <v>246751614.86469999</v>
      </c>
      <c r="P8" s="56">
        <v>21308</v>
      </c>
      <c r="Q8" s="56">
        <v>33668</v>
      </c>
      <c r="R8" s="57">
        <v>-36.711417369609102</v>
      </c>
      <c r="S8" s="56">
        <v>42.379451515862598</v>
      </c>
      <c r="T8" s="56">
        <v>31.393578552334599</v>
      </c>
      <c r="U8" s="58">
        <v>25.922640738793</v>
      </c>
    </row>
    <row r="9" spans="1:23" ht="12" thickBot="1">
      <c r="A9" s="75"/>
      <c r="B9" s="72" t="s">
        <v>7</v>
      </c>
      <c r="C9" s="73"/>
      <c r="D9" s="56">
        <v>59237.270299999996</v>
      </c>
      <c r="E9" s="59"/>
      <c r="F9" s="59"/>
      <c r="G9" s="56">
        <v>149915.2561</v>
      </c>
      <c r="H9" s="57">
        <v>-60.486162755519601</v>
      </c>
      <c r="I9" s="56">
        <v>12530.184800000001</v>
      </c>
      <c r="J9" s="57">
        <v>21.152535787929398</v>
      </c>
      <c r="K9" s="56">
        <v>23986.277699999999</v>
      </c>
      <c r="L9" s="57">
        <v>15.9998910878024</v>
      </c>
      <c r="M9" s="57">
        <v>-0.47761028381656701</v>
      </c>
      <c r="N9" s="56">
        <v>3254278.8914999999</v>
      </c>
      <c r="O9" s="56">
        <v>35226247.105099998</v>
      </c>
      <c r="P9" s="56">
        <v>3617</v>
      </c>
      <c r="Q9" s="56">
        <v>9041</v>
      </c>
      <c r="R9" s="57">
        <v>-59.993363565977198</v>
      </c>
      <c r="S9" s="56">
        <v>16.377459303289999</v>
      </c>
      <c r="T9" s="56">
        <v>17.382995243888999</v>
      </c>
      <c r="U9" s="58">
        <v>-6.1397553917104402</v>
      </c>
    </row>
    <row r="10" spans="1:23" ht="12" thickBot="1">
      <c r="A10" s="75"/>
      <c r="B10" s="72" t="s">
        <v>8</v>
      </c>
      <c r="C10" s="73"/>
      <c r="D10" s="56">
        <v>75854.178499999995</v>
      </c>
      <c r="E10" s="59"/>
      <c r="F10" s="59"/>
      <c r="G10" s="56">
        <v>203415.1067</v>
      </c>
      <c r="H10" s="57">
        <v>-62.709663146173803</v>
      </c>
      <c r="I10" s="56">
        <v>25260.6685</v>
      </c>
      <c r="J10" s="57">
        <v>33.301617655776198</v>
      </c>
      <c r="K10" s="56">
        <v>35659.775099999999</v>
      </c>
      <c r="L10" s="57">
        <v>17.530544155991102</v>
      </c>
      <c r="M10" s="57">
        <v>-0.29162008371724102</v>
      </c>
      <c r="N10" s="56">
        <v>4360429.2688999996</v>
      </c>
      <c r="O10" s="56">
        <v>56120846.119599998</v>
      </c>
      <c r="P10" s="56">
        <v>85403</v>
      </c>
      <c r="Q10" s="56">
        <v>131475</v>
      </c>
      <c r="R10" s="57">
        <v>-35.042403498764003</v>
      </c>
      <c r="S10" s="56">
        <v>0.88819102958912399</v>
      </c>
      <c r="T10" s="56">
        <v>1.1590420262407299</v>
      </c>
      <c r="U10" s="58">
        <v>-30.494678242461099</v>
      </c>
    </row>
    <row r="11" spans="1:23" ht="12" thickBot="1">
      <c r="A11" s="75"/>
      <c r="B11" s="72" t="s">
        <v>9</v>
      </c>
      <c r="C11" s="73"/>
      <c r="D11" s="56">
        <v>65966.583899999998</v>
      </c>
      <c r="E11" s="59"/>
      <c r="F11" s="59"/>
      <c r="G11" s="56">
        <v>66858.755300000004</v>
      </c>
      <c r="H11" s="57">
        <v>-1.3344122187090399</v>
      </c>
      <c r="I11" s="56">
        <v>15081.1301</v>
      </c>
      <c r="J11" s="57">
        <v>22.8617721403639</v>
      </c>
      <c r="K11" s="56">
        <v>14662.9393</v>
      </c>
      <c r="L11" s="57">
        <v>21.931217884937201</v>
      </c>
      <c r="M11" s="57">
        <v>2.852025719018E-2</v>
      </c>
      <c r="N11" s="56">
        <v>1670983.9073000001</v>
      </c>
      <c r="O11" s="56">
        <v>19957595.277899999</v>
      </c>
      <c r="P11" s="56">
        <v>2731</v>
      </c>
      <c r="Q11" s="56">
        <v>3951</v>
      </c>
      <c r="R11" s="57">
        <v>-30.878258668691501</v>
      </c>
      <c r="S11" s="56">
        <v>24.1547359575247</v>
      </c>
      <c r="T11" s="56">
        <v>22.837407415844101</v>
      </c>
      <c r="U11" s="58">
        <v>5.45370706596466</v>
      </c>
    </row>
    <row r="12" spans="1:23" ht="12" thickBot="1">
      <c r="A12" s="75"/>
      <c r="B12" s="72" t="s">
        <v>10</v>
      </c>
      <c r="C12" s="73"/>
      <c r="D12" s="56">
        <v>289745.5465</v>
      </c>
      <c r="E12" s="59"/>
      <c r="F12" s="59"/>
      <c r="G12" s="56">
        <v>649208.74769999995</v>
      </c>
      <c r="H12" s="57">
        <v>-55.369432786218098</v>
      </c>
      <c r="I12" s="56">
        <v>45748.538699999997</v>
      </c>
      <c r="J12" s="57">
        <v>15.7892120353953</v>
      </c>
      <c r="K12" s="56">
        <v>55799.799599999998</v>
      </c>
      <c r="L12" s="57">
        <v>8.5950474015770908</v>
      </c>
      <c r="M12" s="57">
        <v>-0.180130770577176</v>
      </c>
      <c r="N12" s="56">
        <v>7491524.3213999998</v>
      </c>
      <c r="O12" s="56">
        <v>72208425.670000002</v>
      </c>
      <c r="P12" s="56">
        <v>2206</v>
      </c>
      <c r="Q12" s="56">
        <v>3114</v>
      </c>
      <c r="R12" s="57">
        <v>-29.158638407193301</v>
      </c>
      <c r="S12" s="56">
        <v>131.34430938349999</v>
      </c>
      <c r="T12" s="56">
        <v>121.495181856134</v>
      </c>
      <c r="U12" s="58">
        <v>7.4987089837355896</v>
      </c>
    </row>
    <row r="13" spans="1:23" ht="12" thickBot="1">
      <c r="A13" s="75"/>
      <c r="B13" s="72" t="s">
        <v>11</v>
      </c>
      <c r="C13" s="73"/>
      <c r="D13" s="56">
        <v>339088.185</v>
      </c>
      <c r="E13" s="59"/>
      <c r="F13" s="59"/>
      <c r="G13" s="56">
        <v>1103634.0104</v>
      </c>
      <c r="H13" s="57">
        <v>-69.275304874203599</v>
      </c>
      <c r="I13" s="56">
        <v>110384.5962</v>
      </c>
      <c r="J13" s="57">
        <v>32.553359592874003</v>
      </c>
      <c r="K13" s="56">
        <v>-62170.053599999999</v>
      </c>
      <c r="L13" s="57">
        <v>-5.6332129142583396</v>
      </c>
      <c r="M13" s="57">
        <v>-2.7755267980016698</v>
      </c>
      <c r="N13" s="56">
        <v>9992590.0736999996</v>
      </c>
      <c r="O13" s="56">
        <v>103830856.1649</v>
      </c>
      <c r="P13" s="56">
        <v>10340</v>
      </c>
      <c r="Q13" s="56">
        <v>17130</v>
      </c>
      <c r="R13" s="57">
        <v>-39.638061879743098</v>
      </c>
      <c r="S13" s="56">
        <v>32.793828336557098</v>
      </c>
      <c r="T13" s="56">
        <v>34.617693607705803</v>
      </c>
      <c r="U13" s="58">
        <v>-5.5616113264688796</v>
      </c>
    </row>
    <row r="14" spans="1:23" ht="12" thickBot="1">
      <c r="A14" s="75"/>
      <c r="B14" s="72" t="s">
        <v>12</v>
      </c>
      <c r="C14" s="73"/>
      <c r="D14" s="56">
        <v>171034.65839999999</v>
      </c>
      <c r="E14" s="59"/>
      <c r="F14" s="59"/>
      <c r="G14" s="56">
        <v>257208.6514</v>
      </c>
      <c r="H14" s="57">
        <v>-33.503535954545299</v>
      </c>
      <c r="I14" s="56">
        <v>33870.6515</v>
      </c>
      <c r="J14" s="57">
        <v>19.803384774088599</v>
      </c>
      <c r="K14" s="56">
        <v>54647.013700000003</v>
      </c>
      <c r="L14" s="57">
        <v>21.246180251929101</v>
      </c>
      <c r="M14" s="57">
        <v>-0.380192087239344</v>
      </c>
      <c r="N14" s="56">
        <v>4209334.6266000001</v>
      </c>
      <c r="O14" s="56">
        <v>43257681.334700003</v>
      </c>
      <c r="P14" s="56">
        <v>2766</v>
      </c>
      <c r="Q14" s="56">
        <v>3032</v>
      </c>
      <c r="R14" s="57">
        <v>-8.7730870712401003</v>
      </c>
      <c r="S14" s="56">
        <v>61.834655965292797</v>
      </c>
      <c r="T14" s="56">
        <v>64.885440996042206</v>
      </c>
      <c r="U14" s="58">
        <v>-4.9337786118867299</v>
      </c>
    </row>
    <row r="15" spans="1:23" ht="12" thickBot="1">
      <c r="A15" s="75"/>
      <c r="B15" s="72" t="s">
        <v>13</v>
      </c>
      <c r="C15" s="73"/>
      <c r="D15" s="56">
        <v>180064.33869999999</v>
      </c>
      <c r="E15" s="59"/>
      <c r="F15" s="59"/>
      <c r="G15" s="56">
        <v>398967.5172</v>
      </c>
      <c r="H15" s="57">
        <v>-54.867418790453897</v>
      </c>
      <c r="I15" s="56">
        <v>37993.040500000003</v>
      </c>
      <c r="J15" s="57">
        <v>21.099702903026898</v>
      </c>
      <c r="K15" s="56">
        <v>2358.7121999999999</v>
      </c>
      <c r="L15" s="57">
        <v>0.59120407008413001</v>
      </c>
      <c r="M15" s="57">
        <v>15.107535501787799</v>
      </c>
      <c r="N15" s="56">
        <v>4093701.5310999998</v>
      </c>
      <c r="O15" s="56">
        <v>38534711.035800003</v>
      </c>
      <c r="P15" s="56">
        <v>6447</v>
      </c>
      <c r="Q15" s="56">
        <v>9544</v>
      </c>
      <c r="R15" s="57">
        <v>-32.449706621961397</v>
      </c>
      <c r="S15" s="56">
        <v>27.929942407321199</v>
      </c>
      <c r="T15" s="56">
        <v>27.313547422464399</v>
      </c>
      <c r="U15" s="58">
        <v>2.2069325309288499</v>
      </c>
    </row>
    <row r="16" spans="1:23" ht="12" thickBot="1">
      <c r="A16" s="75"/>
      <c r="B16" s="72" t="s">
        <v>14</v>
      </c>
      <c r="C16" s="73"/>
      <c r="D16" s="56">
        <v>981032.85259999998</v>
      </c>
      <c r="E16" s="59"/>
      <c r="F16" s="59"/>
      <c r="G16" s="56">
        <v>1062598.8600999999</v>
      </c>
      <c r="H16" s="57">
        <v>-7.6760864859505098</v>
      </c>
      <c r="I16" s="56">
        <v>-61592.221299999997</v>
      </c>
      <c r="J16" s="57">
        <v>-6.2783036405727</v>
      </c>
      <c r="K16" s="56">
        <v>33388.0147</v>
      </c>
      <c r="L16" s="57">
        <v>3.1421090266234502</v>
      </c>
      <c r="M16" s="57">
        <v>-2.8447404511296099</v>
      </c>
      <c r="N16" s="56">
        <v>32176278.831799999</v>
      </c>
      <c r="O16" s="56">
        <v>349202355.89289999</v>
      </c>
      <c r="P16" s="56">
        <v>29090</v>
      </c>
      <c r="Q16" s="56">
        <v>55433</v>
      </c>
      <c r="R16" s="57">
        <v>-47.522234048310601</v>
      </c>
      <c r="S16" s="56">
        <v>33.724058184943303</v>
      </c>
      <c r="T16" s="56">
        <v>21.2981658939621</v>
      </c>
      <c r="U16" s="58">
        <v>36.845780015078297</v>
      </c>
    </row>
    <row r="17" spans="1:21" ht="12" thickBot="1">
      <c r="A17" s="75"/>
      <c r="B17" s="72" t="s">
        <v>15</v>
      </c>
      <c r="C17" s="73"/>
      <c r="D17" s="56">
        <v>1707891.5663999999</v>
      </c>
      <c r="E17" s="59"/>
      <c r="F17" s="59"/>
      <c r="G17" s="56">
        <v>999550.48060000001</v>
      </c>
      <c r="H17" s="57">
        <v>70.865964205710199</v>
      </c>
      <c r="I17" s="56">
        <v>21724.078699999998</v>
      </c>
      <c r="J17" s="57">
        <v>1.2719823159377399</v>
      </c>
      <c r="K17" s="56">
        <v>29864.085999999999</v>
      </c>
      <c r="L17" s="57">
        <v>2.9877516523301</v>
      </c>
      <c r="M17" s="57">
        <v>-0.272568438893459</v>
      </c>
      <c r="N17" s="56">
        <v>23551137.5856</v>
      </c>
      <c r="O17" s="56">
        <v>351698021.2069</v>
      </c>
      <c r="P17" s="56">
        <v>8952</v>
      </c>
      <c r="Q17" s="56">
        <v>11126</v>
      </c>
      <c r="R17" s="57">
        <v>-19.539816645694799</v>
      </c>
      <c r="S17" s="56">
        <v>190.78324021447699</v>
      </c>
      <c r="T17" s="56">
        <v>42.356887452813197</v>
      </c>
      <c r="U17" s="58">
        <v>77.798423275967096</v>
      </c>
    </row>
    <row r="18" spans="1:21" ht="12" thickBot="1">
      <c r="A18" s="75"/>
      <c r="B18" s="72" t="s">
        <v>16</v>
      </c>
      <c r="C18" s="73"/>
      <c r="D18" s="56">
        <v>1602415.8085</v>
      </c>
      <c r="E18" s="59"/>
      <c r="F18" s="59"/>
      <c r="G18" s="56">
        <v>2673466.9759</v>
      </c>
      <c r="H18" s="57">
        <v>-40.062255380560302</v>
      </c>
      <c r="I18" s="56">
        <v>171006.46609999999</v>
      </c>
      <c r="J18" s="57">
        <v>10.6717910041138</v>
      </c>
      <c r="K18" s="56">
        <v>311245.67060000001</v>
      </c>
      <c r="L18" s="57">
        <v>11.6420241359152</v>
      </c>
      <c r="M18" s="57">
        <v>-0.45057399265877501</v>
      </c>
      <c r="N18" s="56">
        <v>58484738.131999999</v>
      </c>
      <c r="O18" s="56">
        <v>658565148.53540003</v>
      </c>
      <c r="P18" s="56">
        <v>63017</v>
      </c>
      <c r="Q18" s="56">
        <v>116006</v>
      </c>
      <c r="R18" s="57">
        <v>-45.6778097684603</v>
      </c>
      <c r="S18" s="56">
        <v>25.428309956043599</v>
      </c>
      <c r="T18" s="56">
        <v>22.6167305251453</v>
      </c>
      <c r="U18" s="58">
        <v>11.0568867367063</v>
      </c>
    </row>
    <row r="19" spans="1:21" ht="12" thickBot="1">
      <c r="A19" s="75"/>
      <c r="B19" s="72" t="s">
        <v>17</v>
      </c>
      <c r="C19" s="73"/>
      <c r="D19" s="56">
        <v>604063.56550000003</v>
      </c>
      <c r="E19" s="59"/>
      <c r="F19" s="59"/>
      <c r="G19" s="56">
        <v>664208.54249999998</v>
      </c>
      <c r="H19" s="57">
        <v>-9.0551345174847597</v>
      </c>
      <c r="I19" s="56">
        <v>36111.103900000002</v>
      </c>
      <c r="J19" s="57">
        <v>5.9780304528232602</v>
      </c>
      <c r="K19" s="56">
        <v>63572.130400000002</v>
      </c>
      <c r="L19" s="57">
        <v>9.5711100252824597</v>
      </c>
      <c r="M19" s="57">
        <v>-0.43196643446135002</v>
      </c>
      <c r="N19" s="56">
        <v>20476082.6096</v>
      </c>
      <c r="O19" s="56">
        <v>198470771.02630001</v>
      </c>
      <c r="P19" s="56">
        <v>12393</v>
      </c>
      <c r="Q19" s="56">
        <v>21695</v>
      </c>
      <c r="R19" s="57">
        <v>-42.876238764692303</v>
      </c>
      <c r="S19" s="56">
        <v>48.742319494876099</v>
      </c>
      <c r="T19" s="56">
        <v>44.686103217331201</v>
      </c>
      <c r="U19" s="58">
        <v>8.3217547289093403</v>
      </c>
    </row>
    <row r="20" spans="1:21" ht="12" thickBot="1">
      <c r="A20" s="75"/>
      <c r="B20" s="72" t="s">
        <v>18</v>
      </c>
      <c r="C20" s="73"/>
      <c r="D20" s="56">
        <v>1117077.003</v>
      </c>
      <c r="E20" s="59"/>
      <c r="F20" s="59"/>
      <c r="G20" s="56">
        <v>1190555.0739</v>
      </c>
      <c r="H20" s="57">
        <v>-6.1717490026985198</v>
      </c>
      <c r="I20" s="56">
        <v>67150.746299999999</v>
      </c>
      <c r="J20" s="57">
        <v>6.0112907274665304</v>
      </c>
      <c r="K20" s="56">
        <v>99499.260200000004</v>
      </c>
      <c r="L20" s="57">
        <v>8.3573840791809797</v>
      </c>
      <c r="M20" s="57">
        <v>-0.32511310973546298</v>
      </c>
      <c r="N20" s="56">
        <v>41383658.032300003</v>
      </c>
      <c r="O20" s="56">
        <v>390788332.11059999</v>
      </c>
      <c r="P20" s="56">
        <v>41349</v>
      </c>
      <c r="Q20" s="56">
        <v>60326</v>
      </c>
      <c r="R20" s="57">
        <v>-31.457414713390602</v>
      </c>
      <c r="S20" s="56">
        <v>27.015816658202102</v>
      </c>
      <c r="T20" s="56">
        <v>26.392039763949199</v>
      </c>
      <c r="U20" s="58">
        <v>2.3089322160599601</v>
      </c>
    </row>
    <row r="21" spans="1:21" ht="12" thickBot="1">
      <c r="A21" s="75"/>
      <c r="B21" s="72" t="s">
        <v>19</v>
      </c>
      <c r="C21" s="73"/>
      <c r="D21" s="56">
        <v>315720.46860000002</v>
      </c>
      <c r="E21" s="59"/>
      <c r="F21" s="59"/>
      <c r="G21" s="56">
        <v>434826.01669999998</v>
      </c>
      <c r="H21" s="57">
        <v>-27.3915413350657</v>
      </c>
      <c r="I21" s="56">
        <v>40536.647799999999</v>
      </c>
      <c r="J21" s="57">
        <v>12.8394107546311</v>
      </c>
      <c r="K21" s="56">
        <v>60044.233099999998</v>
      </c>
      <c r="L21" s="57">
        <v>13.808794964866699</v>
      </c>
      <c r="M21" s="57">
        <v>-0.32488690908103202</v>
      </c>
      <c r="N21" s="56">
        <v>11930190.1469</v>
      </c>
      <c r="O21" s="56">
        <v>124831879.4515</v>
      </c>
      <c r="P21" s="56">
        <v>28274</v>
      </c>
      <c r="Q21" s="56">
        <v>42641</v>
      </c>
      <c r="R21" s="57">
        <v>-33.692924649984803</v>
      </c>
      <c r="S21" s="56">
        <v>11.1664592417062</v>
      </c>
      <c r="T21" s="56">
        <v>11.346165251753</v>
      </c>
      <c r="U21" s="58">
        <v>-1.60933744669621</v>
      </c>
    </row>
    <row r="22" spans="1:21" ht="12" thickBot="1">
      <c r="A22" s="75"/>
      <c r="B22" s="72" t="s">
        <v>20</v>
      </c>
      <c r="C22" s="73"/>
      <c r="D22" s="56">
        <v>940529.92429999996</v>
      </c>
      <c r="E22" s="59"/>
      <c r="F22" s="59"/>
      <c r="G22" s="56">
        <v>1380345.0811999999</v>
      </c>
      <c r="H22" s="57">
        <v>-31.8626959946601</v>
      </c>
      <c r="I22" s="56">
        <v>61466.101499999997</v>
      </c>
      <c r="J22" s="57">
        <v>6.5352627185941801</v>
      </c>
      <c r="K22" s="56">
        <v>172965.9915</v>
      </c>
      <c r="L22" s="57">
        <v>12.5306341041642</v>
      </c>
      <c r="M22" s="57">
        <v>-0.64463475757891997</v>
      </c>
      <c r="N22" s="56">
        <v>41124536.3486</v>
      </c>
      <c r="O22" s="56">
        <v>444059713.9242</v>
      </c>
      <c r="P22" s="56">
        <v>55313</v>
      </c>
      <c r="Q22" s="56">
        <v>93954</v>
      </c>
      <c r="R22" s="57">
        <v>-41.127573067671399</v>
      </c>
      <c r="S22" s="56">
        <v>17.0037771283423</v>
      </c>
      <c r="T22" s="56">
        <v>17.079689036124101</v>
      </c>
      <c r="U22" s="58">
        <v>-0.44644144185580797</v>
      </c>
    </row>
    <row r="23" spans="1:21" ht="12" thickBot="1">
      <c r="A23" s="75"/>
      <c r="B23" s="72" t="s">
        <v>21</v>
      </c>
      <c r="C23" s="73"/>
      <c r="D23" s="56">
        <v>2021959.2609999999</v>
      </c>
      <c r="E23" s="59"/>
      <c r="F23" s="59"/>
      <c r="G23" s="56">
        <v>3563683.2614000002</v>
      </c>
      <c r="H23" s="57">
        <v>-43.262093943621998</v>
      </c>
      <c r="I23" s="56">
        <v>210746.4749</v>
      </c>
      <c r="J23" s="57">
        <v>10.422884326352399</v>
      </c>
      <c r="K23" s="56">
        <v>250562.2181</v>
      </c>
      <c r="L23" s="57">
        <v>7.0309901223254601</v>
      </c>
      <c r="M23" s="57">
        <v>-0.158905614349684</v>
      </c>
      <c r="N23" s="56">
        <v>103326221.04009999</v>
      </c>
      <c r="O23" s="56">
        <v>978499073.222</v>
      </c>
      <c r="P23" s="56">
        <v>65186</v>
      </c>
      <c r="Q23" s="56">
        <v>106760</v>
      </c>
      <c r="R23" s="57">
        <v>-38.9415511427501</v>
      </c>
      <c r="S23" s="56">
        <v>31.0183054797042</v>
      </c>
      <c r="T23" s="56">
        <v>30.905771546459398</v>
      </c>
      <c r="U23" s="58">
        <v>0.36279845563621399</v>
      </c>
    </row>
    <row r="24" spans="1:21" ht="12" thickBot="1">
      <c r="A24" s="75"/>
      <c r="B24" s="72" t="s">
        <v>22</v>
      </c>
      <c r="C24" s="73"/>
      <c r="D24" s="56">
        <v>277357.63170000003</v>
      </c>
      <c r="E24" s="59"/>
      <c r="F24" s="59"/>
      <c r="G24" s="56">
        <v>344056.95649999997</v>
      </c>
      <c r="H24" s="57">
        <v>-19.386128819633399</v>
      </c>
      <c r="I24" s="56">
        <v>37771.1175</v>
      </c>
      <c r="J24" s="57">
        <v>13.6182001802116</v>
      </c>
      <c r="K24" s="56">
        <v>46702.344599999997</v>
      </c>
      <c r="L24" s="57">
        <v>13.5740154987972</v>
      </c>
      <c r="M24" s="57">
        <v>-0.19123723180270499</v>
      </c>
      <c r="N24" s="56">
        <v>10226480.6829</v>
      </c>
      <c r="O24" s="56">
        <v>95601797.768000007</v>
      </c>
      <c r="P24" s="56">
        <v>25414</v>
      </c>
      <c r="Q24" s="56">
        <v>37439</v>
      </c>
      <c r="R24" s="57">
        <v>-32.118913432516898</v>
      </c>
      <c r="S24" s="56">
        <v>10.913576442118501</v>
      </c>
      <c r="T24" s="56">
        <v>11.313728200539501</v>
      </c>
      <c r="U24" s="58">
        <v>-3.6665501959259501</v>
      </c>
    </row>
    <row r="25" spans="1:21" ht="12" thickBot="1">
      <c r="A25" s="75"/>
      <c r="B25" s="72" t="s">
        <v>23</v>
      </c>
      <c r="C25" s="73"/>
      <c r="D25" s="56">
        <v>319328.46889999998</v>
      </c>
      <c r="E25" s="59"/>
      <c r="F25" s="59"/>
      <c r="G25" s="56">
        <v>495242.15730000002</v>
      </c>
      <c r="H25" s="57">
        <v>-35.520741884951804</v>
      </c>
      <c r="I25" s="56">
        <v>24990.195</v>
      </c>
      <c r="J25" s="57">
        <v>7.8258587735958702</v>
      </c>
      <c r="K25" s="56">
        <v>35357.208500000001</v>
      </c>
      <c r="L25" s="57">
        <v>7.1393777728380803</v>
      </c>
      <c r="M25" s="57">
        <v>-0.29320791826651099</v>
      </c>
      <c r="N25" s="56">
        <v>11982447.8278</v>
      </c>
      <c r="O25" s="56">
        <v>111842364.85079999</v>
      </c>
      <c r="P25" s="56">
        <v>18679</v>
      </c>
      <c r="Q25" s="56">
        <v>28305</v>
      </c>
      <c r="R25" s="57">
        <v>-34.008125772831697</v>
      </c>
      <c r="S25" s="56">
        <v>17.095586963970199</v>
      </c>
      <c r="T25" s="56">
        <v>18.817167768945399</v>
      </c>
      <c r="U25" s="58">
        <v>-10.0703228769126</v>
      </c>
    </row>
    <row r="26" spans="1:21" ht="12" thickBot="1">
      <c r="A26" s="75"/>
      <c r="B26" s="72" t="s">
        <v>24</v>
      </c>
      <c r="C26" s="73"/>
      <c r="D26" s="56">
        <v>572632.77359999996</v>
      </c>
      <c r="E26" s="59"/>
      <c r="F26" s="59"/>
      <c r="G26" s="56">
        <v>706515.0699</v>
      </c>
      <c r="H26" s="57">
        <v>-18.949673121473499</v>
      </c>
      <c r="I26" s="56">
        <v>125074.0423</v>
      </c>
      <c r="J26" s="57">
        <v>21.841928730989402</v>
      </c>
      <c r="K26" s="56">
        <v>129390.08010000001</v>
      </c>
      <c r="L26" s="57">
        <v>18.313845749718201</v>
      </c>
      <c r="M26" s="57">
        <v>-3.3356790541163001E-2</v>
      </c>
      <c r="N26" s="56">
        <v>20284470.853700001</v>
      </c>
      <c r="O26" s="56">
        <v>212403525.03510001</v>
      </c>
      <c r="P26" s="56">
        <v>43860</v>
      </c>
      <c r="Q26" s="56">
        <v>64152</v>
      </c>
      <c r="R26" s="57">
        <v>-31.631126075570499</v>
      </c>
      <c r="S26" s="56">
        <v>13.0559227906977</v>
      </c>
      <c r="T26" s="56">
        <v>13.805629303840901</v>
      </c>
      <c r="U26" s="58">
        <v>-5.7422713442926101</v>
      </c>
    </row>
    <row r="27" spans="1:21" ht="12" thickBot="1">
      <c r="A27" s="75"/>
      <c r="B27" s="72" t="s">
        <v>25</v>
      </c>
      <c r="C27" s="73"/>
      <c r="D27" s="56">
        <v>262899.21299999999</v>
      </c>
      <c r="E27" s="59"/>
      <c r="F27" s="59"/>
      <c r="G27" s="56">
        <v>304960.2181</v>
      </c>
      <c r="H27" s="57">
        <v>-13.792292438027999</v>
      </c>
      <c r="I27" s="56">
        <v>57986.297400000003</v>
      </c>
      <c r="J27" s="57">
        <v>22.0564743189246</v>
      </c>
      <c r="K27" s="56">
        <v>81458.1489</v>
      </c>
      <c r="L27" s="57">
        <v>26.711073794316601</v>
      </c>
      <c r="M27" s="57">
        <v>-0.28814614396424099</v>
      </c>
      <c r="N27" s="56">
        <v>7880339.1482999995</v>
      </c>
      <c r="O27" s="56">
        <v>77787660.733400002</v>
      </c>
      <c r="P27" s="56">
        <v>28144</v>
      </c>
      <c r="Q27" s="56">
        <v>43215</v>
      </c>
      <c r="R27" s="57">
        <v>-34.874464884877902</v>
      </c>
      <c r="S27" s="56">
        <v>9.34121706225128</v>
      </c>
      <c r="T27" s="56">
        <v>7.95118068263334</v>
      </c>
      <c r="U27" s="58">
        <v>14.8806774358686</v>
      </c>
    </row>
    <row r="28" spans="1:21" ht="12" thickBot="1">
      <c r="A28" s="75"/>
      <c r="B28" s="72" t="s">
        <v>26</v>
      </c>
      <c r="C28" s="73"/>
      <c r="D28" s="56">
        <v>1150284.0778999999</v>
      </c>
      <c r="E28" s="59"/>
      <c r="F28" s="59"/>
      <c r="G28" s="56">
        <v>1429491.2302999999</v>
      </c>
      <c r="H28" s="57">
        <v>-19.5319248192522</v>
      </c>
      <c r="I28" s="56">
        <v>42946.036899999999</v>
      </c>
      <c r="J28" s="57">
        <v>3.7335157223425899</v>
      </c>
      <c r="K28" s="56">
        <v>72339.154999999999</v>
      </c>
      <c r="L28" s="57">
        <v>5.0604826015489799</v>
      </c>
      <c r="M28" s="57">
        <v>-0.40632376891878302</v>
      </c>
      <c r="N28" s="56">
        <v>37221711.723399997</v>
      </c>
      <c r="O28" s="56">
        <v>326991374.60399997</v>
      </c>
      <c r="P28" s="56">
        <v>45850</v>
      </c>
      <c r="Q28" s="56">
        <v>58546</v>
      </c>
      <c r="R28" s="57">
        <v>-21.685512246780299</v>
      </c>
      <c r="S28" s="56">
        <v>25.0879842508179</v>
      </c>
      <c r="T28" s="56">
        <v>26.068259780343698</v>
      </c>
      <c r="U28" s="58">
        <v>-3.9073507051242</v>
      </c>
    </row>
    <row r="29" spans="1:21" ht="12" thickBot="1">
      <c r="A29" s="75"/>
      <c r="B29" s="72" t="s">
        <v>27</v>
      </c>
      <c r="C29" s="73"/>
      <c r="D29" s="56">
        <v>789541.07709999999</v>
      </c>
      <c r="E29" s="59"/>
      <c r="F29" s="59"/>
      <c r="G29" s="56">
        <v>804356.69189999998</v>
      </c>
      <c r="H29" s="57">
        <v>-1.8419209971391599</v>
      </c>
      <c r="I29" s="56">
        <v>110994.03079999999</v>
      </c>
      <c r="J29" s="57">
        <v>14.0580438458862</v>
      </c>
      <c r="K29" s="56">
        <v>129078.66469999999</v>
      </c>
      <c r="L29" s="57">
        <v>16.047440892808201</v>
      </c>
      <c r="M29" s="57">
        <v>-0.14010552357379599</v>
      </c>
      <c r="N29" s="56">
        <v>23895139.032400001</v>
      </c>
      <c r="O29" s="56">
        <v>232518612.67750001</v>
      </c>
      <c r="P29" s="56">
        <v>107819</v>
      </c>
      <c r="Q29" s="56">
        <v>130417</v>
      </c>
      <c r="R29" s="57">
        <v>-17.3274956485734</v>
      </c>
      <c r="S29" s="56">
        <v>7.3228380628646201</v>
      </c>
      <c r="T29" s="56">
        <v>7.69281218092733</v>
      </c>
      <c r="U29" s="58">
        <v>-5.05233237286674</v>
      </c>
    </row>
    <row r="30" spans="1:21" ht="12" thickBot="1">
      <c r="A30" s="75"/>
      <c r="B30" s="72" t="s">
        <v>28</v>
      </c>
      <c r="C30" s="73"/>
      <c r="D30" s="56">
        <v>930507.66200000001</v>
      </c>
      <c r="E30" s="59"/>
      <c r="F30" s="59"/>
      <c r="G30" s="56">
        <v>1152530.6089000001</v>
      </c>
      <c r="H30" s="57">
        <v>-19.263952313761401</v>
      </c>
      <c r="I30" s="56">
        <v>100813.698</v>
      </c>
      <c r="J30" s="57">
        <v>10.834268444745</v>
      </c>
      <c r="K30" s="56">
        <v>117955.80710000001</v>
      </c>
      <c r="L30" s="57">
        <v>10.2345053735778</v>
      </c>
      <c r="M30" s="57">
        <v>-0.14532653814548799</v>
      </c>
      <c r="N30" s="56">
        <v>37806479.3376</v>
      </c>
      <c r="O30" s="56">
        <v>375942852.28399998</v>
      </c>
      <c r="P30" s="56">
        <v>66081</v>
      </c>
      <c r="Q30" s="56">
        <v>99292</v>
      </c>
      <c r="R30" s="57">
        <v>-33.447810498328202</v>
      </c>
      <c r="S30" s="56">
        <v>14.0813193202282</v>
      </c>
      <c r="T30" s="56">
        <v>13.3378749718003</v>
      </c>
      <c r="U30" s="58">
        <v>5.2796498078122598</v>
      </c>
    </row>
    <row r="31" spans="1:21" ht="12" thickBot="1">
      <c r="A31" s="75"/>
      <c r="B31" s="72" t="s">
        <v>29</v>
      </c>
      <c r="C31" s="73"/>
      <c r="D31" s="56">
        <v>882894.71640000003</v>
      </c>
      <c r="E31" s="59"/>
      <c r="F31" s="59"/>
      <c r="G31" s="56">
        <v>1060306.5459</v>
      </c>
      <c r="H31" s="57">
        <v>-16.732126212557802</v>
      </c>
      <c r="I31" s="56">
        <v>29841.900799999999</v>
      </c>
      <c r="J31" s="57">
        <v>3.3800067262470699</v>
      </c>
      <c r="K31" s="56">
        <v>28739.168099999999</v>
      </c>
      <c r="L31" s="57">
        <v>2.7104584246064301</v>
      </c>
      <c r="M31" s="57">
        <v>3.8370376489777001E-2</v>
      </c>
      <c r="N31" s="56">
        <v>41598762.254799999</v>
      </c>
      <c r="O31" s="56">
        <v>388368315.57340002</v>
      </c>
      <c r="P31" s="56">
        <v>30458</v>
      </c>
      <c r="Q31" s="56">
        <v>46993</v>
      </c>
      <c r="R31" s="57">
        <v>-35.186091545549303</v>
      </c>
      <c r="S31" s="56">
        <v>28.987284667410901</v>
      </c>
      <c r="T31" s="56">
        <v>35.041963935054198</v>
      </c>
      <c r="U31" s="58">
        <v>-20.887362638868701</v>
      </c>
    </row>
    <row r="32" spans="1:21" ht="12" thickBot="1">
      <c r="A32" s="75"/>
      <c r="B32" s="72" t="s">
        <v>30</v>
      </c>
      <c r="C32" s="73"/>
      <c r="D32" s="56">
        <v>118821.97010000001</v>
      </c>
      <c r="E32" s="59"/>
      <c r="F32" s="59"/>
      <c r="G32" s="56">
        <v>124583.0371</v>
      </c>
      <c r="H32" s="57">
        <v>-4.6242788216631299</v>
      </c>
      <c r="I32" s="56">
        <v>26257.0749</v>
      </c>
      <c r="J32" s="57">
        <v>22.097828270228302</v>
      </c>
      <c r="K32" s="56">
        <v>32745.181799999998</v>
      </c>
      <c r="L32" s="57">
        <v>26.2838204640301</v>
      </c>
      <c r="M32" s="57">
        <v>-0.198139284723715</v>
      </c>
      <c r="N32" s="56">
        <v>4234202.0787000004</v>
      </c>
      <c r="O32" s="56">
        <v>38380893.673199996</v>
      </c>
      <c r="P32" s="56">
        <v>22288</v>
      </c>
      <c r="Q32" s="56">
        <v>34012</v>
      </c>
      <c r="R32" s="57">
        <v>-34.4701869928261</v>
      </c>
      <c r="S32" s="56">
        <v>5.3312082779971304</v>
      </c>
      <c r="T32" s="56">
        <v>5.4672537310361102</v>
      </c>
      <c r="U32" s="58">
        <v>-2.5518690312749901</v>
      </c>
    </row>
    <row r="33" spans="1:21" ht="12" thickBot="1">
      <c r="A33" s="75"/>
      <c r="B33" s="72" t="s">
        <v>69</v>
      </c>
      <c r="C33" s="73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6">
        <v>13.3629</v>
      </c>
      <c r="O33" s="56">
        <v>526.58000000000004</v>
      </c>
      <c r="P33" s="59"/>
      <c r="Q33" s="59"/>
      <c r="R33" s="59"/>
      <c r="S33" s="59"/>
      <c r="T33" s="59"/>
      <c r="U33" s="60"/>
    </row>
    <row r="34" spans="1:21" ht="12" thickBot="1">
      <c r="A34" s="75"/>
      <c r="B34" s="72" t="s">
        <v>78</v>
      </c>
      <c r="C34" s="73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5"/>
      <c r="B35" s="72" t="s">
        <v>31</v>
      </c>
      <c r="C35" s="73"/>
      <c r="D35" s="56">
        <v>230915.4455</v>
      </c>
      <c r="E35" s="59"/>
      <c r="F35" s="59"/>
      <c r="G35" s="56">
        <v>512173.25699999998</v>
      </c>
      <c r="H35" s="57">
        <v>-54.914583621065603</v>
      </c>
      <c r="I35" s="56">
        <v>23975.454399999999</v>
      </c>
      <c r="J35" s="57">
        <v>10.382785070130801</v>
      </c>
      <c r="K35" s="56">
        <v>11428.564899999999</v>
      </c>
      <c r="L35" s="57">
        <v>2.2313864974016</v>
      </c>
      <c r="M35" s="57">
        <v>1.09785345839879</v>
      </c>
      <c r="N35" s="56">
        <v>7808472.3289999999</v>
      </c>
      <c r="O35" s="56">
        <v>64069366.779899999</v>
      </c>
      <c r="P35" s="56">
        <v>14540</v>
      </c>
      <c r="Q35" s="56">
        <v>20842</v>
      </c>
      <c r="R35" s="57">
        <v>-30.237021399098001</v>
      </c>
      <c r="S35" s="56">
        <v>15.8813924002751</v>
      </c>
      <c r="T35" s="56">
        <v>16.294457604836399</v>
      </c>
      <c r="U35" s="58">
        <v>-2.6009382184532601</v>
      </c>
    </row>
    <row r="36" spans="1:21" ht="12" thickBot="1">
      <c r="A36" s="75"/>
      <c r="B36" s="72" t="s">
        <v>77</v>
      </c>
      <c r="C36" s="73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6">
        <v>434490.90740000003</v>
      </c>
      <c r="P36" s="59"/>
      <c r="Q36" s="59"/>
      <c r="R36" s="59"/>
      <c r="S36" s="59"/>
      <c r="T36" s="59"/>
      <c r="U36" s="60"/>
    </row>
    <row r="37" spans="1:21" ht="12" thickBot="1">
      <c r="A37" s="75"/>
      <c r="B37" s="72" t="s">
        <v>64</v>
      </c>
      <c r="C37" s="73"/>
      <c r="D37" s="56">
        <v>883970.8</v>
      </c>
      <c r="E37" s="59"/>
      <c r="F37" s="59"/>
      <c r="G37" s="56">
        <v>183582.07999999999</v>
      </c>
      <c r="H37" s="57">
        <v>381.512574647809</v>
      </c>
      <c r="I37" s="56">
        <v>1567.64</v>
      </c>
      <c r="J37" s="57">
        <v>0.177340699489169</v>
      </c>
      <c r="K37" s="56">
        <v>-4829.51</v>
      </c>
      <c r="L37" s="57">
        <v>-2.6307088360694002</v>
      </c>
      <c r="M37" s="57">
        <v>-1.32459607703473</v>
      </c>
      <c r="N37" s="56">
        <v>10389272.720000001</v>
      </c>
      <c r="O37" s="56">
        <v>64615114.619999997</v>
      </c>
      <c r="P37" s="56">
        <v>86</v>
      </c>
      <c r="Q37" s="56">
        <v>95</v>
      </c>
      <c r="R37" s="57">
        <v>-9.4736842105263097</v>
      </c>
      <c r="S37" s="56">
        <v>10278.7302325581</v>
      </c>
      <c r="T37" s="56">
        <v>1535.56831578947</v>
      </c>
      <c r="U37" s="58">
        <v>85.060719747994497</v>
      </c>
    </row>
    <row r="38" spans="1:21" ht="12" thickBot="1">
      <c r="A38" s="75"/>
      <c r="B38" s="72" t="s">
        <v>35</v>
      </c>
      <c r="C38" s="73"/>
      <c r="D38" s="56">
        <v>142343.12</v>
      </c>
      <c r="E38" s="59"/>
      <c r="F38" s="59"/>
      <c r="G38" s="56">
        <v>646231.68999999994</v>
      </c>
      <c r="H38" s="57">
        <v>-77.9733612259095</v>
      </c>
      <c r="I38" s="56">
        <v>-34527.269999999997</v>
      </c>
      <c r="J38" s="57">
        <v>-24.2563672905301</v>
      </c>
      <c r="K38" s="56">
        <v>-102059.18</v>
      </c>
      <c r="L38" s="57">
        <v>-15.7929704747225</v>
      </c>
      <c r="M38" s="57">
        <v>-0.661693636966317</v>
      </c>
      <c r="N38" s="56">
        <v>15449953.16</v>
      </c>
      <c r="O38" s="56">
        <v>123683871.98</v>
      </c>
      <c r="P38" s="56">
        <v>79</v>
      </c>
      <c r="Q38" s="56">
        <v>177</v>
      </c>
      <c r="R38" s="57">
        <v>-55.367231638418097</v>
      </c>
      <c r="S38" s="56">
        <v>1801.8116455696199</v>
      </c>
      <c r="T38" s="56">
        <v>2383.1898870056498</v>
      </c>
      <c r="U38" s="58">
        <v>-32.266316119420701</v>
      </c>
    </row>
    <row r="39" spans="1:21" ht="12" thickBot="1">
      <c r="A39" s="75"/>
      <c r="B39" s="72" t="s">
        <v>36</v>
      </c>
      <c r="C39" s="73"/>
      <c r="D39" s="56">
        <v>22007.06</v>
      </c>
      <c r="E39" s="59"/>
      <c r="F39" s="59"/>
      <c r="G39" s="56">
        <v>319258.09000000003</v>
      </c>
      <c r="H39" s="57">
        <v>-93.106812109287503</v>
      </c>
      <c r="I39" s="56">
        <v>-1616.81</v>
      </c>
      <c r="J39" s="57">
        <v>-7.3467787155576501</v>
      </c>
      <c r="K39" s="56">
        <v>-12232.52</v>
      </c>
      <c r="L39" s="57">
        <v>-3.83154581924612</v>
      </c>
      <c r="M39" s="57">
        <v>-0.86782690729301903</v>
      </c>
      <c r="N39" s="56">
        <v>9861828.9299999997</v>
      </c>
      <c r="O39" s="56">
        <v>108161758.86</v>
      </c>
      <c r="P39" s="56">
        <v>30</v>
      </c>
      <c r="Q39" s="56">
        <v>45</v>
      </c>
      <c r="R39" s="57">
        <v>-33.3333333333333</v>
      </c>
      <c r="S39" s="56">
        <v>733.56866666666701</v>
      </c>
      <c r="T39" s="56">
        <v>2282.8106666666699</v>
      </c>
      <c r="U39" s="58">
        <v>-211.192499134369</v>
      </c>
    </row>
    <row r="40" spans="1:21" ht="12" thickBot="1">
      <c r="A40" s="75"/>
      <c r="B40" s="72" t="s">
        <v>37</v>
      </c>
      <c r="C40" s="73"/>
      <c r="D40" s="56">
        <v>62807.88</v>
      </c>
      <c r="E40" s="59"/>
      <c r="F40" s="59"/>
      <c r="G40" s="56">
        <v>368638.54</v>
      </c>
      <c r="H40" s="57">
        <v>-82.962204657169096</v>
      </c>
      <c r="I40" s="56">
        <v>-10166.81</v>
      </c>
      <c r="J40" s="57">
        <v>-16.1871567707746</v>
      </c>
      <c r="K40" s="56">
        <v>-58368.58</v>
      </c>
      <c r="L40" s="57">
        <v>-15.833553377245901</v>
      </c>
      <c r="M40" s="57">
        <v>-0.82581707487144596</v>
      </c>
      <c r="N40" s="56">
        <v>11294990.23</v>
      </c>
      <c r="O40" s="56">
        <v>90074899.329999998</v>
      </c>
      <c r="P40" s="56">
        <v>48</v>
      </c>
      <c r="Q40" s="56">
        <v>149</v>
      </c>
      <c r="R40" s="57">
        <v>-67.785234899328898</v>
      </c>
      <c r="S40" s="56">
        <v>1308.4974999999999</v>
      </c>
      <c r="T40" s="56">
        <v>2364.7684563758398</v>
      </c>
      <c r="U40" s="58">
        <v>-80.723956780646404</v>
      </c>
    </row>
    <row r="41" spans="1:21" ht="12" thickBot="1">
      <c r="A41" s="75"/>
      <c r="B41" s="72" t="s">
        <v>66</v>
      </c>
      <c r="C41" s="73"/>
      <c r="D41" s="56">
        <v>0.09</v>
      </c>
      <c r="E41" s="59"/>
      <c r="F41" s="59"/>
      <c r="G41" s="56">
        <v>25.77</v>
      </c>
      <c r="H41" s="57">
        <v>-99.650756693830004</v>
      </c>
      <c r="I41" s="56">
        <v>-884.53</v>
      </c>
      <c r="J41" s="57">
        <v>-982811.11111111101</v>
      </c>
      <c r="K41" s="56">
        <v>-196.45</v>
      </c>
      <c r="L41" s="57">
        <v>-762.32052774544104</v>
      </c>
      <c r="M41" s="57">
        <v>3.50257062865869</v>
      </c>
      <c r="N41" s="56">
        <v>-4.9800000000000004</v>
      </c>
      <c r="O41" s="56">
        <v>1372.9</v>
      </c>
      <c r="P41" s="56">
        <v>3</v>
      </c>
      <c r="Q41" s="59"/>
      <c r="R41" s="59"/>
      <c r="S41" s="56">
        <v>0.03</v>
      </c>
      <c r="T41" s="59"/>
      <c r="U41" s="60"/>
    </row>
    <row r="42" spans="1:21" ht="12" thickBot="1">
      <c r="A42" s="75"/>
      <c r="B42" s="72" t="s">
        <v>32</v>
      </c>
      <c r="C42" s="73"/>
      <c r="D42" s="56">
        <v>28205.042300000001</v>
      </c>
      <c r="E42" s="59"/>
      <c r="F42" s="59"/>
      <c r="G42" s="56">
        <v>151737.60649999999</v>
      </c>
      <c r="H42" s="57">
        <v>-81.411963091694105</v>
      </c>
      <c r="I42" s="56">
        <v>2363.366</v>
      </c>
      <c r="J42" s="57">
        <v>8.3792322481289094</v>
      </c>
      <c r="K42" s="56">
        <v>9837.8878999999997</v>
      </c>
      <c r="L42" s="57">
        <v>6.4834869396730603</v>
      </c>
      <c r="M42" s="57">
        <v>-0.75976896423062501</v>
      </c>
      <c r="N42" s="56">
        <v>1289514.0133</v>
      </c>
      <c r="O42" s="56">
        <v>20503960.065699998</v>
      </c>
      <c r="P42" s="56">
        <v>55</v>
      </c>
      <c r="Q42" s="56">
        <v>100</v>
      </c>
      <c r="R42" s="57">
        <v>-45</v>
      </c>
      <c r="S42" s="56">
        <v>512.81895090909097</v>
      </c>
      <c r="T42" s="56">
        <v>655.97435599999994</v>
      </c>
      <c r="U42" s="58">
        <v>-27.9153890153889</v>
      </c>
    </row>
    <row r="43" spans="1:21" ht="12" thickBot="1">
      <c r="A43" s="75"/>
      <c r="B43" s="72" t="s">
        <v>33</v>
      </c>
      <c r="C43" s="73"/>
      <c r="D43" s="56">
        <v>764812.20319999999</v>
      </c>
      <c r="E43" s="59"/>
      <c r="F43" s="59"/>
      <c r="G43" s="56">
        <v>578240.10750000004</v>
      </c>
      <c r="H43" s="57">
        <v>32.265505847845397</v>
      </c>
      <c r="I43" s="56">
        <v>23435.188200000001</v>
      </c>
      <c r="J43" s="57">
        <v>3.0641755063460501</v>
      </c>
      <c r="K43" s="56">
        <v>41397.114200000004</v>
      </c>
      <c r="L43" s="57">
        <v>7.1591564927896298</v>
      </c>
      <c r="M43" s="57">
        <v>-0.43389319152106498</v>
      </c>
      <c r="N43" s="56">
        <v>12958738.564099999</v>
      </c>
      <c r="O43" s="56">
        <v>141184558.35370001</v>
      </c>
      <c r="P43" s="56">
        <v>1784</v>
      </c>
      <c r="Q43" s="56">
        <v>2588</v>
      </c>
      <c r="R43" s="57">
        <v>-31.066460587326102</v>
      </c>
      <c r="S43" s="56">
        <v>428.70639192825098</v>
      </c>
      <c r="T43" s="56">
        <v>205.99691344667701</v>
      </c>
      <c r="U43" s="58">
        <v>51.949185427318596</v>
      </c>
    </row>
    <row r="44" spans="1:21" ht="12" thickBot="1">
      <c r="A44" s="75"/>
      <c r="B44" s="72" t="s">
        <v>38</v>
      </c>
      <c r="C44" s="73"/>
      <c r="D44" s="56">
        <v>125574.29</v>
      </c>
      <c r="E44" s="59"/>
      <c r="F44" s="59"/>
      <c r="G44" s="56">
        <v>323017.11</v>
      </c>
      <c r="H44" s="57">
        <v>-61.124570150479002</v>
      </c>
      <c r="I44" s="56">
        <v>-24776.44</v>
      </c>
      <c r="J44" s="57">
        <v>-19.7305037520021</v>
      </c>
      <c r="K44" s="56">
        <v>-31218.97</v>
      </c>
      <c r="L44" s="57">
        <v>-9.6648038241689402</v>
      </c>
      <c r="M44" s="57">
        <v>-0.20636587305731099</v>
      </c>
      <c r="N44" s="56">
        <v>10154427.33</v>
      </c>
      <c r="O44" s="56">
        <v>62551433.57</v>
      </c>
      <c r="P44" s="56">
        <v>130</v>
      </c>
      <c r="Q44" s="56">
        <v>229</v>
      </c>
      <c r="R44" s="57">
        <v>-43.231441048034903</v>
      </c>
      <c r="S44" s="56">
        <v>965.95607692307703</v>
      </c>
      <c r="T44" s="56">
        <v>1468.1208733624501</v>
      </c>
      <c r="U44" s="58">
        <v>-51.986297144995099</v>
      </c>
    </row>
    <row r="45" spans="1:21" ht="12" thickBot="1">
      <c r="A45" s="75"/>
      <c r="B45" s="72" t="s">
        <v>39</v>
      </c>
      <c r="C45" s="73"/>
      <c r="D45" s="56">
        <v>107163.29</v>
      </c>
      <c r="E45" s="59"/>
      <c r="F45" s="59"/>
      <c r="G45" s="56">
        <v>138739.41</v>
      </c>
      <c r="H45" s="57">
        <v>-22.7593010522389</v>
      </c>
      <c r="I45" s="56">
        <v>14256.21</v>
      </c>
      <c r="J45" s="57">
        <v>13.3032589798242</v>
      </c>
      <c r="K45" s="56">
        <v>18748.330000000002</v>
      </c>
      <c r="L45" s="57">
        <v>13.5133413065545</v>
      </c>
      <c r="M45" s="57">
        <v>-0.239601073802307</v>
      </c>
      <c r="N45" s="56">
        <v>4321721.3600000003</v>
      </c>
      <c r="O45" s="56">
        <v>27579271.289999999</v>
      </c>
      <c r="P45" s="56">
        <v>84</v>
      </c>
      <c r="Q45" s="56">
        <v>92</v>
      </c>
      <c r="R45" s="57">
        <v>-8.6956521739130501</v>
      </c>
      <c r="S45" s="56">
        <v>1275.75345238095</v>
      </c>
      <c r="T45" s="56">
        <v>1099.3222826087001</v>
      </c>
      <c r="U45" s="58">
        <v>13.8295663196507</v>
      </c>
    </row>
    <row r="46" spans="1:21" ht="12" thickBot="1">
      <c r="A46" s="75"/>
      <c r="B46" s="72" t="s">
        <v>71</v>
      </c>
      <c r="C46" s="73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6"/>
      <c r="B47" s="72" t="s">
        <v>34</v>
      </c>
      <c r="C47" s="73"/>
      <c r="D47" s="61">
        <v>7855.2107999999998</v>
      </c>
      <c r="E47" s="62"/>
      <c r="F47" s="62"/>
      <c r="G47" s="61">
        <v>29764.3675</v>
      </c>
      <c r="H47" s="63">
        <v>-73.608675541316302</v>
      </c>
      <c r="I47" s="61">
        <v>746.03189999999995</v>
      </c>
      <c r="J47" s="63">
        <v>9.49728682010673</v>
      </c>
      <c r="K47" s="61">
        <v>3525.1795999999999</v>
      </c>
      <c r="L47" s="63">
        <v>11.843623419849299</v>
      </c>
      <c r="M47" s="63">
        <v>-0.78837052727753198</v>
      </c>
      <c r="N47" s="61">
        <v>497713.27399999998</v>
      </c>
      <c r="O47" s="61">
        <v>7463169.4867000002</v>
      </c>
      <c r="P47" s="61">
        <v>14</v>
      </c>
      <c r="Q47" s="61">
        <v>22</v>
      </c>
      <c r="R47" s="63">
        <v>-36.363636363636402</v>
      </c>
      <c r="S47" s="61">
        <v>561.08648571428603</v>
      </c>
      <c r="T47" s="61">
        <v>1323.7043636363601</v>
      </c>
      <c r="U47" s="64">
        <v>-135.91806207045499</v>
      </c>
    </row>
  </sheetData>
  <mergeCells count="45"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topLeftCell="A19" workbookViewId="0">
      <selection activeCell="B34" sqref="B34:E40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96312.793999999994</v>
      </c>
      <c r="D2" s="37">
        <v>903022.01908119698</v>
      </c>
      <c r="E2" s="37">
        <v>749329.28944273503</v>
      </c>
      <c r="F2" s="37">
        <v>153672.20827094</v>
      </c>
      <c r="G2" s="37">
        <v>749329.28944273503</v>
      </c>
      <c r="H2" s="37">
        <v>0.17017935037762999</v>
      </c>
    </row>
    <row r="3" spans="1:8">
      <c r="A3" s="37">
        <v>2</v>
      </c>
      <c r="B3" s="37">
        <v>13</v>
      </c>
      <c r="C3" s="37">
        <v>6645</v>
      </c>
      <c r="D3" s="37">
        <v>59237.294143589701</v>
      </c>
      <c r="E3" s="37">
        <v>46707.088724786299</v>
      </c>
      <c r="F3" s="37">
        <v>12530.2054188034</v>
      </c>
      <c r="G3" s="37">
        <v>46707.088724786299</v>
      </c>
      <c r="H3" s="37">
        <v>0.211525620809595</v>
      </c>
    </row>
    <row r="4" spans="1:8">
      <c r="A4" s="37">
        <v>3</v>
      </c>
      <c r="B4" s="37">
        <v>14</v>
      </c>
      <c r="C4" s="37">
        <v>95025</v>
      </c>
      <c r="D4" s="37">
        <v>75856.137139104496</v>
      </c>
      <c r="E4" s="37">
        <v>50593.5083587177</v>
      </c>
      <c r="F4" s="37">
        <v>25262.6287803868</v>
      </c>
      <c r="G4" s="37">
        <v>50593.5083587177</v>
      </c>
      <c r="H4" s="37">
        <v>0.33303342001267899</v>
      </c>
    </row>
    <row r="5" spans="1:8">
      <c r="A5" s="37">
        <v>4</v>
      </c>
      <c r="B5" s="37">
        <v>15</v>
      </c>
      <c r="C5" s="37">
        <v>3458</v>
      </c>
      <c r="D5" s="37">
        <v>65966.611578564407</v>
      </c>
      <c r="E5" s="37">
        <v>50885.454434475498</v>
      </c>
      <c r="F5" s="37">
        <v>15081.1571440889</v>
      </c>
      <c r="G5" s="37">
        <v>50885.454434475498</v>
      </c>
      <c r="H5" s="37">
        <v>0.22861803544551801</v>
      </c>
    </row>
    <row r="6" spans="1:8">
      <c r="A6" s="37">
        <v>5</v>
      </c>
      <c r="B6" s="37">
        <v>16</v>
      </c>
      <c r="C6" s="37">
        <v>5941</v>
      </c>
      <c r="D6" s="37">
        <v>289745.51911880297</v>
      </c>
      <c r="E6" s="37">
        <v>243997.00956239301</v>
      </c>
      <c r="F6" s="37">
        <v>45748.509556410303</v>
      </c>
      <c r="G6" s="37">
        <v>243997.00956239301</v>
      </c>
      <c r="H6" s="37">
        <v>0.15789203469149099</v>
      </c>
    </row>
    <row r="7" spans="1:8">
      <c r="A7" s="37">
        <v>6</v>
      </c>
      <c r="B7" s="37">
        <v>17</v>
      </c>
      <c r="C7" s="37">
        <v>17780</v>
      </c>
      <c r="D7" s="37">
        <v>339088.39880256401</v>
      </c>
      <c r="E7" s="37">
        <v>228703.58722564101</v>
      </c>
      <c r="F7" s="37">
        <v>110384.81157692301</v>
      </c>
      <c r="G7" s="37">
        <v>228703.58722564101</v>
      </c>
      <c r="H7" s="37">
        <v>0.32553402583730101</v>
      </c>
    </row>
    <row r="8" spans="1:8">
      <c r="A8" s="37">
        <v>7</v>
      </c>
      <c r="B8" s="37">
        <v>18</v>
      </c>
      <c r="C8" s="37">
        <v>99409</v>
      </c>
      <c r="D8" s="37">
        <v>171034.645852991</v>
      </c>
      <c r="E8" s="37">
        <v>137164.00389658101</v>
      </c>
      <c r="F8" s="37">
        <v>33870.641956410298</v>
      </c>
      <c r="G8" s="37">
        <v>137164.00389658101</v>
      </c>
      <c r="H8" s="37">
        <v>0.19803380646938001</v>
      </c>
    </row>
    <row r="9" spans="1:8">
      <c r="A9" s="37">
        <v>8</v>
      </c>
      <c r="B9" s="37">
        <v>19</v>
      </c>
      <c r="C9" s="37">
        <v>23944</v>
      </c>
      <c r="D9" s="37">
        <v>180064.57115384599</v>
      </c>
      <c r="E9" s="37">
        <v>142071.298028205</v>
      </c>
      <c r="F9" s="37">
        <v>37990.794493162401</v>
      </c>
      <c r="G9" s="37">
        <v>142071.298028205</v>
      </c>
      <c r="H9" s="37">
        <v>0.210987187592825</v>
      </c>
    </row>
    <row r="10" spans="1:8">
      <c r="A10" s="37">
        <v>9</v>
      </c>
      <c r="B10" s="37">
        <v>21</v>
      </c>
      <c r="C10" s="37">
        <v>284553</v>
      </c>
      <c r="D10" s="37">
        <v>981032.67790564301</v>
      </c>
      <c r="E10" s="37">
        <v>1042625.07386667</v>
      </c>
      <c r="F10" s="37">
        <v>-61648.556614529902</v>
      </c>
      <c r="G10" s="37">
        <v>1042625.07386667</v>
      </c>
      <c r="H10" s="37">
        <v>-6.2844069690084797E-2</v>
      </c>
    </row>
    <row r="11" spans="1:8">
      <c r="A11" s="37">
        <v>10</v>
      </c>
      <c r="B11" s="37">
        <v>22</v>
      </c>
      <c r="C11" s="37">
        <v>110376</v>
      </c>
      <c r="D11" s="37">
        <v>1707891.54278632</v>
      </c>
      <c r="E11" s="37">
        <v>1686173.7694512799</v>
      </c>
      <c r="F11" s="37">
        <v>21717.773335042701</v>
      </c>
      <c r="G11" s="37">
        <v>1686173.7694512799</v>
      </c>
      <c r="H11" s="37">
        <v>1.2716131435144599E-2</v>
      </c>
    </row>
    <row r="12" spans="1:8">
      <c r="A12" s="37">
        <v>11</v>
      </c>
      <c r="B12" s="37">
        <v>23</v>
      </c>
      <c r="C12" s="37">
        <v>166328.69099999999</v>
      </c>
      <c r="D12" s="37">
        <v>1602416.0587923101</v>
      </c>
      <c r="E12" s="37">
        <v>1431409.3280948701</v>
      </c>
      <c r="F12" s="37">
        <v>155055.451552137</v>
      </c>
      <c r="G12" s="37">
        <v>1431409.3280948701</v>
      </c>
      <c r="H12" s="37">
        <v>9.77364600471224E-2</v>
      </c>
    </row>
    <row r="13" spans="1:8">
      <c r="A13" s="37">
        <v>12</v>
      </c>
      <c r="B13" s="37">
        <v>24</v>
      </c>
      <c r="C13" s="37">
        <v>22413</v>
      </c>
      <c r="D13" s="37">
        <v>604063.60229572596</v>
      </c>
      <c r="E13" s="37">
        <v>567952.46153760701</v>
      </c>
      <c r="F13" s="37">
        <v>36111.140758119698</v>
      </c>
      <c r="G13" s="37">
        <v>567952.46153760701</v>
      </c>
      <c r="H13" s="37">
        <v>5.9780361903747102E-2</v>
      </c>
    </row>
    <row r="14" spans="1:8">
      <c r="A14" s="37">
        <v>13</v>
      </c>
      <c r="B14" s="37">
        <v>25</v>
      </c>
      <c r="C14" s="37">
        <v>90450</v>
      </c>
      <c r="D14" s="37">
        <v>1117077.1555812</v>
      </c>
      <c r="E14" s="37">
        <v>1049926.2567</v>
      </c>
      <c r="F14" s="37">
        <v>67148.702300000004</v>
      </c>
      <c r="G14" s="37">
        <v>1049926.2567</v>
      </c>
      <c r="H14" s="37">
        <v>6.0111187489254203E-2</v>
      </c>
    </row>
    <row r="15" spans="1:8">
      <c r="A15" s="37">
        <v>14</v>
      </c>
      <c r="B15" s="37">
        <v>26</v>
      </c>
      <c r="C15" s="37">
        <v>53984</v>
      </c>
      <c r="D15" s="37">
        <v>315720.28368985699</v>
      </c>
      <c r="E15" s="37">
        <v>275183.8207258</v>
      </c>
      <c r="F15" s="37">
        <v>40534.905441933297</v>
      </c>
      <c r="G15" s="37">
        <v>275183.8207258</v>
      </c>
      <c r="H15" s="37">
        <v>0.12838929744191999</v>
      </c>
    </row>
    <row r="16" spans="1:8">
      <c r="A16" s="37">
        <v>15</v>
      </c>
      <c r="B16" s="37">
        <v>27</v>
      </c>
      <c r="C16" s="37">
        <v>113786.921</v>
      </c>
      <c r="D16" s="37">
        <v>940531.12622299395</v>
      </c>
      <c r="E16" s="37">
        <v>879063.82271164097</v>
      </c>
      <c r="F16" s="37">
        <v>61412.568468618098</v>
      </c>
      <c r="G16" s="37">
        <v>879063.82271164097</v>
      </c>
      <c r="H16" s="37">
        <v>6.5299425955337304E-2</v>
      </c>
    </row>
    <row r="17" spans="1:9">
      <c r="A17" s="37">
        <v>16</v>
      </c>
      <c r="B17" s="37">
        <v>29</v>
      </c>
      <c r="C17" s="37">
        <v>155947</v>
      </c>
      <c r="D17" s="37">
        <v>2021960.6973051301</v>
      </c>
      <c r="E17" s="37">
        <v>1811212.8014863201</v>
      </c>
      <c r="F17" s="37">
        <v>210321.52829743599</v>
      </c>
      <c r="G17" s="37">
        <v>1811212.8014863201</v>
      </c>
      <c r="H17" s="37">
        <v>0.104040542472476</v>
      </c>
    </row>
    <row r="18" spans="1:9">
      <c r="A18" s="37">
        <v>17</v>
      </c>
      <c r="B18" s="37">
        <v>31</v>
      </c>
      <c r="C18" s="37">
        <v>26665.738000000001</v>
      </c>
      <c r="D18" s="37">
        <v>277357.71993980801</v>
      </c>
      <c r="E18" s="37">
        <v>239586.52363294901</v>
      </c>
      <c r="F18" s="37">
        <v>37771.196306858503</v>
      </c>
      <c r="G18" s="37">
        <v>239586.52363294901</v>
      </c>
      <c r="H18" s="37">
        <v>0.13618224261093401</v>
      </c>
    </row>
    <row r="19" spans="1:9">
      <c r="A19" s="37">
        <v>18</v>
      </c>
      <c r="B19" s="37">
        <v>32</v>
      </c>
      <c r="C19" s="37">
        <v>19906.844000000001</v>
      </c>
      <c r="D19" s="37">
        <v>319328.46213168401</v>
      </c>
      <c r="E19" s="37">
        <v>294338.27056588099</v>
      </c>
      <c r="F19" s="37">
        <v>24988.073512706</v>
      </c>
      <c r="G19" s="37">
        <v>294338.27056588099</v>
      </c>
      <c r="H19" s="37">
        <v>7.8252464840659494E-2</v>
      </c>
    </row>
    <row r="20" spans="1:9">
      <c r="A20" s="37">
        <v>19</v>
      </c>
      <c r="B20" s="37">
        <v>33</v>
      </c>
      <c r="C20" s="37">
        <v>35848.417999999998</v>
      </c>
      <c r="D20" s="37">
        <v>572632.75881164102</v>
      </c>
      <c r="E20" s="37">
        <v>447558.71041439101</v>
      </c>
      <c r="F20" s="37">
        <v>125074.04839724999</v>
      </c>
      <c r="G20" s="37">
        <v>447558.71041439101</v>
      </c>
      <c r="H20" s="37">
        <v>0.218419303598366</v>
      </c>
    </row>
    <row r="21" spans="1:9">
      <c r="A21" s="37">
        <v>20</v>
      </c>
      <c r="B21" s="37">
        <v>34</v>
      </c>
      <c r="C21" s="37">
        <v>41773.517999999996</v>
      </c>
      <c r="D21" s="37">
        <v>262899.06872365897</v>
      </c>
      <c r="E21" s="37">
        <v>204912.93127301699</v>
      </c>
      <c r="F21" s="37">
        <v>57986.1374506426</v>
      </c>
      <c r="G21" s="37">
        <v>204912.93127301699</v>
      </c>
      <c r="H21" s="37">
        <v>0.22056425582698999</v>
      </c>
    </row>
    <row r="22" spans="1:9">
      <c r="A22" s="37">
        <v>21</v>
      </c>
      <c r="B22" s="37">
        <v>35</v>
      </c>
      <c r="C22" s="37">
        <v>39809.440000000002</v>
      </c>
      <c r="D22" s="37">
        <v>1150284.59743009</v>
      </c>
      <c r="E22" s="37">
        <v>1107338.0421230099</v>
      </c>
      <c r="F22" s="37">
        <v>42946.555307079601</v>
      </c>
      <c r="G22" s="37">
        <v>1107338.0421230099</v>
      </c>
      <c r="H22" s="37">
        <v>3.7335591038103799E-2</v>
      </c>
    </row>
    <row r="23" spans="1:9">
      <c r="A23" s="37">
        <v>22</v>
      </c>
      <c r="B23" s="37">
        <v>36</v>
      </c>
      <c r="C23" s="37">
        <v>149959.288</v>
      </c>
      <c r="D23" s="37">
        <v>789541.09316106199</v>
      </c>
      <c r="E23" s="37">
        <v>678547.00298134098</v>
      </c>
      <c r="F23" s="37">
        <v>110994.090179721</v>
      </c>
      <c r="G23" s="37">
        <v>678547.00298134098</v>
      </c>
      <c r="H23" s="37">
        <v>0.14058051080702699</v>
      </c>
    </row>
    <row r="24" spans="1:9">
      <c r="A24" s="37">
        <v>23</v>
      </c>
      <c r="B24" s="37">
        <v>37</v>
      </c>
      <c r="C24" s="37">
        <v>125248.965</v>
      </c>
      <c r="D24" s="37">
        <v>930507.67174336303</v>
      </c>
      <c r="E24" s="37">
        <v>829693.98171773297</v>
      </c>
      <c r="F24" s="37">
        <v>100813.690025629</v>
      </c>
      <c r="G24" s="37">
        <v>829693.98171773297</v>
      </c>
      <c r="H24" s="37">
        <v>0.108342674743077</v>
      </c>
    </row>
    <row r="25" spans="1:9">
      <c r="A25" s="37">
        <v>24</v>
      </c>
      <c r="B25" s="37">
        <v>38</v>
      </c>
      <c r="C25" s="37">
        <v>177969.81299999999</v>
      </c>
      <c r="D25" s="37">
        <v>882894.76372654899</v>
      </c>
      <c r="E25" s="37">
        <v>853052.79557345097</v>
      </c>
      <c r="F25" s="37">
        <v>29841.968153097299</v>
      </c>
      <c r="G25" s="37">
        <v>853052.79557345097</v>
      </c>
      <c r="H25" s="37">
        <v>3.3800141737322702E-2</v>
      </c>
    </row>
    <row r="26" spans="1:9">
      <c r="A26" s="37">
        <v>25</v>
      </c>
      <c r="B26" s="37">
        <v>39</v>
      </c>
      <c r="C26" s="37">
        <v>64187.112000000001</v>
      </c>
      <c r="D26" s="37">
        <v>118821.84176955601</v>
      </c>
      <c r="E26" s="37">
        <v>92564.911922861298</v>
      </c>
      <c r="F26" s="37">
        <v>26256.9298466947</v>
      </c>
      <c r="G26" s="37">
        <v>92564.911922861298</v>
      </c>
      <c r="H26" s="37">
        <v>0.22097730060116</v>
      </c>
    </row>
    <row r="27" spans="1:9">
      <c r="A27" s="37">
        <v>26</v>
      </c>
      <c r="B27" s="37">
        <v>42</v>
      </c>
      <c r="C27" s="37">
        <v>12137.936</v>
      </c>
      <c r="D27" s="37">
        <v>230915.445322124</v>
      </c>
      <c r="E27" s="37">
        <v>206939.9725</v>
      </c>
      <c r="F27" s="37">
        <v>23974.0753</v>
      </c>
      <c r="G27" s="37">
        <v>206939.9725</v>
      </c>
      <c r="H27" s="37">
        <v>0.10382250680896001</v>
      </c>
    </row>
    <row r="28" spans="1:9">
      <c r="A28" s="37">
        <v>27</v>
      </c>
      <c r="B28" s="37">
        <v>75</v>
      </c>
      <c r="C28" s="37">
        <v>56</v>
      </c>
      <c r="D28" s="37">
        <v>28205.042735042702</v>
      </c>
      <c r="E28" s="37">
        <v>25841.675641025598</v>
      </c>
      <c r="F28" s="37">
        <v>2363.36709401709</v>
      </c>
      <c r="G28" s="37">
        <v>25841.675641025598</v>
      </c>
      <c r="H28" s="37">
        <v>8.3792359976848405E-2</v>
      </c>
    </row>
    <row r="29" spans="1:9">
      <c r="A29" s="37">
        <v>28</v>
      </c>
      <c r="B29" s="37">
        <v>76</v>
      </c>
      <c r="C29" s="37">
        <v>2459</v>
      </c>
      <c r="D29" s="37">
        <v>764812.20031709399</v>
      </c>
      <c r="E29" s="37">
        <v>741377.01339914498</v>
      </c>
      <c r="F29" s="37">
        <v>23435.1869179487</v>
      </c>
      <c r="G29" s="37">
        <v>741377.01339914498</v>
      </c>
      <c r="H29" s="37">
        <v>3.0641753502666898E-2</v>
      </c>
    </row>
    <row r="30" spans="1:9">
      <c r="A30" s="37">
        <v>29</v>
      </c>
      <c r="B30" s="37">
        <v>99</v>
      </c>
      <c r="C30" s="37">
        <v>14</v>
      </c>
      <c r="D30" s="37">
        <v>7855.2106497239201</v>
      </c>
      <c r="E30" s="37">
        <v>7109.1787156795999</v>
      </c>
      <c r="F30" s="37">
        <v>746.03193404432295</v>
      </c>
      <c r="G30" s="37">
        <v>7109.1787156795999</v>
      </c>
      <c r="H30" s="37">
        <v>9.4972874351949205E-2</v>
      </c>
    </row>
    <row r="31" spans="1:9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  <c r="I31" s="40"/>
    </row>
    <row r="32" spans="1:9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43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308</v>
      </c>
      <c r="D34" s="34">
        <v>883970.8</v>
      </c>
      <c r="E34" s="34">
        <v>882403.16</v>
      </c>
      <c r="F34" s="30"/>
      <c r="G34" s="30"/>
      <c r="H34" s="30"/>
    </row>
    <row r="35" spans="1:8">
      <c r="A35" s="30"/>
      <c r="B35" s="33">
        <v>71</v>
      </c>
      <c r="C35" s="34">
        <v>65</v>
      </c>
      <c r="D35" s="34">
        <v>142343.12</v>
      </c>
      <c r="E35" s="34">
        <v>176870.39</v>
      </c>
      <c r="F35" s="30"/>
      <c r="G35" s="30"/>
      <c r="H35" s="30"/>
    </row>
    <row r="36" spans="1:8">
      <c r="A36" s="30"/>
      <c r="B36" s="33">
        <v>72</v>
      </c>
      <c r="C36" s="34">
        <v>8</v>
      </c>
      <c r="D36" s="34">
        <v>22007.06</v>
      </c>
      <c r="E36" s="34">
        <v>23623.87</v>
      </c>
      <c r="F36" s="30"/>
      <c r="G36" s="30"/>
      <c r="H36" s="30"/>
    </row>
    <row r="37" spans="1:8">
      <c r="A37" s="30"/>
      <c r="B37" s="33">
        <v>73</v>
      </c>
      <c r="C37" s="34">
        <v>40</v>
      </c>
      <c r="D37" s="34">
        <v>62807.88</v>
      </c>
      <c r="E37" s="34">
        <v>72974.69</v>
      </c>
      <c r="F37" s="30"/>
      <c r="G37" s="30"/>
      <c r="H37" s="30"/>
    </row>
    <row r="38" spans="1:8">
      <c r="A38" s="30"/>
      <c r="B38" s="33">
        <v>74</v>
      </c>
      <c r="C38" s="34">
        <v>10</v>
      </c>
      <c r="D38" s="34">
        <v>0.09</v>
      </c>
      <c r="E38" s="34">
        <v>884.62</v>
      </c>
      <c r="F38" s="30"/>
      <c r="G38" s="30"/>
      <c r="H38" s="30"/>
    </row>
    <row r="39" spans="1:8">
      <c r="A39" s="30"/>
      <c r="B39" s="33">
        <v>77</v>
      </c>
      <c r="C39" s="34">
        <v>104</v>
      </c>
      <c r="D39" s="34">
        <v>125574.29</v>
      </c>
      <c r="E39" s="34">
        <v>150350.73000000001</v>
      </c>
      <c r="F39" s="34"/>
      <c r="G39" s="30"/>
      <c r="H39" s="30"/>
    </row>
    <row r="40" spans="1:8">
      <c r="A40" s="30"/>
      <c r="B40" s="33">
        <v>78</v>
      </c>
      <c r="C40" s="34">
        <v>74</v>
      </c>
      <c r="D40" s="34">
        <v>107163.29</v>
      </c>
      <c r="E40" s="34">
        <v>92907.08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2016-11-01T05:22:34Z</dcterms:modified>
</cp:coreProperties>
</file>