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<sst xmlns="http://schemas.openxmlformats.org/spreadsheetml/2006/main" count="121" uniqueCount="80">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</sst>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864" Type="http://schemas.openxmlformats.org/officeDocument/2006/relationships/image" Target="cid:b5a76202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931" Type="http://schemas.openxmlformats.org/officeDocument/2006/relationships/hyperlink" Target="cid:63d50ca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07" Type="http://schemas.openxmlformats.org/officeDocument/2006/relationships/hyperlink" Target="cid:5e9df3a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33" Type="http://schemas.openxmlformats.org/officeDocument/2006/relationships/hyperlink" Target="cid:6791f2062" TargetMode="External"/><Relationship Id="rId875" Type="http://schemas.openxmlformats.org/officeDocument/2006/relationships/hyperlink" Target="cid:d399225b2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00" Type="http://schemas.openxmlformats.org/officeDocument/2006/relationships/image" Target="cid:21e7f28513" TargetMode="External"/><Relationship Id="rId942" Type="http://schemas.openxmlformats.org/officeDocument/2006/relationships/image" Target="cid:735d0c7c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44" Type="http://schemas.openxmlformats.org/officeDocument/2006/relationships/image" Target="cid:8badad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911" Type="http://schemas.openxmlformats.org/officeDocument/2006/relationships/hyperlink" Target="cid:3aba824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53" Type="http://schemas.openxmlformats.org/officeDocument/2006/relationships/hyperlink" Target="cid:a1a4c1b02" TargetMode="External"/><Relationship Id="rId995" Type="http://schemas.openxmlformats.org/officeDocument/2006/relationships/hyperlink" Target="cid:f48d61b4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897" Type="http://schemas.openxmlformats.org/officeDocument/2006/relationships/hyperlink" Target="cid:c559d0a2" TargetMode="External"/><Relationship Id="rId922" Type="http://schemas.openxmlformats.org/officeDocument/2006/relationships/image" Target="cid:4512b67e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964" Type="http://schemas.openxmlformats.org/officeDocument/2006/relationships/image" Target="cid:abd99a78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933" Type="http://schemas.openxmlformats.org/officeDocument/2006/relationships/hyperlink" Target="cid:63da869f2" TargetMode="External"/><Relationship Id="rId975" Type="http://schemas.openxmlformats.org/officeDocument/2006/relationships/hyperlink" Target="cid:d01d3d0f2" TargetMode="External"/><Relationship Id="rId1009" Type="http://schemas.openxmlformats.org/officeDocument/2006/relationships/hyperlink" Target="cid:8ad64092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020" Type="http://schemas.openxmlformats.org/officeDocument/2006/relationships/image" Target="cid:1d3d4559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44" Type="http://schemas.openxmlformats.org/officeDocument/2006/relationships/image" Target="cid:78cb74d1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1031" Type="http://schemas.openxmlformats.org/officeDocument/2006/relationships/hyperlink" Target="cid:3c40a5d62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955" Type="http://schemas.openxmlformats.org/officeDocument/2006/relationships/hyperlink" Target="cid:a1a7038a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997" Type="http://schemas.openxmlformats.org/officeDocument/2006/relationships/hyperlink" Target="cid:f929b1ac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1011" Type="http://schemas.openxmlformats.org/officeDocument/2006/relationships/hyperlink" Target="cid:182b7372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977" Type="http://schemas.openxmlformats.org/officeDocument/2006/relationships/hyperlink" Target="cid:d0e52282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988" Type="http://schemas.openxmlformats.org/officeDocument/2006/relationships/image" Target="cid:e4e34c2d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13" sqref="L13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9" t="s">
        <v>4</v>
      </c>
      <c r="D2" s="69"/>
      <c r="E2" s="13"/>
      <c r="F2" s="24"/>
      <c r="G2" s="14"/>
      <c r="H2" s="24"/>
      <c r="I2" s="20"/>
      <c r="J2" s="21"/>
      <c r="K2" s="22"/>
      <c r="L2" s="22"/>
    </row>
    <row r="3" spans="1:13">
      <c r="A3" s="70" t="s">
        <v>5</v>
      </c>
      <c r="B3" s="70"/>
      <c r="C3" s="70"/>
      <c r="D3" s="70"/>
      <c r="E3" s="15">
        <f>SUM(E4:E42)</f>
        <v>19925946.634899996</v>
      </c>
      <c r="F3" s="25">
        <f>RA!I7</f>
        <v>1308616.9441</v>
      </c>
      <c r="G3" s="16">
        <f>SUM(G4:G42)</f>
        <v>18617329.6908</v>
      </c>
      <c r="H3" s="27">
        <f>RA!J7</f>
        <v>6.56740163003336</v>
      </c>
      <c r="I3" s="20">
        <f>SUM(I4:I42)</f>
        <v>19925954.03910283</v>
      </c>
      <c r="J3" s="21">
        <f>SUM(J4:J42)</f>
        <v>18617329.728511661</v>
      </c>
      <c r="K3" s="22">
        <f>E3-I3</f>
        <v>-7.4042028337717056</v>
      </c>
      <c r="L3" s="22">
        <f>G3-J3</f>
        <v>-3.771166130900383E-2</v>
      </c>
    </row>
    <row r="4" spans="1:13">
      <c r="A4" s="71">
        <f>RA!A8</f>
        <v>42678</v>
      </c>
      <c r="B4" s="12">
        <v>12</v>
      </c>
      <c r="C4" s="66" t="s">
        <v>6</v>
      </c>
      <c r="D4" s="66"/>
      <c r="E4" s="15">
        <f>VLOOKUP(C4,RA!B8:D35,3,0)</f>
        <v>571508.26740000001</v>
      </c>
      <c r="F4" s="25">
        <f>VLOOKUP(C4,RA!B8:I38,8,0)</f>
        <v>154356.84890000001</v>
      </c>
      <c r="G4" s="16">
        <f t="shared" ref="G4:G42" si="0">E4-F4</f>
        <v>417151.41850000003</v>
      </c>
      <c r="H4" s="27">
        <f>RA!J8</f>
        <v>27.0086817120294</v>
      </c>
      <c r="I4" s="20">
        <f>VLOOKUP(B4,RMS!B:D,3,FALSE)</f>
        <v>571508.80651623895</v>
      </c>
      <c r="J4" s="21">
        <f>VLOOKUP(B4,RMS!B:E,4,FALSE)</f>
        <v>417151.43027008499</v>
      </c>
      <c r="K4" s="22">
        <f t="shared" ref="K4:K42" si="1">E4-I4</f>
        <v>-0.53911623894236982</v>
      </c>
      <c r="L4" s="22">
        <f t="shared" ref="L4:L42" si="2">G4-J4</f>
        <v>-1.1770084965974092E-2</v>
      </c>
    </row>
    <row r="5" spans="1:13">
      <c r="A5" s="71"/>
      <c r="B5" s="12">
        <v>13</v>
      </c>
      <c r="C5" s="66" t="s">
        <v>7</v>
      </c>
      <c r="D5" s="66"/>
      <c r="E5" s="15">
        <f>VLOOKUP(C5,RA!B8:D36,3,0)</f>
        <v>66742.005600000004</v>
      </c>
      <c r="F5" s="25">
        <f>VLOOKUP(C5,RA!B9:I39,8,0)</f>
        <v>15237.322700000001</v>
      </c>
      <c r="G5" s="16">
        <f t="shared" si="0"/>
        <v>51504.6829</v>
      </c>
      <c r="H5" s="27">
        <f>RA!J9</f>
        <v>22.830184024317099</v>
      </c>
      <c r="I5" s="20">
        <f>VLOOKUP(B5,RMS!B:D,3,FALSE)</f>
        <v>66742.023829914498</v>
      </c>
      <c r="J5" s="21">
        <f>VLOOKUP(B5,RMS!B:E,4,FALSE)</f>
        <v>51504.703446153799</v>
      </c>
      <c r="K5" s="22">
        <f t="shared" si="1"/>
        <v>-1.8229914494440891E-2</v>
      </c>
      <c r="L5" s="22">
        <f t="shared" si="2"/>
        <v>-2.054615379893221E-2</v>
      </c>
      <c r="M5" s="32"/>
    </row>
    <row r="6" spans="1:13">
      <c r="A6" s="71"/>
      <c r="B6" s="12">
        <v>14</v>
      </c>
      <c r="C6" s="66" t="s">
        <v>8</v>
      </c>
      <c r="D6" s="66"/>
      <c r="E6" s="15">
        <f>VLOOKUP(C6,RA!B10:D37,3,0)</f>
        <v>115041.29090000001</v>
      </c>
      <c r="F6" s="25">
        <f>VLOOKUP(C6,RA!B10:I40,8,0)</f>
        <v>34151.239600000001</v>
      </c>
      <c r="G6" s="16">
        <f t="shared" si="0"/>
        <v>80890.051300000006</v>
      </c>
      <c r="H6" s="27">
        <f>RA!J10</f>
        <v>29.686071264348101</v>
      </c>
      <c r="I6" s="20">
        <f>VLOOKUP(B6,RMS!B:D,3,FALSE)</f>
        <v>115043.460040383</v>
      </c>
      <c r="J6" s="21">
        <f>VLOOKUP(B6,RMS!B:E,4,FALSE)</f>
        <v>80890.052163047905</v>
      </c>
      <c r="K6" s="22">
        <f>E6-I6</f>
        <v>-2.1691403829900082</v>
      </c>
      <c r="L6" s="22">
        <f t="shared" si="2"/>
        <v>-8.6304789874702692E-4</v>
      </c>
      <c r="M6" s="32"/>
    </row>
    <row r="7" spans="1:13">
      <c r="A7" s="71"/>
      <c r="B7" s="12">
        <v>15</v>
      </c>
      <c r="C7" s="66" t="s">
        <v>9</v>
      </c>
      <c r="D7" s="66"/>
      <c r="E7" s="15">
        <f>VLOOKUP(C7,RA!B10:D38,3,0)</f>
        <v>45825.611700000001</v>
      </c>
      <c r="F7" s="25">
        <f>VLOOKUP(C7,RA!B11:I41,8,0)</f>
        <v>10817.8442</v>
      </c>
      <c r="G7" s="16">
        <f t="shared" si="0"/>
        <v>35007.767500000002</v>
      </c>
      <c r="H7" s="27">
        <f>RA!J11</f>
        <v>23.606546205688701</v>
      </c>
      <c r="I7" s="20">
        <f>VLOOKUP(B7,RMS!B:D,3,FALSE)</f>
        <v>45825.635616950298</v>
      </c>
      <c r="J7" s="21">
        <f>VLOOKUP(B7,RMS!B:E,4,FALSE)</f>
        <v>35007.768377150001</v>
      </c>
      <c r="K7" s="22">
        <f t="shared" si="1"/>
        <v>-2.3916950296552386E-2</v>
      </c>
      <c r="L7" s="22">
        <f t="shared" si="2"/>
        <v>-8.7714999972376972E-4</v>
      </c>
      <c r="M7" s="32"/>
    </row>
    <row r="8" spans="1:13">
      <c r="A8" s="71"/>
      <c r="B8" s="12">
        <v>16</v>
      </c>
      <c r="C8" s="66" t="s">
        <v>10</v>
      </c>
      <c r="D8" s="66"/>
      <c r="E8" s="15">
        <f>VLOOKUP(C8,RA!B12:D38,3,0)</f>
        <v>151192.63310000001</v>
      </c>
      <c r="F8" s="25">
        <f>VLOOKUP(C8,RA!B12:I42,8,0)</f>
        <v>24977.293799999999</v>
      </c>
      <c r="G8" s="16">
        <f t="shared" si="0"/>
        <v>126215.33930000001</v>
      </c>
      <c r="H8" s="27">
        <f>RA!J12</f>
        <v>16.520179117113301</v>
      </c>
      <c r="I8" s="20">
        <f>VLOOKUP(B8,RMS!B:D,3,FALSE)</f>
        <v>151192.655421367</v>
      </c>
      <c r="J8" s="21">
        <f>VLOOKUP(B8,RMS!B:E,4,FALSE)</f>
        <v>126215.339564957</v>
      </c>
      <c r="K8" s="22">
        <f t="shared" si="1"/>
        <v>-2.2321366996038705E-2</v>
      </c>
      <c r="L8" s="22">
        <f t="shared" si="2"/>
        <v>-2.649569942150265E-4</v>
      </c>
      <c r="M8" s="32"/>
    </row>
    <row r="9" spans="1:13">
      <c r="A9" s="71"/>
      <c r="B9" s="12">
        <v>17</v>
      </c>
      <c r="C9" s="66" t="s">
        <v>11</v>
      </c>
      <c r="D9" s="66"/>
      <c r="E9" s="15">
        <f>VLOOKUP(C9,RA!B12:D39,3,0)</f>
        <v>268819.17369999998</v>
      </c>
      <c r="F9" s="25">
        <f>VLOOKUP(C9,RA!B13:I43,8,0)</f>
        <v>74653.091700000004</v>
      </c>
      <c r="G9" s="16">
        <f t="shared" si="0"/>
        <v>194166.08199999999</v>
      </c>
      <c r="H9" s="27">
        <f>RA!J13</f>
        <v>27.770746659355598</v>
      </c>
      <c r="I9" s="20">
        <f>VLOOKUP(B9,RMS!B:D,3,FALSE)</f>
        <v>268819.35075555497</v>
      </c>
      <c r="J9" s="21">
        <f>VLOOKUP(B9,RMS!B:E,4,FALSE)</f>
        <v>194166.08180769201</v>
      </c>
      <c r="K9" s="22">
        <f t="shared" si="1"/>
        <v>-0.17705555498832837</v>
      </c>
      <c r="L9" s="22">
        <f t="shared" si="2"/>
        <v>1.9230798352509737E-4</v>
      </c>
      <c r="M9" s="32"/>
    </row>
    <row r="10" spans="1:13">
      <c r="A10" s="71"/>
      <c r="B10" s="12">
        <v>18</v>
      </c>
      <c r="C10" s="66" t="s">
        <v>12</v>
      </c>
      <c r="D10" s="66"/>
      <c r="E10" s="15">
        <f>VLOOKUP(C10,RA!B14:D40,3,0)</f>
        <v>97275.805900000007</v>
      </c>
      <c r="F10" s="25">
        <f>VLOOKUP(C10,RA!B14:I43,8,0)</f>
        <v>15400.674000000001</v>
      </c>
      <c r="G10" s="16">
        <f t="shared" si="0"/>
        <v>81875.131900000008</v>
      </c>
      <c r="H10" s="27">
        <f>RA!J14</f>
        <v>15.831967525236401</v>
      </c>
      <c r="I10" s="20">
        <f>VLOOKUP(B10,RMS!B:D,3,FALSE)</f>
        <v>97275.802864957295</v>
      </c>
      <c r="J10" s="21">
        <f>VLOOKUP(B10,RMS!B:E,4,FALSE)</f>
        <v>81875.132260683793</v>
      </c>
      <c r="K10" s="22">
        <f t="shared" si="1"/>
        <v>3.0350427114171907E-3</v>
      </c>
      <c r="L10" s="22">
        <f t="shared" si="2"/>
        <v>-3.6068378540221602E-4</v>
      </c>
      <c r="M10" s="32"/>
    </row>
    <row r="11" spans="1:13">
      <c r="A11" s="71"/>
      <c r="B11" s="12">
        <v>19</v>
      </c>
      <c r="C11" s="66" t="s">
        <v>13</v>
      </c>
      <c r="D11" s="66"/>
      <c r="E11" s="15">
        <f>VLOOKUP(C11,RA!B14:D41,3,0)</f>
        <v>114268.2813</v>
      </c>
      <c r="F11" s="25">
        <f>VLOOKUP(C11,RA!B15:I44,8,0)</f>
        <v>10745.016</v>
      </c>
      <c r="G11" s="16">
        <f t="shared" si="0"/>
        <v>103523.2653</v>
      </c>
      <c r="H11" s="27">
        <f>RA!J15</f>
        <v>9.40332337001729</v>
      </c>
      <c r="I11" s="20">
        <f>VLOOKUP(B11,RMS!B:D,3,FALSE)</f>
        <v>114268.45913247899</v>
      </c>
      <c r="J11" s="21">
        <f>VLOOKUP(B11,RMS!B:E,4,FALSE)</f>
        <v>103523.264425641</v>
      </c>
      <c r="K11" s="22">
        <f t="shared" si="1"/>
        <v>-0.1778324789920589</v>
      </c>
      <c r="L11" s="22">
        <f t="shared" si="2"/>
        <v>8.7435900059062988E-4</v>
      </c>
      <c r="M11" s="32"/>
    </row>
    <row r="12" spans="1:13">
      <c r="A12" s="71"/>
      <c r="B12" s="12">
        <v>21</v>
      </c>
      <c r="C12" s="66" t="s">
        <v>14</v>
      </c>
      <c r="D12" s="66"/>
      <c r="E12" s="15">
        <f>VLOOKUP(C12,RA!B16:D42,3,0)</f>
        <v>793536.70160000003</v>
      </c>
      <c r="F12" s="25">
        <f>VLOOKUP(C12,RA!B16:I45,8,0)</f>
        <v>-30379.023700000002</v>
      </c>
      <c r="G12" s="16">
        <f t="shared" si="0"/>
        <v>823915.72530000005</v>
      </c>
      <c r="H12" s="27">
        <f>RA!J16</f>
        <v>-3.8283073282870301</v>
      </c>
      <c r="I12" s="20">
        <f>VLOOKUP(B12,RMS!B:D,3,FALSE)</f>
        <v>793536.06854017102</v>
      </c>
      <c r="J12" s="21">
        <f>VLOOKUP(B12,RMS!B:E,4,FALSE)</f>
        <v>823915.72523333295</v>
      </c>
      <c r="K12" s="22">
        <f t="shared" si="1"/>
        <v>0.6330598290078342</v>
      </c>
      <c r="L12" s="22">
        <f t="shared" si="2"/>
        <v>6.6667096689343452E-5</v>
      </c>
      <c r="M12" s="32"/>
    </row>
    <row r="13" spans="1:13">
      <c r="A13" s="71"/>
      <c r="B13" s="12">
        <v>22</v>
      </c>
      <c r="C13" s="66" t="s">
        <v>15</v>
      </c>
      <c r="D13" s="66"/>
      <c r="E13" s="15">
        <f>VLOOKUP(C13,RA!B16:D43,3,0)</f>
        <v>445176.38809999998</v>
      </c>
      <c r="F13" s="25">
        <f>VLOOKUP(C13,RA!B17:I46,8,0)</f>
        <v>56683.657399999996</v>
      </c>
      <c r="G13" s="16">
        <f t="shared" si="0"/>
        <v>388492.73069999996</v>
      </c>
      <c r="H13" s="27">
        <f>RA!J17</f>
        <v>12.732853519461001</v>
      </c>
      <c r="I13" s="20">
        <f>VLOOKUP(B13,RMS!B:D,3,FALSE)</f>
        <v>445176.38542735</v>
      </c>
      <c r="J13" s="21">
        <f>VLOOKUP(B13,RMS!B:E,4,FALSE)</f>
        <v>388492.73239743599</v>
      </c>
      <c r="K13" s="22">
        <f t="shared" si="1"/>
        <v>2.6726499781943858E-3</v>
      </c>
      <c r="L13" s="22">
        <f t="shared" si="2"/>
        <v>-1.697436033282429E-3</v>
      </c>
      <c r="M13" s="32"/>
    </row>
    <row r="14" spans="1:13">
      <c r="A14" s="71"/>
      <c r="B14" s="12">
        <v>23</v>
      </c>
      <c r="C14" s="66" t="s">
        <v>16</v>
      </c>
      <c r="D14" s="66"/>
      <c r="E14" s="15">
        <f>VLOOKUP(C14,RA!B18:D43,3,0)</f>
        <v>1611752.0443</v>
      </c>
      <c r="F14" s="25">
        <f>VLOOKUP(C14,RA!B18:I47,8,0)</f>
        <v>211711.35010000001</v>
      </c>
      <c r="G14" s="16">
        <f t="shared" si="0"/>
        <v>1400040.6942</v>
      </c>
      <c r="H14" s="27">
        <f>RA!J18</f>
        <v>13.135478924858299</v>
      </c>
      <c r="I14" s="20">
        <f>VLOOKUP(B14,RMS!B:D,3,FALSE)</f>
        <v>1611752.4945683801</v>
      </c>
      <c r="J14" s="21">
        <f>VLOOKUP(B14,RMS!B:E,4,FALSE)</f>
        <v>1400040.6761692299</v>
      </c>
      <c r="K14" s="22">
        <f t="shared" si="1"/>
        <v>-0.45026838011108339</v>
      </c>
      <c r="L14" s="22">
        <f t="shared" si="2"/>
        <v>1.8030770123004913E-2</v>
      </c>
      <c r="M14" s="32"/>
    </row>
    <row r="15" spans="1:13">
      <c r="A15" s="71"/>
      <c r="B15" s="12">
        <v>24</v>
      </c>
      <c r="C15" s="66" t="s">
        <v>17</v>
      </c>
      <c r="D15" s="66"/>
      <c r="E15" s="15">
        <f>VLOOKUP(C15,RA!B18:D44,3,0)</f>
        <v>570952.32900000003</v>
      </c>
      <c r="F15" s="25">
        <f>VLOOKUP(C15,RA!B19:I48,8,0)</f>
        <v>44050.014799999997</v>
      </c>
      <c r="G15" s="16">
        <f t="shared" si="0"/>
        <v>526902.31420000002</v>
      </c>
      <c r="H15" s="27">
        <f>RA!J19</f>
        <v>7.71518261028059</v>
      </c>
      <c r="I15" s="20">
        <f>VLOOKUP(B15,RMS!B:D,3,FALSE)</f>
        <v>570952.41602991498</v>
      </c>
      <c r="J15" s="21">
        <f>VLOOKUP(B15,RMS!B:E,4,FALSE)</f>
        <v>526902.31181709399</v>
      </c>
      <c r="K15" s="22">
        <f t="shared" si="1"/>
        <v>-8.7029914953745902E-2</v>
      </c>
      <c r="L15" s="22">
        <f t="shared" si="2"/>
        <v>2.3829060373827815E-3</v>
      </c>
      <c r="M15" s="32"/>
    </row>
    <row r="16" spans="1:13">
      <c r="A16" s="71"/>
      <c r="B16" s="12">
        <v>25</v>
      </c>
      <c r="C16" s="66" t="s">
        <v>18</v>
      </c>
      <c r="D16" s="66"/>
      <c r="E16" s="15">
        <f>VLOOKUP(C16,RA!B20:D45,3,0)</f>
        <v>1371622.1268</v>
      </c>
      <c r="F16" s="25">
        <f>VLOOKUP(C16,RA!B20:I49,8,0)</f>
        <v>104800.42389999999</v>
      </c>
      <c r="G16" s="16">
        <f t="shared" si="0"/>
        <v>1266821.7028999999</v>
      </c>
      <c r="H16" s="27">
        <f>RA!J20</f>
        <v>7.6406192239330402</v>
      </c>
      <c r="I16" s="20">
        <f>VLOOKUP(B16,RMS!B:D,3,FALSE)</f>
        <v>1371622.4209</v>
      </c>
      <c r="J16" s="21">
        <f>VLOOKUP(B16,RMS!B:E,4,FALSE)</f>
        <v>1266821.7028999999</v>
      </c>
      <c r="K16" s="22">
        <f t="shared" si="1"/>
        <v>-0.29410000005736947</v>
      </c>
      <c r="L16" s="22">
        <f t="shared" si="2"/>
        <v>0</v>
      </c>
      <c r="M16" s="32"/>
    </row>
    <row r="17" spans="1:13">
      <c r="A17" s="71"/>
      <c r="B17" s="12">
        <v>26</v>
      </c>
      <c r="C17" s="66" t="s">
        <v>19</v>
      </c>
      <c r="D17" s="66"/>
      <c r="E17" s="15">
        <f>VLOOKUP(C17,RA!B20:D46,3,0)</f>
        <v>402221.85110000003</v>
      </c>
      <c r="F17" s="25">
        <f>VLOOKUP(C17,RA!B21:I50,8,0)</f>
        <v>39531.941700000003</v>
      </c>
      <c r="G17" s="16">
        <f t="shared" si="0"/>
        <v>362689.9094</v>
      </c>
      <c r="H17" s="27">
        <f>RA!J21</f>
        <v>9.82839236403683</v>
      </c>
      <c r="I17" s="20">
        <f>VLOOKUP(B17,RMS!B:D,3,FALSE)</f>
        <v>402221.42333070899</v>
      </c>
      <c r="J17" s="21">
        <f>VLOOKUP(B17,RMS!B:E,4,FALSE)</f>
        <v>362689.90942303097</v>
      </c>
      <c r="K17" s="22">
        <f t="shared" si="1"/>
        <v>0.42776929104002193</v>
      </c>
      <c r="L17" s="22">
        <f t="shared" si="2"/>
        <v>-2.3030966985970736E-5</v>
      </c>
      <c r="M17" s="32"/>
    </row>
    <row r="18" spans="1:13">
      <c r="A18" s="71"/>
      <c r="B18" s="12">
        <v>27</v>
      </c>
      <c r="C18" s="66" t="s">
        <v>20</v>
      </c>
      <c r="D18" s="66"/>
      <c r="E18" s="15">
        <f>VLOOKUP(C18,RA!B22:D47,3,0)</f>
        <v>1119685.6551000001</v>
      </c>
      <c r="F18" s="25">
        <f>VLOOKUP(C18,RA!B22:I51,8,0)</f>
        <v>68343.234599999996</v>
      </c>
      <c r="G18" s="16">
        <f t="shared" si="0"/>
        <v>1051342.4205</v>
      </c>
      <c r="H18" s="27">
        <f>RA!J22</f>
        <v>6.1037876379595302</v>
      </c>
      <c r="I18" s="20">
        <f>VLOOKUP(B18,RMS!B:D,3,FALSE)</f>
        <v>1119687.0764631401</v>
      </c>
      <c r="J18" s="21">
        <f>VLOOKUP(B18,RMS!B:E,4,FALSE)</f>
        <v>1051342.41999011</v>
      </c>
      <c r="K18" s="22">
        <f t="shared" si="1"/>
        <v>-1.4213631399907172</v>
      </c>
      <c r="L18" s="22">
        <f t="shared" si="2"/>
        <v>5.0989002920687199E-4</v>
      </c>
      <c r="M18" s="32"/>
    </row>
    <row r="19" spans="1:13">
      <c r="A19" s="71"/>
      <c r="B19" s="12">
        <v>29</v>
      </c>
      <c r="C19" s="66" t="s">
        <v>21</v>
      </c>
      <c r="D19" s="66"/>
      <c r="E19" s="15">
        <f>VLOOKUP(C19,RA!B22:D48,3,0)</f>
        <v>2750648.4974000002</v>
      </c>
      <c r="F19" s="25">
        <f>VLOOKUP(C19,RA!B23:I52,8,0)</f>
        <v>135512.1624</v>
      </c>
      <c r="G19" s="16">
        <f t="shared" si="0"/>
        <v>2615136.3350000004</v>
      </c>
      <c r="H19" s="27">
        <f>RA!J23</f>
        <v>4.9265532301960899</v>
      </c>
      <c r="I19" s="20">
        <f>VLOOKUP(B19,RMS!B:D,3,FALSE)</f>
        <v>2750651.4617316201</v>
      </c>
      <c r="J19" s="21">
        <f>VLOOKUP(B19,RMS!B:E,4,FALSE)</f>
        <v>2615136.3531820499</v>
      </c>
      <c r="K19" s="22">
        <f t="shared" si="1"/>
        <v>-2.9643316199071705</v>
      </c>
      <c r="L19" s="22">
        <f t="shared" si="2"/>
        <v>-1.8182049505412579E-2</v>
      </c>
      <c r="M19" s="32"/>
    </row>
    <row r="20" spans="1:13">
      <c r="A20" s="71"/>
      <c r="B20" s="12">
        <v>31</v>
      </c>
      <c r="C20" s="66" t="s">
        <v>22</v>
      </c>
      <c r="D20" s="66"/>
      <c r="E20" s="15">
        <f>VLOOKUP(C20,RA!B24:D49,3,0)</f>
        <v>312653.95120000001</v>
      </c>
      <c r="F20" s="25">
        <f>VLOOKUP(C20,RA!B24:I53,8,0)</f>
        <v>41347.998</v>
      </c>
      <c r="G20" s="16">
        <f t="shared" si="0"/>
        <v>271305.95319999999</v>
      </c>
      <c r="H20" s="27">
        <f>RA!J24</f>
        <v>13.224844221959099</v>
      </c>
      <c r="I20" s="20">
        <f>VLOOKUP(B20,RMS!B:D,3,FALSE)</f>
        <v>312654.04722210101</v>
      </c>
      <c r="J20" s="21">
        <f>VLOOKUP(B20,RMS!B:E,4,FALSE)</f>
        <v>271305.94959039899</v>
      </c>
      <c r="K20" s="22">
        <f t="shared" si="1"/>
        <v>-9.602210100274533E-2</v>
      </c>
      <c r="L20" s="22">
        <f t="shared" si="2"/>
        <v>3.6096010007895529E-3</v>
      </c>
      <c r="M20" s="32"/>
    </row>
    <row r="21" spans="1:13">
      <c r="A21" s="71"/>
      <c r="B21" s="12">
        <v>32</v>
      </c>
      <c r="C21" s="66" t="s">
        <v>23</v>
      </c>
      <c r="D21" s="66"/>
      <c r="E21" s="15">
        <f>VLOOKUP(C21,RA!B24:D50,3,0)</f>
        <v>418386.96720000001</v>
      </c>
      <c r="F21" s="25">
        <f>VLOOKUP(C21,RA!B25:I54,8,0)</f>
        <v>25229.299200000001</v>
      </c>
      <c r="G21" s="16">
        <f t="shared" si="0"/>
        <v>393157.66800000001</v>
      </c>
      <c r="H21" s="27">
        <f>RA!J25</f>
        <v>6.0301350610521602</v>
      </c>
      <c r="I21" s="20">
        <f>VLOOKUP(B21,RMS!B:D,3,FALSE)</f>
        <v>418387.02773672203</v>
      </c>
      <c r="J21" s="21">
        <f>VLOOKUP(B21,RMS!B:E,4,FALSE)</f>
        <v>393157.66964623699</v>
      </c>
      <c r="K21" s="22">
        <f t="shared" si="1"/>
        <v>-6.0536722012329847E-2</v>
      </c>
      <c r="L21" s="22">
        <f t="shared" si="2"/>
        <v>-1.6462369821965694E-3</v>
      </c>
      <c r="M21" s="32"/>
    </row>
    <row r="22" spans="1:13">
      <c r="A22" s="71"/>
      <c r="B22" s="12">
        <v>33</v>
      </c>
      <c r="C22" s="66" t="s">
        <v>24</v>
      </c>
      <c r="D22" s="66"/>
      <c r="E22" s="15">
        <f>VLOOKUP(C22,RA!B26:D51,3,0)</f>
        <v>612668.50659999996</v>
      </c>
      <c r="F22" s="25">
        <f>VLOOKUP(C22,RA!B26:I55,8,0)</f>
        <v>130800.53509999999</v>
      </c>
      <c r="G22" s="16">
        <f t="shared" si="0"/>
        <v>481867.97149999999</v>
      </c>
      <c r="H22" s="27">
        <f>RA!J26</f>
        <v>21.349315933648501</v>
      </c>
      <c r="I22" s="20">
        <f>VLOOKUP(B22,RMS!B:D,3,FALSE)</f>
        <v>612668.50567179499</v>
      </c>
      <c r="J22" s="21">
        <f>VLOOKUP(B22,RMS!B:E,4,FALSE)</f>
        <v>481867.960018932</v>
      </c>
      <c r="K22" s="22">
        <f t="shared" si="1"/>
        <v>9.282049722969532E-4</v>
      </c>
      <c r="L22" s="22">
        <f t="shared" si="2"/>
        <v>1.1481067980639637E-2</v>
      </c>
      <c r="M22" s="32"/>
    </row>
    <row r="23" spans="1:13">
      <c r="A23" s="71"/>
      <c r="B23" s="12">
        <v>34</v>
      </c>
      <c r="C23" s="66" t="s">
        <v>25</v>
      </c>
      <c r="D23" s="66"/>
      <c r="E23" s="15">
        <f>VLOOKUP(C23,RA!B26:D52,3,0)</f>
        <v>244779.88099999999</v>
      </c>
      <c r="F23" s="25">
        <f>VLOOKUP(C23,RA!B27:I56,8,0)</f>
        <v>58705.198299999996</v>
      </c>
      <c r="G23" s="16">
        <f t="shared" si="0"/>
        <v>186074.6827</v>
      </c>
      <c r="H23" s="27">
        <f>RA!J27</f>
        <v>23.982852700218402</v>
      </c>
      <c r="I23" s="20">
        <f>VLOOKUP(B23,RMS!B:D,3,FALSE)</f>
        <v>244779.66823306901</v>
      </c>
      <c r="J23" s="21">
        <f>VLOOKUP(B23,RMS!B:E,4,FALSE)</f>
        <v>186074.69267188801</v>
      </c>
      <c r="K23" s="22">
        <f t="shared" si="1"/>
        <v>0.21276693098479882</v>
      </c>
      <c r="L23" s="22">
        <f t="shared" si="2"/>
        <v>-9.9718880082946271E-3</v>
      </c>
      <c r="M23" s="32"/>
    </row>
    <row r="24" spans="1:13">
      <c r="A24" s="71"/>
      <c r="B24" s="12">
        <v>35</v>
      </c>
      <c r="C24" s="66" t="s">
        <v>26</v>
      </c>
      <c r="D24" s="66"/>
      <c r="E24" s="15">
        <f>VLOOKUP(C24,RA!B28:D53,3,0)</f>
        <v>1181231.5586000001</v>
      </c>
      <c r="F24" s="25">
        <f>VLOOKUP(C24,RA!B28:I57,8,0)</f>
        <v>61306.790800000002</v>
      </c>
      <c r="G24" s="16">
        <f t="shared" si="0"/>
        <v>1119924.7678</v>
      </c>
      <c r="H24" s="27">
        <f>RA!J28</f>
        <v>5.1900738981831003</v>
      </c>
      <c r="I24" s="20">
        <f>VLOOKUP(B24,RMS!B:D,3,FALSE)</f>
        <v>1181231.58889912</v>
      </c>
      <c r="J24" s="21">
        <f>VLOOKUP(B24,RMS!B:E,4,FALSE)</f>
        <v>1119924.7626008801</v>
      </c>
      <c r="K24" s="22">
        <f t="shared" si="1"/>
        <v>-3.029911988414824E-2</v>
      </c>
      <c r="L24" s="22">
        <f t="shared" si="2"/>
        <v>5.1991199143230915E-3</v>
      </c>
      <c r="M24" s="32"/>
    </row>
    <row r="25" spans="1:13">
      <c r="A25" s="71"/>
      <c r="B25" s="12">
        <v>36</v>
      </c>
      <c r="C25" s="66" t="s">
        <v>27</v>
      </c>
      <c r="D25" s="66"/>
      <c r="E25" s="15">
        <f>VLOOKUP(C25,RA!B28:D54,3,0)</f>
        <v>841162.24639999995</v>
      </c>
      <c r="F25" s="25">
        <f>VLOOKUP(C25,RA!B29:I58,8,0)</f>
        <v>95233.274000000005</v>
      </c>
      <c r="G25" s="16">
        <f t="shared" si="0"/>
        <v>745928.97239999997</v>
      </c>
      <c r="H25" s="27">
        <f>RA!J29</f>
        <v>11.3216296151639</v>
      </c>
      <c r="I25" s="20">
        <f>VLOOKUP(B25,RMS!B:D,3,FALSE)</f>
        <v>841162.24442477897</v>
      </c>
      <c r="J25" s="21">
        <f>VLOOKUP(B25,RMS!B:E,4,FALSE)</f>
        <v>745928.96848468506</v>
      </c>
      <c r="K25" s="22">
        <f t="shared" si="1"/>
        <v>1.9752209773287177E-3</v>
      </c>
      <c r="L25" s="22">
        <f t="shared" si="2"/>
        <v>3.9153149118646979E-3</v>
      </c>
      <c r="M25" s="32"/>
    </row>
    <row r="26" spans="1:13">
      <c r="A26" s="71"/>
      <c r="B26" s="12">
        <v>37</v>
      </c>
      <c r="C26" s="66" t="s">
        <v>67</v>
      </c>
      <c r="D26" s="66"/>
      <c r="E26" s="15">
        <f>VLOOKUP(C26,RA!B30:D55,3,0)</f>
        <v>1004068.2888</v>
      </c>
      <c r="F26" s="25">
        <f>VLOOKUP(C26,RA!B30:I59,8,0)</f>
        <v>110370.049</v>
      </c>
      <c r="G26" s="16">
        <f t="shared" si="0"/>
        <v>893698.23979999998</v>
      </c>
      <c r="H26" s="27">
        <f>RA!J30</f>
        <v>10.9922851096022</v>
      </c>
      <c r="I26" s="20">
        <f>VLOOKUP(B26,RMS!B:D,3,FALSE)</f>
        <v>1004068.31370442</v>
      </c>
      <c r="J26" s="21">
        <f>VLOOKUP(B26,RMS!B:E,4,FALSE)</f>
        <v>893698.23936918494</v>
      </c>
      <c r="K26" s="22">
        <f t="shared" si="1"/>
        <v>-2.4904420017264783E-2</v>
      </c>
      <c r="L26" s="22">
        <f t="shared" si="2"/>
        <v>4.3081503827124834E-4</v>
      </c>
      <c r="M26" s="32"/>
    </row>
    <row r="27" spans="1:13">
      <c r="A27" s="71"/>
      <c r="B27" s="12">
        <v>38</v>
      </c>
      <c r="C27" s="66" t="s">
        <v>29</v>
      </c>
      <c r="D27" s="66"/>
      <c r="E27" s="15">
        <f>VLOOKUP(C27,RA!B30:D56,3,0)</f>
        <v>2283243.4671</v>
      </c>
      <c r="F27" s="25">
        <f>VLOOKUP(C27,RA!B31:I60,8,0)</f>
        <v>-88691.845799999996</v>
      </c>
      <c r="G27" s="16">
        <f t="shared" si="0"/>
        <v>2371935.3128999998</v>
      </c>
      <c r="H27" s="27">
        <f>RA!J31</f>
        <v>-3.8844672974209602</v>
      </c>
      <c r="I27" s="20">
        <f>VLOOKUP(B27,RMS!B:D,3,FALSE)</f>
        <v>2283243.72142566</v>
      </c>
      <c r="J27" s="21">
        <f>VLOOKUP(B27,RMS!B:E,4,FALSE)</f>
        <v>2371935.3024053099</v>
      </c>
      <c r="K27" s="22">
        <f t="shared" si="1"/>
        <v>-0.25432565994560719</v>
      </c>
      <c r="L27" s="22">
        <f t="shared" si="2"/>
        <v>1.0494689922779799E-2</v>
      </c>
      <c r="M27" s="32"/>
    </row>
    <row r="28" spans="1:13">
      <c r="A28" s="71"/>
      <c r="B28" s="12">
        <v>39</v>
      </c>
      <c r="C28" s="66" t="s">
        <v>30</v>
      </c>
      <c r="D28" s="66"/>
      <c r="E28" s="15">
        <f>VLOOKUP(C28,RA!B32:D57,3,0)</f>
        <v>131597.65919999999</v>
      </c>
      <c r="F28" s="25">
        <f>VLOOKUP(C28,RA!B32:I61,8,0)</f>
        <v>26316.178199999998</v>
      </c>
      <c r="G28" s="16">
        <f t="shared" si="0"/>
        <v>105281.481</v>
      </c>
      <c r="H28" s="27">
        <f>RA!J32</f>
        <v>19.9974515960083</v>
      </c>
      <c r="I28" s="20">
        <f>VLOOKUP(B28,RMS!B:D,3,FALSE)</f>
        <v>131597.538042909</v>
      </c>
      <c r="J28" s="21">
        <f>VLOOKUP(B28,RMS!B:E,4,FALSE)</f>
        <v>105281.515943768</v>
      </c>
      <c r="K28" s="22">
        <f t="shared" si="1"/>
        <v>0.12115709099452943</v>
      </c>
      <c r="L28" s="22">
        <f t="shared" si="2"/>
        <v>-3.4943767997901887E-2</v>
      </c>
      <c r="M28" s="32"/>
    </row>
    <row r="29" spans="1:13">
      <c r="A29" s="71"/>
      <c r="B29" s="12">
        <v>40</v>
      </c>
      <c r="C29" s="66" t="s">
        <v>68</v>
      </c>
      <c r="D29" s="66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1"/>
      <c r="B30" s="12">
        <v>42</v>
      </c>
      <c r="C30" s="66" t="s">
        <v>31</v>
      </c>
      <c r="D30" s="66"/>
      <c r="E30" s="15">
        <f>VLOOKUP(C30,RA!B34:D60,3,0)</f>
        <v>242249.03349999999</v>
      </c>
      <c r="F30" s="25">
        <f>VLOOKUP(C30,RA!B34:I64,8,0)</f>
        <v>34808.766199999998</v>
      </c>
      <c r="G30" s="16">
        <f t="shared" si="0"/>
        <v>207440.26730000001</v>
      </c>
      <c r="H30" s="27">
        <f>RA!J34</f>
        <v>0</v>
      </c>
      <c r="I30" s="20">
        <f>VLOOKUP(B30,RMS!B:D,3,FALSE)</f>
        <v>242249.0337</v>
      </c>
      <c r="J30" s="21">
        <f>VLOOKUP(B30,RMS!B:E,4,FALSE)</f>
        <v>207440.2605</v>
      </c>
      <c r="K30" s="22">
        <f t="shared" si="1"/>
        <v>-2.0000000949949026E-4</v>
      </c>
      <c r="L30" s="22">
        <f t="shared" si="2"/>
        <v>6.8000000028405339E-3</v>
      </c>
      <c r="M30" s="32"/>
    </row>
    <row r="31" spans="1:13" s="36" customFormat="1" ht="12" thickBot="1">
      <c r="A31" s="71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14.369001063527501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1"/>
      <c r="B32" s="12">
        <v>70</v>
      </c>
      <c r="C32" s="72" t="s">
        <v>64</v>
      </c>
      <c r="D32" s="73"/>
      <c r="E32" s="15">
        <f>VLOOKUP(C32,RA!B34:D61,3,0)</f>
        <v>967548.34</v>
      </c>
      <c r="F32" s="25">
        <f>VLOOKUP(C32,RA!B34:I65,8,0)</f>
        <v>-42299.01</v>
      </c>
      <c r="G32" s="16">
        <f t="shared" si="0"/>
        <v>1009847.35</v>
      </c>
      <c r="H32" s="27">
        <f>RA!J34</f>
        <v>0</v>
      </c>
      <c r="I32" s="20">
        <f>VLOOKUP(B32,RMS!B:D,3,FALSE)</f>
        <v>967548.34</v>
      </c>
      <c r="J32" s="21">
        <f>VLOOKUP(B32,RMS!B:E,4,FALSE)</f>
        <v>1009847.35</v>
      </c>
      <c r="K32" s="22">
        <f t="shared" si="1"/>
        <v>0</v>
      </c>
      <c r="L32" s="22">
        <f t="shared" si="2"/>
        <v>0</v>
      </c>
    </row>
    <row r="33" spans="1:13">
      <c r="A33" s="71"/>
      <c r="B33" s="12">
        <v>71</v>
      </c>
      <c r="C33" s="66" t="s">
        <v>35</v>
      </c>
      <c r="D33" s="66"/>
      <c r="E33" s="15">
        <f>VLOOKUP(C33,RA!B34:D61,3,0)</f>
        <v>393945.41</v>
      </c>
      <c r="F33" s="25">
        <f>VLOOKUP(C33,RA!B34:I65,8,0)</f>
        <v>-50477.25</v>
      </c>
      <c r="G33" s="16">
        <f t="shared" si="0"/>
        <v>444422.66</v>
      </c>
      <c r="H33" s="27">
        <f>RA!J34</f>
        <v>0</v>
      </c>
      <c r="I33" s="20">
        <f>VLOOKUP(B33,RMS!B:D,3,FALSE)</f>
        <v>393945.41</v>
      </c>
      <c r="J33" s="21">
        <f>VLOOKUP(B33,RMS!B:E,4,FALSE)</f>
        <v>444422.66</v>
      </c>
      <c r="K33" s="22">
        <f t="shared" si="1"/>
        <v>0</v>
      </c>
      <c r="L33" s="22">
        <f t="shared" si="2"/>
        <v>0</v>
      </c>
      <c r="M33" s="32"/>
    </row>
    <row r="34" spans="1:13">
      <c r="A34" s="71"/>
      <c r="B34" s="12">
        <v>72</v>
      </c>
      <c r="C34" s="66" t="s">
        <v>36</v>
      </c>
      <c r="D34" s="66"/>
      <c r="E34" s="15">
        <f>VLOOKUP(C34,RA!B34:D62,3,0)</f>
        <v>87128.93</v>
      </c>
      <c r="F34" s="25">
        <f>VLOOKUP(C34,RA!B34:I66,8,0)</f>
        <v>-3009.98</v>
      </c>
      <c r="G34" s="16">
        <f t="shared" si="0"/>
        <v>90138.909999999989</v>
      </c>
      <c r="H34" s="27">
        <f>RA!J35</f>
        <v>14.369001063527501</v>
      </c>
      <c r="I34" s="20">
        <f>VLOOKUP(B34,RMS!B:D,3,FALSE)</f>
        <v>87128.93</v>
      </c>
      <c r="J34" s="21">
        <f>VLOOKUP(B34,RMS!B:E,4,FALSE)</f>
        <v>90138.91</v>
      </c>
      <c r="K34" s="22">
        <f t="shared" si="1"/>
        <v>0</v>
      </c>
      <c r="L34" s="22">
        <f t="shared" si="2"/>
        <v>0</v>
      </c>
      <c r="M34" s="32"/>
    </row>
    <row r="35" spans="1:13">
      <c r="A35" s="71"/>
      <c r="B35" s="12">
        <v>73</v>
      </c>
      <c r="C35" s="66" t="s">
        <v>37</v>
      </c>
      <c r="D35" s="66"/>
      <c r="E35" s="15">
        <f>VLOOKUP(C35,RA!B34:D63,3,0)</f>
        <v>149756.49</v>
      </c>
      <c r="F35" s="25">
        <f>VLOOKUP(C35,RA!B34:I67,8,0)</f>
        <v>-24375.16</v>
      </c>
      <c r="G35" s="16">
        <f t="shared" si="0"/>
        <v>174131.65</v>
      </c>
      <c r="H35" s="27">
        <f>RA!J34</f>
        <v>0</v>
      </c>
      <c r="I35" s="20">
        <f>VLOOKUP(B35,RMS!B:D,3,FALSE)</f>
        <v>149756.49</v>
      </c>
      <c r="J35" s="21">
        <f>VLOOKUP(B35,RMS!B:E,4,FALSE)</f>
        <v>174131.65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1"/>
      <c r="B36" s="12">
        <v>74</v>
      </c>
      <c r="C36" s="66" t="s">
        <v>65</v>
      </c>
      <c r="D36" s="66"/>
      <c r="E36" s="15">
        <f>VLOOKUP(C36,RA!B35:D64,3,0)</f>
        <v>0.08</v>
      </c>
      <c r="F36" s="25">
        <f>VLOOKUP(C36,RA!B35:I68,8,0)</f>
        <v>-111.04</v>
      </c>
      <c r="G36" s="16">
        <f t="shared" si="0"/>
        <v>111.12</v>
      </c>
      <c r="H36" s="27">
        <f>RA!J35</f>
        <v>14.369001063527501</v>
      </c>
      <c r="I36" s="20">
        <f>VLOOKUP(B36,RMS!B:D,3,FALSE)</f>
        <v>0.08</v>
      </c>
      <c r="J36" s="21">
        <f>VLOOKUP(B36,RMS!B:E,4,FALSE)</f>
        <v>111.12</v>
      </c>
      <c r="K36" s="22">
        <f t="shared" si="1"/>
        <v>0</v>
      </c>
      <c r="L36" s="22">
        <f t="shared" si="2"/>
        <v>0</v>
      </c>
    </row>
    <row r="37" spans="1:13" ht="11.25" customHeight="1">
      <c r="A37" s="71"/>
      <c r="B37" s="12">
        <v>75</v>
      </c>
      <c r="C37" s="66" t="s">
        <v>32</v>
      </c>
      <c r="D37" s="66"/>
      <c r="E37" s="15">
        <f>VLOOKUP(C37,RA!B8:D64,3,0)</f>
        <v>13588.8887</v>
      </c>
      <c r="F37" s="25">
        <f>VLOOKUP(C37,RA!B8:I68,8,0)</f>
        <v>1356.0809999999999</v>
      </c>
      <c r="G37" s="16">
        <f t="shared" si="0"/>
        <v>12232.807699999999</v>
      </c>
      <c r="H37" s="27">
        <f>RA!J35</f>
        <v>14.369001063527501</v>
      </c>
      <c r="I37" s="20">
        <f>VLOOKUP(B37,RMS!B:D,3,FALSE)</f>
        <v>13588.8888888889</v>
      </c>
      <c r="J37" s="21">
        <f>VLOOKUP(B37,RMS!B:E,4,FALSE)</f>
        <v>12232.807692307701</v>
      </c>
      <c r="K37" s="22">
        <f t="shared" si="1"/>
        <v>-1.8888890008383896E-4</v>
      </c>
      <c r="L37" s="22">
        <f t="shared" si="2"/>
        <v>7.6922988228034228E-6</v>
      </c>
      <c r="M37" s="32"/>
    </row>
    <row r="38" spans="1:13">
      <c r="A38" s="71"/>
      <c r="B38" s="12">
        <v>76</v>
      </c>
      <c r="C38" s="66" t="s">
        <v>33</v>
      </c>
      <c r="D38" s="66"/>
      <c r="E38" s="15">
        <f>VLOOKUP(C38,RA!B8:D65,3,0)</f>
        <v>310545.81890000001</v>
      </c>
      <c r="F38" s="25">
        <f>VLOOKUP(C38,RA!B8:I69,8,0)</f>
        <v>6677.9501</v>
      </c>
      <c r="G38" s="16">
        <f t="shared" si="0"/>
        <v>303867.8688</v>
      </c>
      <c r="H38" s="27">
        <f>RA!J36</f>
        <v>0</v>
      </c>
      <c r="I38" s="20">
        <f>VLOOKUP(B38,RMS!B:D,3,FALSE)</f>
        <v>310545.815411966</v>
      </c>
      <c r="J38" s="21">
        <f>VLOOKUP(B38,RMS!B:E,4,FALSE)</f>
        <v>303867.86901794898</v>
      </c>
      <c r="K38" s="22">
        <f t="shared" si="1"/>
        <v>3.4880340099334717E-3</v>
      </c>
      <c r="L38" s="22">
        <f t="shared" si="2"/>
        <v>-2.1794898202642798E-4</v>
      </c>
      <c r="M38" s="32"/>
    </row>
    <row r="39" spans="1:13">
      <c r="A39" s="71"/>
      <c r="B39" s="12">
        <v>77</v>
      </c>
      <c r="C39" s="66" t="s">
        <v>38</v>
      </c>
      <c r="D39" s="66"/>
      <c r="E39" s="15">
        <f>VLOOKUP(C39,RA!B9:D66,3,0)</f>
        <v>190991.5</v>
      </c>
      <c r="F39" s="25">
        <f>VLOOKUP(C39,RA!B9:I70,8,0)</f>
        <v>-50913.34</v>
      </c>
      <c r="G39" s="16">
        <f t="shared" si="0"/>
        <v>241904.84</v>
      </c>
      <c r="H39" s="27">
        <f>RA!J37</f>
        <v>-4.3717722672130304</v>
      </c>
      <c r="I39" s="20">
        <f>VLOOKUP(B39,RMS!B:D,3,FALSE)</f>
        <v>190991.5</v>
      </c>
      <c r="J39" s="21">
        <f>VLOOKUP(B39,RMS!B:E,4,FALSE)</f>
        <v>241904.84</v>
      </c>
      <c r="K39" s="22">
        <f t="shared" si="1"/>
        <v>0</v>
      </c>
      <c r="L39" s="22">
        <f t="shared" si="2"/>
        <v>0</v>
      </c>
      <c r="M39" s="32"/>
    </row>
    <row r="40" spans="1:13">
      <c r="A40" s="71"/>
      <c r="B40" s="12">
        <v>78</v>
      </c>
      <c r="C40" s="66" t="s">
        <v>39</v>
      </c>
      <c r="D40" s="66"/>
      <c r="E40" s="15">
        <f>VLOOKUP(C40,RA!B10:D67,3,0)</f>
        <v>35622.400000000001</v>
      </c>
      <c r="F40" s="25">
        <f>VLOOKUP(C40,RA!B10:I71,8,0)</f>
        <v>4965.78</v>
      </c>
      <c r="G40" s="16">
        <f t="shared" si="0"/>
        <v>30656.620000000003</v>
      </c>
      <c r="H40" s="27">
        <f>RA!J38</f>
        <v>-12.813260091036501</v>
      </c>
      <c r="I40" s="20">
        <f>VLOOKUP(B40,RMS!B:D,3,FALSE)</f>
        <v>35622.400000000001</v>
      </c>
      <c r="J40" s="21">
        <f>VLOOKUP(B40,RMS!B:E,4,FALSE)</f>
        <v>30656.62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1"/>
      <c r="B41" s="12">
        <v>9101</v>
      </c>
      <c r="C41" s="67" t="s">
        <v>70</v>
      </c>
      <c r="D41" s="68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-3.4546275272748099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71"/>
      <c r="B42" s="12">
        <v>99</v>
      </c>
      <c r="C42" s="66" t="s">
        <v>34</v>
      </c>
      <c r="D42" s="66"/>
      <c r="E42" s="15">
        <f>VLOOKUP(C42,RA!B8:D68,3,0)</f>
        <v>8508.5547000000006</v>
      </c>
      <c r="F42" s="25">
        <f>VLOOKUP(C42,RA!B8:I72,8,0)</f>
        <v>783.5779</v>
      </c>
      <c r="G42" s="16">
        <f t="shared" si="0"/>
        <v>7724.9768000000004</v>
      </c>
      <c r="H42" s="27">
        <f>RA!J39</f>
        <v>-3.4546275272748099</v>
      </c>
      <c r="I42" s="20">
        <f>VLOOKUP(B42,RMS!B:D,3,FALSE)</f>
        <v>8508.5545722713905</v>
      </c>
      <c r="J42" s="21">
        <f>VLOOKUP(B42,RMS!B:E,4,FALSE)</f>
        <v>7724.9771424249302</v>
      </c>
      <c r="K42" s="22">
        <f t="shared" si="1"/>
        <v>1.2772861009580083E-4</v>
      </c>
      <c r="L42" s="22">
        <f t="shared" si="2"/>
        <v>-3.4242492984049022E-4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4" width="13.140625" style="41" bestFit="1" customWidth="1"/>
    <col min="5" max="5" width="12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11.85546875" style="41" bestFit="1" customWidth="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44" t="s">
        <v>45</v>
      </c>
      <c r="W1" s="79"/>
    </row>
    <row r="2" spans="1:23" ht="12.7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44"/>
      <c r="W2" s="79"/>
    </row>
    <row r="3" spans="1:23" ht="23.25" thickBot="1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45" t="s">
        <v>46</v>
      </c>
      <c r="W3" s="79"/>
    </row>
    <row r="4" spans="1:23" ht="12.75" thickTop="1" thickBo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W4" s="79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80" t="s">
        <v>4</v>
      </c>
      <c r="C6" s="8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2" t="s">
        <v>5</v>
      </c>
      <c r="B7" s="83"/>
      <c r="C7" s="84"/>
      <c r="D7" s="53">
        <v>19925946.6349</v>
      </c>
      <c r="E7" s="65"/>
      <c r="F7" s="65"/>
      <c r="G7" s="53">
        <v>12979852.0458</v>
      </c>
      <c r="H7" s="54">
        <v>53.514435793184603</v>
      </c>
      <c r="I7" s="53">
        <v>1308616.9441</v>
      </c>
      <c r="J7" s="54">
        <v>6.56740163003336</v>
      </c>
      <c r="K7" s="53">
        <v>1702128.4034</v>
      </c>
      <c r="L7" s="54">
        <v>13.1136194572478</v>
      </c>
      <c r="M7" s="54">
        <v>-0.231187881310224</v>
      </c>
      <c r="N7" s="53">
        <v>70217707.980800003</v>
      </c>
      <c r="O7" s="53">
        <v>6752376486.4104004</v>
      </c>
      <c r="P7" s="53">
        <v>977731</v>
      </c>
      <c r="Q7" s="53">
        <v>920622</v>
      </c>
      <c r="R7" s="54">
        <v>6.2033060257087103</v>
      </c>
      <c r="S7" s="53">
        <v>20.379784045816301</v>
      </c>
      <c r="T7" s="53">
        <v>20.559907401952199</v>
      </c>
      <c r="U7" s="55">
        <v>-0.88383348778835502</v>
      </c>
    </row>
    <row r="8" spans="1:23" ht="12" thickBot="1">
      <c r="A8" s="74">
        <v>42678</v>
      </c>
      <c r="B8" s="72" t="s">
        <v>6</v>
      </c>
      <c r="C8" s="73"/>
      <c r="D8" s="56">
        <v>571508.26740000001</v>
      </c>
      <c r="E8" s="59"/>
      <c r="F8" s="59"/>
      <c r="G8" s="56">
        <v>489977.68949999998</v>
      </c>
      <c r="H8" s="57">
        <v>16.639651079459998</v>
      </c>
      <c r="I8" s="56">
        <v>154356.84890000001</v>
      </c>
      <c r="J8" s="57">
        <v>27.0086817120294</v>
      </c>
      <c r="K8" s="56">
        <v>129859.51459999999</v>
      </c>
      <c r="L8" s="57">
        <v>26.503148486723099</v>
      </c>
      <c r="M8" s="57">
        <v>0.188644893487073</v>
      </c>
      <c r="N8" s="56">
        <v>2324628.9240000001</v>
      </c>
      <c r="O8" s="56">
        <v>249076243.78870001</v>
      </c>
      <c r="P8" s="56">
        <v>23320</v>
      </c>
      <c r="Q8" s="56">
        <v>24006</v>
      </c>
      <c r="R8" s="57">
        <v>-2.8576189286011799</v>
      </c>
      <c r="S8" s="56">
        <v>24.507215583190401</v>
      </c>
      <c r="T8" s="56">
        <v>24.234357664750501</v>
      </c>
      <c r="U8" s="58">
        <v>1.11337788462215</v>
      </c>
    </row>
    <row r="9" spans="1:23" ht="12" thickBot="1">
      <c r="A9" s="75"/>
      <c r="B9" s="72" t="s">
        <v>7</v>
      </c>
      <c r="C9" s="73"/>
      <c r="D9" s="56">
        <v>66742.005600000004</v>
      </c>
      <c r="E9" s="59"/>
      <c r="F9" s="59"/>
      <c r="G9" s="56">
        <v>57157.740100000003</v>
      </c>
      <c r="H9" s="57">
        <v>16.768097344702401</v>
      </c>
      <c r="I9" s="56">
        <v>15237.322700000001</v>
      </c>
      <c r="J9" s="57">
        <v>22.830184024317099</v>
      </c>
      <c r="K9" s="56">
        <v>13719.8397</v>
      </c>
      <c r="L9" s="57">
        <v>24.003467729823701</v>
      </c>
      <c r="M9" s="57">
        <v>0.110605009473981</v>
      </c>
      <c r="N9" s="56">
        <v>232181.7727</v>
      </c>
      <c r="O9" s="56">
        <v>35458428.877800003</v>
      </c>
      <c r="P9" s="56">
        <v>4108</v>
      </c>
      <c r="Q9" s="56">
        <v>3412</v>
      </c>
      <c r="R9" s="57">
        <v>20.398593200468898</v>
      </c>
      <c r="S9" s="56">
        <v>16.246836806231698</v>
      </c>
      <c r="T9" s="56">
        <v>16.557928399765501</v>
      </c>
      <c r="U9" s="58">
        <v>-1.9147825342497899</v>
      </c>
    </row>
    <row r="10" spans="1:23" ht="12" thickBot="1">
      <c r="A10" s="75"/>
      <c r="B10" s="72" t="s">
        <v>8</v>
      </c>
      <c r="C10" s="73"/>
      <c r="D10" s="56">
        <v>115041.29090000001</v>
      </c>
      <c r="E10" s="59"/>
      <c r="F10" s="59"/>
      <c r="G10" s="56">
        <v>82060.865999999995</v>
      </c>
      <c r="H10" s="57">
        <v>40.190198455863197</v>
      </c>
      <c r="I10" s="56">
        <v>34151.239600000001</v>
      </c>
      <c r="J10" s="57">
        <v>29.686071264348101</v>
      </c>
      <c r="K10" s="56">
        <v>24702.2323</v>
      </c>
      <c r="L10" s="57">
        <v>30.102329531837999</v>
      </c>
      <c r="M10" s="57">
        <v>0.38251633233972998</v>
      </c>
      <c r="N10" s="56">
        <v>346307.29820000002</v>
      </c>
      <c r="O10" s="56">
        <v>56467153.417800002</v>
      </c>
      <c r="P10" s="56">
        <v>96226</v>
      </c>
      <c r="Q10" s="56">
        <v>86972</v>
      </c>
      <c r="R10" s="57">
        <v>10.6402060433243</v>
      </c>
      <c r="S10" s="56">
        <v>1.19553229792364</v>
      </c>
      <c r="T10" s="56">
        <v>0.83479665524536595</v>
      </c>
      <c r="U10" s="58">
        <v>30.173642594581999</v>
      </c>
    </row>
    <row r="11" spans="1:23" ht="12" thickBot="1">
      <c r="A11" s="75"/>
      <c r="B11" s="72" t="s">
        <v>9</v>
      </c>
      <c r="C11" s="73"/>
      <c r="D11" s="56">
        <v>45825.611700000001</v>
      </c>
      <c r="E11" s="59"/>
      <c r="F11" s="59"/>
      <c r="G11" s="56">
        <v>46414.645600000003</v>
      </c>
      <c r="H11" s="57">
        <v>-1.2690690457410301</v>
      </c>
      <c r="I11" s="56">
        <v>10817.8442</v>
      </c>
      <c r="J11" s="57">
        <v>23.606546205688701</v>
      </c>
      <c r="K11" s="56">
        <v>11192.4537</v>
      </c>
      <c r="L11" s="57">
        <v>24.1140561461057</v>
      </c>
      <c r="M11" s="57">
        <v>-3.3469827978827998E-2</v>
      </c>
      <c r="N11" s="56">
        <v>227061.829</v>
      </c>
      <c r="O11" s="56">
        <v>20184657.106899999</v>
      </c>
      <c r="P11" s="56">
        <v>2189</v>
      </c>
      <c r="Q11" s="56">
        <v>2278</v>
      </c>
      <c r="R11" s="57">
        <v>-3.9069359086918301</v>
      </c>
      <c r="S11" s="56">
        <v>20.934495979899499</v>
      </c>
      <c r="T11" s="56">
        <v>22.8722902546093</v>
      </c>
      <c r="U11" s="58">
        <v>-9.2564649111705606</v>
      </c>
    </row>
    <row r="12" spans="1:23" ht="12" thickBot="1">
      <c r="A12" s="75"/>
      <c r="B12" s="72" t="s">
        <v>10</v>
      </c>
      <c r="C12" s="73"/>
      <c r="D12" s="56">
        <v>151192.63310000001</v>
      </c>
      <c r="E12" s="59"/>
      <c r="F12" s="59"/>
      <c r="G12" s="56">
        <v>178163.99900000001</v>
      </c>
      <c r="H12" s="57">
        <v>-15.138505001787699</v>
      </c>
      <c r="I12" s="56">
        <v>24977.293799999999</v>
      </c>
      <c r="J12" s="57">
        <v>16.520179117113301</v>
      </c>
      <c r="K12" s="56">
        <v>31436.448700000001</v>
      </c>
      <c r="L12" s="57">
        <v>17.6446694486241</v>
      </c>
      <c r="M12" s="57">
        <v>-0.20546706664102299</v>
      </c>
      <c r="N12" s="56">
        <v>813856.13829999999</v>
      </c>
      <c r="O12" s="56">
        <v>73022281.808300003</v>
      </c>
      <c r="P12" s="56">
        <v>1745</v>
      </c>
      <c r="Q12" s="56">
        <v>1892</v>
      </c>
      <c r="R12" s="57">
        <v>-7.7695560253699796</v>
      </c>
      <c r="S12" s="56">
        <v>86.6433427507163</v>
      </c>
      <c r="T12" s="56">
        <v>98.348730655391094</v>
      </c>
      <c r="U12" s="58">
        <v>-13.5098526130884</v>
      </c>
    </row>
    <row r="13" spans="1:23" ht="12" thickBot="1">
      <c r="A13" s="75"/>
      <c r="B13" s="72" t="s">
        <v>11</v>
      </c>
      <c r="C13" s="73"/>
      <c r="D13" s="56">
        <v>268819.17369999998</v>
      </c>
      <c r="E13" s="59"/>
      <c r="F13" s="59"/>
      <c r="G13" s="56">
        <v>262843.93410000001</v>
      </c>
      <c r="H13" s="57">
        <v>2.2733032133534601</v>
      </c>
      <c r="I13" s="56">
        <v>74653.091700000004</v>
      </c>
      <c r="J13" s="57">
        <v>27.770746659355598</v>
      </c>
      <c r="K13" s="56">
        <v>70969.921900000001</v>
      </c>
      <c r="L13" s="57">
        <v>27.000783618236099</v>
      </c>
      <c r="M13" s="57">
        <v>5.1897616643706998E-2</v>
      </c>
      <c r="N13" s="56">
        <v>1202437.1281000001</v>
      </c>
      <c r="O13" s="56">
        <v>105033293.293</v>
      </c>
      <c r="P13" s="56">
        <v>8670</v>
      </c>
      <c r="Q13" s="56">
        <v>9015</v>
      </c>
      <c r="R13" s="57">
        <v>-3.8269550748752001</v>
      </c>
      <c r="S13" s="56">
        <v>31.005671707035798</v>
      </c>
      <c r="T13" s="56">
        <v>31.626604381586201</v>
      </c>
      <c r="U13" s="58">
        <v>-2.0026422275818501</v>
      </c>
    </row>
    <row r="14" spans="1:23" ht="12" thickBot="1">
      <c r="A14" s="75"/>
      <c r="B14" s="72" t="s">
        <v>12</v>
      </c>
      <c r="C14" s="73"/>
      <c r="D14" s="56">
        <v>97275.805900000007</v>
      </c>
      <c r="E14" s="59"/>
      <c r="F14" s="59"/>
      <c r="G14" s="56">
        <v>119279.48480000001</v>
      </c>
      <c r="H14" s="57">
        <v>-18.447161250649501</v>
      </c>
      <c r="I14" s="56">
        <v>15400.674000000001</v>
      </c>
      <c r="J14" s="57">
        <v>15.831967525236401</v>
      </c>
      <c r="K14" s="56">
        <v>25435.830300000001</v>
      </c>
      <c r="L14" s="57">
        <v>21.324564188593801</v>
      </c>
      <c r="M14" s="57">
        <v>-0.394528355537897</v>
      </c>
      <c r="N14" s="56">
        <v>463052.67109999998</v>
      </c>
      <c r="O14" s="56">
        <v>43720734.005800001</v>
      </c>
      <c r="P14" s="56">
        <v>1418</v>
      </c>
      <c r="Q14" s="56">
        <v>1559</v>
      </c>
      <c r="R14" s="57">
        <v>-9.0442591404746704</v>
      </c>
      <c r="S14" s="56">
        <v>68.600709379407604</v>
      </c>
      <c r="T14" s="56">
        <v>66.650679730596494</v>
      </c>
      <c r="U14" s="58">
        <v>2.8425794229416899</v>
      </c>
    </row>
    <row r="15" spans="1:23" ht="12" thickBot="1">
      <c r="A15" s="75"/>
      <c r="B15" s="72" t="s">
        <v>13</v>
      </c>
      <c r="C15" s="73"/>
      <c r="D15" s="56">
        <v>114268.2813</v>
      </c>
      <c r="E15" s="59"/>
      <c r="F15" s="59"/>
      <c r="G15" s="56">
        <v>112752.7547</v>
      </c>
      <c r="H15" s="57">
        <v>1.34411492121176</v>
      </c>
      <c r="I15" s="56">
        <v>10745.016</v>
      </c>
      <c r="J15" s="57">
        <v>9.40332337001729</v>
      </c>
      <c r="K15" s="56">
        <v>22352.6914</v>
      </c>
      <c r="L15" s="57">
        <v>19.824519107735799</v>
      </c>
      <c r="M15" s="57">
        <v>-0.51929654430785899</v>
      </c>
      <c r="N15" s="56">
        <v>546685.79960000003</v>
      </c>
      <c r="O15" s="56">
        <v>39081396.8354</v>
      </c>
      <c r="P15" s="56">
        <v>4598</v>
      </c>
      <c r="Q15" s="56">
        <v>4801</v>
      </c>
      <c r="R15" s="57">
        <v>-4.22828577379713</v>
      </c>
      <c r="S15" s="56">
        <v>24.8517358199217</v>
      </c>
      <c r="T15" s="56">
        <v>25.939338721099801</v>
      </c>
      <c r="U15" s="58">
        <v>-4.3763659370071704</v>
      </c>
    </row>
    <row r="16" spans="1:23" ht="12" thickBot="1">
      <c r="A16" s="75"/>
      <c r="B16" s="72" t="s">
        <v>14</v>
      </c>
      <c r="C16" s="73"/>
      <c r="D16" s="56">
        <v>793536.70160000003</v>
      </c>
      <c r="E16" s="59"/>
      <c r="F16" s="59"/>
      <c r="G16" s="56">
        <v>553908.13370000001</v>
      </c>
      <c r="H16" s="57">
        <v>43.261427901288798</v>
      </c>
      <c r="I16" s="56">
        <v>-30379.023700000002</v>
      </c>
      <c r="J16" s="57">
        <v>-3.8283073282870301</v>
      </c>
      <c r="K16" s="56">
        <v>36552.595399999998</v>
      </c>
      <c r="L16" s="57">
        <v>6.5990356841008397</v>
      </c>
      <c r="M16" s="57">
        <v>-1.83110442275188</v>
      </c>
      <c r="N16" s="56">
        <v>2553081.7946000001</v>
      </c>
      <c r="O16" s="56">
        <v>351755437.6875</v>
      </c>
      <c r="P16" s="56">
        <v>40225</v>
      </c>
      <c r="Q16" s="56">
        <v>33241</v>
      </c>
      <c r="R16" s="57">
        <v>21.0101982491501</v>
      </c>
      <c r="S16" s="56">
        <v>19.727450630205102</v>
      </c>
      <c r="T16" s="56">
        <v>19.970907027466101</v>
      </c>
      <c r="U16" s="58">
        <v>-1.23409964026584</v>
      </c>
    </row>
    <row r="17" spans="1:21" ht="12" thickBot="1">
      <c r="A17" s="75"/>
      <c r="B17" s="72" t="s">
        <v>15</v>
      </c>
      <c r="C17" s="73"/>
      <c r="D17" s="56">
        <v>445176.38809999998</v>
      </c>
      <c r="E17" s="59"/>
      <c r="F17" s="59"/>
      <c r="G17" s="56">
        <v>346043.86820000003</v>
      </c>
      <c r="H17" s="57">
        <v>28.647385204555999</v>
      </c>
      <c r="I17" s="56">
        <v>56683.657399999996</v>
      </c>
      <c r="J17" s="57">
        <v>12.732853519461001</v>
      </c>
      <c r="K17" s="56">
        <v>44526.0533</v>
      </c>
      <c r="L17" s="57">
        <v>12.8671701456839</v>
      </c>
      <c r="M17" s="57">
        <v>0.27304472772573402</v>
      </c>
      <c r="N17" s="56">
        <v>2206039.8464000002</v>
      </c>
      <c r="O17" s="56">
        <v>353904061.05330002</v>
      </c>
      <c r="P17" s="56">
        <v>8989</v>
      </c>
      <c r="Q17" s="56">
        <v>8511</v>
      </c>
      <c r="R17" s="57">
        <v>5.6162613088943703</v>
      </c>
      <c r="S17" s="56">
        <v>49.524573156079697</v>
      </c>
      <c r="T17" s="56">
        <v>76.825980448830904</v>
      </c>
      <c r="U17" s="58">
        <v>-55.126991618300799</v>
      </c>
    </row>
    <row r="18" spans="1:21" ht="12" thickBot="1">
      <c r="A18" s="75"/>
      <c r="B18" s="72" t="s">
        <v>16</v>
      </c>
      <c r="C18" s="73"/>
      <c r="D18" s="56">
        <v>1611752.0443</v>
      </c>
      <c r="E18" s="59"/>
      <c r="F18" s="59"/>
      <c r="G18" s="56">
        <v>1155388.5797999999</v>
      </c>
      <c r="H18" s="57">
        <v>39.498699613163701</v>
      </c>
      <c r="I18" s="56">
        <v>211711.35010000001</v>
      </c>
      <c r="J18" s="57">
        <v>13.135478924858299</v>
      </c>
      <c r="K18" s="56">
        <v>187001.28510000001</v>
      </c>
      <c r="L18" s="57">
        <v>16.185142242999301</v>
      </c>
      <c r="M18" s="57">
        <v>0.13213847694568601</v>
      </c>
      <c r="N18" s="56">
        <v>5726324.7505000001</v>
      </c>
      <c r="O18" s="56">
        <v>664291473.2859</v>
      </c>
      <c r="P18" s="56">
        <v>72489</v>
      </c>
      <c r="Q18" s="56">
        <v>62029</v>
      </c>
      <c r="R18" s="57">
        <v>16.863080172177501</v>
      </c>
      <c r="S18" s="56">
        <v>22.234436180661898</v>
      </c>
      <c r="T18" s="56">
        <v>21.527201774976199</v>
      </c>
      <c r="U18" s="58">
        <v>3.18080656482209</v>
      </c>
    </row>
    <row r="19" spans="1:21" ht="12" thickBot="1">
      <c r="A19" s="75"/>
      <c r="B19" s="72" t="s">
        <v>17</v>
      </c>
      <c r="C19" s="73"/>
      <c r="D19" s="56">
        <v>570952.32900000003</v>
      </c>
      <c r="E19" s="59"/>
      <c r="F19" s="59"/>
      <c r="G19" s="56">
        <v>524051.40830000001</v>
      </c>
      <c r="H19" s="57">
        <v>8.9496793553412104</v>
      </c>
      <c r="I19" s="56">
        <v>44050.014799999997</v>
      </c>
      <c r="J19" s="57">
        <v>7.71518261028059</v>
      </c>
      <c r="K19" s="56">
        <v>42149.063900000001</v>
      </c>
      <c r="L19" s="57">
        <v>8.0429254138882502</v>
      </c>
      <c r="M19" s="57">
        <v>4.5100667111137999E-2</v>
      </c>
      <c r="N19" s="56">
        <v>2346965.2957000001</v>
      </c>
      <c r="O19" s="56">
        <v>200817736.322</v>
      </c>
      <c r="P19" s="56">
        <v>13950</v>
      </c>
      <c r="Q19" s="56">
        <v>12809</v>
      </c>
      <c r="R19" s="57">
        <v>8.9077992036849203</v>
      </c>
      <c r="S19" s="56">
        <v>40.9284823655914</v>
      </c>
      <c r="T19" s="56">
        <v>42.715432227340202</v>
      </c>
      <c r="U19" s="58">
        <v>-4.3660301053601804</v>
      </c>
    </row>
    <row r="20" spans="1:21" ht="12" thickBot="1">
      <c r="A20" s="75"/>
      <c r="B20" s="72" t="s">
        <v>18</v>
      </c>
      <c r="C20" s="73"/>
      <c r="D20" s="56">
        <v>1371622.1268</v>
      </c>
      <c r="E20" s="59"/>
      <c r="F20" s="59"/>
      <c r="G20" s="56">
        <v>818643.93629999994</v>
      </c>
      <c r="H20" s="57">
        <v>67.548071387333394</v>
      </c>
      <c r="I20" s="56">
        <v>104800.42389999999</v>
      </c>
      <c r="J20" s="57">
        <v>7.6406192239330402</v>
      </c>
      <c r="K20" s="56">
        <v>83170.977700000003</v>
      </c>
      <c r="L20" s="57">
        <v>10.159603462758801</v>
      </c>
      <c r="M20" s="57">
        <v>0.26006002091280001</v>
      </c>
      <c r="N20" s="56">
        <v>4877303.4274000004</v>
      </c>
      <c r="O20" s="56">
        <v>395665635.53799999</v>
      </c>
      <c r="P20" s="56">
        <v>44910</v>
      </c>
      <c r="Q20" s="56">
        <v>44406</v>
      </c>
      <c r="R20" s="57">
        <v>1.1349817592217299</v>
      </c>
      <c r="S20" s="56">
        <v>30.541574856379398</v>
      </c>
      <c r="T20" s="56">
        <v>32.822095683015803</v>
      </c>
      <c r="U20" s="58">
        <v>-7.4669392045447296</v>
      </c>
    </row>
    <row r="21" spans="1:21" ht="12" thickBot="1">
      <c r="A21" s="75"/>
      <c r="B21" s="72" t="s">
        <v>19</v>
      </c>
      <c r="C21" s="73"/>
      <c r="D21" s="56">
        <v>402221.85110000003</v>
      </c>
      <c r="E21" s="59"/>
      <c r="F21" s="59"/>
      <c r="G21" s="56">
        <v>270923.49209999997</v>
      </c>
      <c r="H21" s="57">
        <v>48.463260967984503</v>
      </c>
      <c r="I21" s="56">
        <v>39531.941700000003</v>
      </c>
      <c r="J21" s="57">
        <v>9.82839236403683</v>
      </c>
      <c r="K21" s="56">
        <v>45192.061000000002</v>
      </c>
      <c r="L21" s="57">
        <v>16.680746527259199</v>
      </c>
      <c r="M21" s="57">
        <v>-0.12524587670387499</v>
      </c>
      <c r="N21" s="56">
        <v>1452279.8192</v>
      </c>
      <c r="O21" s="56">
        <v>126284159.27069999</v>
      </c>
      <c r="P21" s="56">
        <v>34535</v>
      </c>
      <c r="Q21" s="56">
        <v>34899</v>
      </c>
      <c r="R21" s="57">
        <v>-1.0430098283618401</v>
      </c>
      <c r="S21" s="56">
        <v>11.6467887968727</v>
      </c>
      <c r="T21" s="56">
        <v>11.925655528811699</v>
      </c>
      <c r="U21" s="58">
        <v>-2.3943658359620299</v>
      </c>
    </row>
    <row r="22" spans="1:21" ht="12" thickBot="1">
      <c r="A22" s="75"/>
      <c r="B22" s="72" t="s">
        <v>20</v>
      </c>
      <c r="C22" s="73"/>
      <c r="D22" s="56">
        <v>1119685.6551000001</v>
      </c>
      <c r="E22" s="59"/>
      <c r="F22" s="59"/>
      <c r="G22" s="56">
        <v>872462.31480000005</v>
      </c>
      <c r="H22" s="57">
        <v>28.336277235845099</v>
      </c>
      <c r="I22" s="56">
        <v>68343.234599999996</v>
      </c>
      <c r="J22" s="57">
        <v>6.1037876379595302</v>
      </c>
      <c r="K22" s="56">
        <v>108006.9044</v>
      </c>
      <c r="L22" s="57">
        <v>12.3795495310028</v>
      </c>
      <c r="M22" s="57">
        <v>-0.36723272479976798</v>
      </c>
      <c r="N22" s="56">
        <v>4071833.4306999999</v>
      </c>
      <c r="O22" s="56">
        <v>448131547.3549</v>
      </c>
      <c r="P22" s="56">
        <v>67832</v>
      </c>
      <c r="Q22" s="56">
        <v>59224</v>
      </c>
      <c r="R22" s="57">
        <v>14.5346481156288</v>
      </c>
      <c r="S22" s="56">
        <v>16.506746890848</v>
      </c>
      <c r="T22" s="56">
        <v>16.691154775091199</v>
      </c>
      <c r="U22" s="58">
        <v>-1.1171667286268701</v>
      </c>
    </row>
    <row r="23" spans="1:21" ht="12" thickBot="1">
      <c r="A23" s="75"/>
      <c r="B23" s="72" t="s">
        <v>21</v>
      </c>
      <c r="C23" s="73"/>
      <c r="D23" s="56">
        <v>2750648.4974000002</v>
      </c>
      <c r="E23" s="59"/>
      <c r="F23" s="59"/>
      <c r="G23" s="56">
        <v>2095010.8514</v>
      </c>
      <c r="H23" s="57">
        <v>31.295190932393801</v>
      </c>
      <c r="I23" s="56">
        <v>135512.1624</v>
      </c>
      <c r="J23" s="57">
        <v>4.9265532301960899</v>
      </c>
      <c r="K23" s="56">
        <v>292205.12219999998</v>
      </c>
      <c r="L23" s="57">
        <v>13.947666285581899</v>
      </c>
      <c r="M23" s="57">
        <v>-0.53624302893893605</v>
      </c>
      <c r="N23" s="56">
        <v>9686620.7529000007</v>
      </c>
      <c r="O23" s="56">
        <v>988185693.97490001</v>
      </c>
      <c r="P23" s="56">
        <v>86586</v>
      </c>
      <c r="Q23" s="56">
        <v>82689</v>
      </c>
      <c r="R23" s="57">
        <v>4.71283967637775</v>
      </c>
      <c r="S23" s="56">
        <v>31.767820402836499</v>
      </c>
      <c r="T23" s="56">
        <v>32.431097253564602</v>
      </c>
      <c r="U23" s="58">
        <v>-2.0878890723924299</v>
      </c>
    </row>
    <row r="24" spans="1:21" ht="12" thickBot="1">
      <c r="A24" s="75"/>
      <c r="B24" s="72" t="s">
        <v>22</v>
      </c>
      <c r="C24" s="73"/>
      <c r="D24" s="56">
        <v>312653.95120000001</v>
      </c>
      <c r="E24" s="59"/>
      <c r="F24" s="59"/>
      <c r="G24" s="56">
        <v>219622.52609999999</v>
      </c>
      <c r="H24" s="57">
        <v>42.359691763876903</v>
      </c>
      <c r="I24" s="56">
        <v>41347.998</v>
      </c>
      <c r="J24" s="57">
        <v>13.224844221959099</v>
      </c>
      <c r="K24" s="56">
        <v>32133.676899999999</v>
      </c>
      <c r="L24" s="57">
        <v>14.6313210537286</v>
      </c>
      <c r="M24" s="57">
        <v>0.286749665426554</v>
      </c>
      <c r="N24" s="56">
        <v>1168822.2875000001</v>
      </c>
      <c r="O24" s="56">
        <v>96770620.055500001</v>
      </c>
      <c r="P24" s="56">
        <v>30227</v>
      </c>
      <c r="Q24" s="56">
        <v>28407</v>
      </c>
      <c r="R24" s="57">
        <v>6.4068715457457701</v>
      </c>
      <c r="S24" s="56">
        <v>10.343532312171201</v>
      </c>
      <c r="T24" s="56">
        <v>10.5523306860985</v>
      </c>
      <c r="U24" s="58">
        <v>-2.0186370344835298</v>
      </c>
    </row>
    <row r="25" spans="1:21" ht="12" thickBot="1">
      <c r="A25" s="75"/>
      <c r="B25" s="72" t="s">
        <v>23</v>
      </c>
      <c r="C25" s="73"/>
      <c r="D25" s="56">
        <v>418386.96720000001</v>
      </c>
      <c r="E25" s="59"/>
      <c r="F25" s="59"/>
      <c r="G25" s="56">
        <v>270283.88959999999</v>
      </c>
      <c r="H25" s="57">
        <v>54.7953774896393</v>
      </c>
      <c r="I25" s="56">
        <v>25229.299200000001</v>
      </c>
      <c r="J25" s="57">
        <v>6.0301350610521602</v>
      </c>
      <c r="K25" s="56">
        <v>19668.672299999998</v>
      </c>
      <c r="L25" s="57">
        <v>7.2770420497900101</v>
      </c>
      <c r="M25" s="57">
        <v>0.28271490902820101</v>
      </c>
      <c r="N25" s="56">
        <v>1423862.0626000001</v>
      </c>
      <c r="O25" s="56">
        <v>113266226.91339999</v>
      </c>
      <c r="P25" s="56">
        <v>23163</v>
      </c>
      <c r="Q25" s="56">
        <v>21214</v>
      </c>
      <c r="R25" s="57">
        <v>9.1873291222777294</v>
      </c>
      <c r="S25" s="56">
        <v>18.062727936795799</v>
      </c>
      <c r="T25" s="56">
        <v>16.6948294993872</v>
      </c>
      <c r="U25" s="58">
        <v>7.5730445710916001</v>
      </c>
    </row>
    <row r="26" spans="1:21" ht="12" thickBot="1">
      <c r="A26" s="75"/>
      <c r="B26" s="72" t="s">
        <v>24</v>
      </c>
      <c r="C26" s="73"/>
      <c r="D26" s="56">
        <v>612668.50659999996</v>
      </c>
      <c r="E26" s="59"/>
      <c r="F26" s="59"/>
      <c r="G26" s="56">
        <v>513997.88069999998</v>
      </c>
      <c r="H26" s="57">
        <v>19.196698975805699</v>
      </c>
      <c r="I26" s="56">
        <v>130800.53509999999</v>
      </c>
      <c r="J26" s="57">
        <v>21.349315933648501</v>
      </c>
      <c r="K26" s="56">
        <v>97837.782999999996</v>
      </c>
      <c r="L26" s="57">
        <v>19.034666615114698</v>
      </c>
      <c r="M26" s="57">
        <v>0.33691229593785899</v>
      </c>
      <c r="N26" s="56">
        <v>2488057.7222000002</v>
      </c>
      <c r="O26" s="56">
        <v>214891582.75729999</v>
      </c>
      <c r="P26" s="56">
        <v>46316</v>
      </c>
      <c r="Q26" s="56">
        <v>45375</v>
      </c>
      <c r="R26" s="57">
        <v>2.0738292011019301</v>
      </c>
      <c r="S26" s="56">
        <v>13.228009901545899</v>
      </c>
      <c r="T26" s="56">
        <v>13.364901544903599</v>
      </c>
      <c r="U26" s="58">
        <v>-1.0348619662106699</v>
      </c>
    </row>
    <row r="27" spans="1:21" ht="12" thickBot="1">
      <c r="A27" s="75"/>
      <c r="B27" s="72" t="s">
        <v>25</v>
      </c>
      <c r="C27" s="73"/>
      <c r="D27" s="56">
        <v>244779.88099999999</v>
      </c>
      <c r="E27" s="59"/>
      <c r="F27" s="59"/>
      <c r="G27" s="56">
        <v>195672.7089</v>
      </c>
      <c r="H27" s="57">
        <v>25.096587243086901</v>
      </c>
      <c r="I27" s="56">
        <v>58705.198299999996</v>
      </c>
      <c r="J27" s="57">
        <v>23.982852700218402</v>
      </c>
      <c r="K27" s="56">
        <v>52720.605499999998</v>
      </c>
      <c r="L27" s="57">
        <v>26.9432593826578</v>
      </c>
      <c r="M27" s="57">
        <v>0.113515251641031</v>
      </c>
      <c r="N27" s="56">
        <v>933095.83880000003</v>
      </c>
      <c r="O27" s="56">
        <v>78720756.5722</v>
      </c>
      <c r="P27" s="56">
        <v>31426</v>
      </c>
      <c r="Q27" s="56">
        <v>28650</v>
      </c>
      <c r="R27" s="57">
        <v>9.6893542757417102</v>
      </c>
      <c r="S27" s="56">
        <v>7.7890880481130296</v>
      </c>
      <c r="T27" s="56">
        <v>7.7594018848167501</v>
      </c>
      <c r="U27" s="58">
        <v>0.38112501890983103</v>
      </c>
    </row>
    <row r="28" spans="1:21" ht="12" thickBot="1">
      <c r="A28" s="75"/>
      <c r="B28" s="72" t="s">
        <v>26</v>
      </c>
      <c r="C28" s="73"/>
      <c r="D28" s="56">
        <v>1181231.5586000001</v>
      </c>
      <c r="E28" s="59"/>
      <c r="F28" s="59"/>
      <c r="G28" s="56">
        <v>934841.13829999999</v>
      </c>
      <c r="H28" s="57">
        <v>26.356394707667501</v>
      </c>
      <c r="I28" s="56">
        <v>61306.790800000002</v>
      </c>
      <c r="J28" s="57">
        <v>5.1900738981831003</v>
      </c>
      <c r="K28" s="56">
        <v>47022.133800000003</v>
      </c>
      <c r="L28" s="57">
        <v>5.0299598374018197</v>
      </c>
      <c r="M28" s="57">
        <v>0.30378580990724802</v>
      </c>
      <c r="N28" s="56">
        <v>4479158.9770999998</v>
      </c>
      <c r="O28" s="56">
        <v>331470533.58109999</v>
      </c>
      <c r="P28" s="56">
        <v>47464</v>
      </c>
      <c r="Q28" s="56">
        <v>45171</v>
      </c>
      <c r="R28" s="57">
        <v>5.0762657457218197</v>
      </c>
      <c r="S28" s="56">
        <v>24.886894458958398</v>
      </c>
      <c r="T28" s="56">
        <v>24.438044541852101</v>
      </c>
      <c r="U28" s="58">
        <v>1.80355937076242</v>
      </c>
    </row>
    <row r="29" spans="1:21" ht="12" thickBot="1">
      <c r="A29" s="75"/>
      <c r="B29" s="72" t="s">
        <v>27</v>
      </c>
      <c r="C29" s="73"/>
      <c r="D29" s="56">
        <v>841162.24639999995</v>
      </c>
      <c r="E29" s="59"/>
      <c r="F29" s="59"/>
      <c r="G29" s="56">
        <v>595301.52009999997</v>
      </c>
      <c r="H29" s="57">
        <v>41.3002013263295</v>
      </c>
      <c r="I29" s="56">
        <v>95233.274000000005</v>
      </c>
      <c r="J29" s="57">
        <v>11.3216296151639</v>
      </c>
      <c r="K29" s="56">
        <v>85772.575899999996</v>
      </c>
      <c r="L29" s="57">
        <v>14.4082574970734</v>
      </c>
      <c r="M29" s="57">
        <v>0.110299801547641</v>
      </c>
      <c r="N29" s="56">
        <v>3290641.7609999999</v>
      </c>
      <c r="O29" s="56">
        <v>235809254.43849999</v>
      </c>
      <c r="P29" s="56">
        <v>118369</v>
      </c>
      <c r="Q29" s="56">
        <v>120793</v>
      </c>
      <c r="R29" s="57">
        <v>-2.0067388010894698</v>
      </c>
      <c r="S29" s="56">
        <v>7.1062714595882399</v>
      </c>
      <c r="T29" s="56">
        <v>7.03186466931031</v>
      </c>
      <c r="U29" s="58">
        <v>1.04705809088584</v>
      </c>
    </row>
    <row r="30" spans="1:21" ht="12" thickBot="1">
      <c r="A30" s="75"/>
      <c r="B30" s="72" t="s">
        <v>28</v>
      </c>
      <c r="C30" s="73"/>
      <c r="D30" s="56">
        <v>1004068.2888</v>
      </c>
      <c r="E30" s="59"/>
      <c r="F30" s="59"/>
      <c r="G30" s="56">
        <v>709560.19949999999</v>
      </c>
      <c r="H30" s="57">
        <v>41.505722771306601</v>
      </c>
      <c r="I30" s="56">
        <v>110370.049</v>
      </c>
      <c r="J30" s="57">
        <v>10.9922851096022</v>
      </c>
      <c r="K30" s="56">
        <v>97525.020399999994</v>
      </c>
      <c r="L30" s="57">
        <v>13.7444321804862</v>
      </c>
      <c r="M30" s="57">
        <v>0.131710083702787</v>
      </c>
      <c r="N30" s="56">
        <v>3672568.5987</v>
      </c>
      <c r="O30" s="56">
        <v>379615420.88270003</v>
      </c>
      <c r="P30" s="56">
        <v>79155</v>
      </c>
      <c r="Q30" s="56">
        <v>72471</v>
      </c>
      <c r="R30" s="57">
        <v>9.2229995446454502</v>
      </c>
      <c r="S30" s="56">
        <v>12.684837202956199</v>
      </c>
      <c r="T30" s="56">
        <v>12.3446398173062</v>
      </c>
      <c r="U30" s="58">
        <v>2.68192157460805</v>
      </c>
    </row>
    <row r="31" spans="1:21" ht="12" thickBot="1">
      <c r="A31" s="75"/>
      <c r="B31" s="72" t="s">
        <v>29</v>
      </c>
      <c r="C31" s="73"/>
      <c r="D31" s="56">
        <v>2283243.4671</v>
      </c>
      <c r="E31" s="59"/>
      <c r="F31" s="59"/>
      <c r="G31" s="56">
        <v>627017.89450000005</v>
      </c>
      <c r="H31" s="57">
        <v>264.14327041187801</v>
      </c>
      <c r="I31" s="56">
        <v>-88691.845799999996</v>
      </c>
      <c r="J31" s="57">
        <v>-3.8844672974209602</v>
      </c>
      <c r="K31" s="56">
        <v>36471.406000000003</v>
      </c>
      <c r="L31" s="57">
        <v>5.81664515796367</v>
      </c>
      <c r="M31" s="57">
        <v>-3.4318186636402199</v>
      </c>
      <c r="N31" s="56">
        <v>7102209.5900999997</v>
      </c>
      <c r="O31" s="56">
        <v>395470525.16350001</v>
      </c>
      <c r="P31" s="56">
        <v>48308</v>
      </c>
      <c r="Q31" s="56">
        <v>47815</v>
      </c>
      <c r="R31" s="57">
        <v>1.03105719962355</v>
      </c>
      <c r="S31" s="56">
        <v>47.264293017719602</v>
      </c>
      <c r="T31" s="56">
        <v>49.749184812297401</v>
      </c>
      <c r="U31" s="58">
        <v>-5.2574398894450196</v>
      </c>
    </row>
    <row r="32" spans="1:21" ht="12" thickBot="1">
      <c r="A32" s="75"/>
      <c r="B32" s="72" t="s">
        <v>30</v>
      </c>
      <c r="C32" s="73"/>
      <c r="D32" s="56">
        <v>131597.65919999999</v>
      </c>
      <c r="E32" s="59"/>
      <c r="F32" s="59"/>
      <c r="G32" s="56">
        <v>94292.971999999994</v>
      </c>
      <c r="H32" s="57">
        <v>39.562531977462797</v>
      </c>
      <c r="I32" s="56">
        <v>26316.178199999998</v>
      </c>
      <c r="J32" s="57">
        <v>19.9974515960083</v>
      </c>
      <c r="K32" s="56">
        <v>24038.111199999999</v>
      </c>
      <c r="L32" s="57">
        <v>25.493004080940398</v>
      </c>
      <c r="M32" s="57">
        <v>9.4768968370526993E-2</v>
      </c>
      <c r="N32" s="56">
        <v>504904.42719999998</v>
      </c>
      <c r="O32" s="56">
        <v>38885798.100400001</v>
      </c>
      <c r="P32" s="56">
        <v>25326</v>
      </c>
      <c r="Q32" s="56">
        <v>22823</v>
      </c>
      <c r="R32" s="57">
        <v>10.967006966656401</v>
      </c>
      <c r="S32" s="56">
        <v>5.19614859038143</v>
      </c>
      <c r="T32" s="56">
        <v>5.1531232178066002</v>
      </c>
      <c r="U32" s="58">
        <v>0.82802429196253602</v>
      </c>
    </row>
    <row r="33" spans="1:21" ht="12" thickBot="1">
      <c r="A33" s="75"/>
      <c r="B33" s="72" t="s">
        <v>69</v>
      </c>
      <c r="C33" s="73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6">
        <v>526.58000000000004</v>
      </c>
      <c r="P33" s="59"/>
      <c r="Q33" s="59"/>
      <c r="R33" s="59"/>
      <c r="S33" s="59"/>
      <c r="T33" s="59"/>
      <c r="U33" s="60"/>
    </row>
    <row r="34" spans="1:21" ht="12" thickBot="1">
      <c r="A34" s="75"/>
      <c r="B34" s="72" t="s">
        <v>78</v>
      </c>
      <c r="C34" s="73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5"/>
      <c r="B35" s="72" t="s">
        <v>31</v>
      </c>
      <c r="C35" s="73"/>
      <c r="D35" s="56">
        <v>242249.03349999999</v>
      </c>
      <c r="E35" s="59"/>
      <c r="F35" s="59"/>
      <c r="G35" s="56">
        <v>157252.24900000001</v>
      </c>
      <c r="H35" s="57">
        <v>54.051236176596703</v>
      </c>
      <c r="I35" s="56">
        <v>34808.766199999998</v>
      </c>
      <c r="J35" s="57">
        <v>14.369001063527501</v>
      </c>
      <c r="K35" s="56">
        <v>17892.198100000001</v>
      </c>
      <c r="L35" s="57">
        <v>11.3780236618428</v>
      </c>
      <c r="M35" s="57">
        <v>0.94547176403105004</v>
      </c>
      <c r="N35" s="56">
        <v>947639.92249999999</v>
      </c>
      <c r="O35" s="56">
        <v>65017006.702399999</v>
      </c>
      <c r="P35" s="56">
        <v>14032</v>
      </c>
      <c r="Q35" s="56">
        <v>14102</v>
      </c>
      <c r="R35" s="57">
        <v>-0.49638349170330098</v>
      </c>
      <c r="S35" s="56">
        <v>17.2640417260547</v>
      </c>
      <c r="T35" s="56">
        <v>16.399154758190299</v>
      </c>
      <c r="U35" s="58">
        <v>5.0097594849943201</v>
      </c>
    </row>
    <row r="36" spans="1:21" ht="12" thickBot="1">
      <c r="A36" s="75"/>
      <c r="B36" s="72" t="s">
        <v>77</v>
      </c>
      <c r="C36" s="73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6">
        <v>434490.90740000003</v>
      </c>
      <c r="P36" s="59"/>
      <c r="Q36" s="59"/>
      <c r="R36" s="59"/>
      <c r="S36" s="59"/>
      <c r="T36" s="59"/>
      <c r="U36" s="60"/>
    </row>
    <row r="37" spans="1:21" ht="12" thickBot="1">
      <c r="A37" s="75"/>
      <c r="B37" s="72" t="s">
        <v>64</v>
      </c>
      <c r="C37" s="73"/>
      <c r="D37" s="56">
        <v>967548.34</v>
      </c>
      <c r="E37" s="59"/>
      <c r="F37" s="59"/>
      <c r="G37" s="56">
        <v>96076.14</v>
      </c>
      <c r="H37" s="57">
        <v>907.06412643139095</v>
      </c>
      <c r="I37" s="56">
        <v>-42299.01</v>
      </c>
      <c r="J37" s="57">
        <v>-4.3717722672130304</v>
      </c>
      <c r="K37" s="56">
        <v>3861.14</v>
      </c>
      <c r="L37" s="57">
        <v>4.0188333960960501</v>
      </c>
      <c r="M37" s="57">
        <v>-11.955057314679101</v>
      </c>
      <c r="N37" s="56">
        <v>1757434.11</v>
      </c>
      <c r="O37" s="56">
        <v>66372548.729999997</v>
      </c>
      <c r="P37" s="56">
        <v>54</v>
      </c>
      <c r="Q37" s="56">
        <v>78</v>
      </c>
      <c r="R37" s="57">
        <v>-30.769230769230798</v>
      </c>
      <c r="S37" s="56">
        <v>17917.5618518519</v>
      </c>
      <c r="T37" s="56">
        <v>8681.7716666666693</v>
      </c>
      <c r="U37" s="58">
        <v>51.546020946095602</v>
      </c>
    </row>
    <row r="38" spans="1:21" ht="12" thickBot="1">
      <c r="A38" s="75"/>
      <c r="B38" s="72" t="s">
        <v>35</v>
      </c>
      <c r="C38" s="73"/>
      <c r="D38" s="56">
        <v>393945.41</v>
      </c>
      <c r="E38" s="59"/>
      <c r="F38" s="59"/>
      <c r="G38" s="56">
        <v>71559.02</v>
      </c>
      <c r="H38" s="57">
        <v>450.51817366978997</v>
      </c>
      <c r="I38" s="56">
        <v>-50477.25</v>
      </c>
      <c r="J38" s="57">
        <v>-12.813260091036501</v>
      </c>
      <c r="K38" s="56">
        <v>-4877.82</v>
      </c>
      <c r="L38" s="57">
        <v>-6.8164991639069399</v>
      </c>
      <c r="M38" s="57">
        <v>9.3483215862824007</v>
      </c>
      <c r="N38" s="56">
        <v>829967.61</v>
      </c>
      <c r="O38" s="56">
        <v>124513839.59</v>
      </c>
      <c r="P38" s="56">
        <v>175</v>
      </c>
      <c r="Q38" s="56">
        <v>110</v>
      </c>
      <c r="R38" s="57">
        <v>59.090909090909101</v>
      </c>
      <c r="S38" s="56">
        <v>2251.1166285714298</v>
      </c>
      <c r="T38" s="56">
        <v>2033.1182727272701</v>
      </c>
      <c r="U38" s="58">
        <v>9.6840098410404902</v>
      </c>
    </row>
    <row r="39" spans="1:21" ht="12" thickBot="1">
      <c r="A39" s="75"/>
      <c r="B39" s="72" t="s">
        <v>36</v>
      </c>
      <c r="C39" s="73"/>
      <c r="D39" s="56">
        <v>87128.93</v>
      </c>
      <c r="E39" s="59"/>
      <c r="F39" s="59"/>
      <c r="G39" s="56">
        <v>18760.68</v>
      </c>
      <c r="H39" s="57">
        <v>364.42309127387699</v>
      </c>
      <c r="I39" s="56">
        <v>-3009.98</v>
      </c>
      <c r="J39" s="57">
        <v>-3.4546275272748099</v>
      </c>
      <c r="K39" s="56">
        <v>-1311.97</v>
      </c>
      <c r="L39" s="57">
        <v>-6.9931900123023301</v>
      </c>
      <c r="M39" s="57">
        <v>1.2942445330304799</v>
      </c>
      <c r="N39" s="56">
        <v>106662.57</v>
      </c>
      <c r="O39" s="56">
        <v>108268421.43000001</v>
      </c>
      <c r="P39" s="56">
        <v>38</v>
      </c>
      <c r="Q39" s="56">
        <v>23</v>
      </c>
      <c r="R39" s="57">
        <v>65.2173913043478</v>
      </c>
      <c r="S39" s="56">
        <v>2292.8665789473698</v>
      </c>
      <c r="T39" s="56">
        <v>916.75695652173897</v>
      </c>
      <c r="U39" s="58">
        <v>60.016995103892498</v>
      </c>
    </row>
    <row r="40" spans="1:21" ht="12" thickBot="1">
      <c r="A40" s="75"/>
      <c r="B40" s="72" t="s">
        <v>37</v>
      </c>
      <c r="C40" s="73"/>
      <c r="D40" s="56">
        <v>149756.49</v>
      </c>
      <c r="E40" s="59"/>
      <c r="F40" s="59"/>
      <c r="G40" s="56">
        <v>47223.97</v>
      </c>
      <c r="H40" s="57">
        <v>217.119653430239</v>
      </c>
      <c r="I40" s="56">
        <v>-24375.16</v>
      </c>
      <c r="J40" s="57">
        <v>-16.276529985444999</v>
      </c>
      <c r="K40" s="56">
        <v>-5980.37</v>
      </c>
      <c r="L40" s="57">
        <v>-12.6638442299536</v>
      </c>
      <c r="M40" s="57">
        <v>3.0758615269623801</v>
      </c>
      <c r="N40" s="56">
        <v>340849.64</v>
      </c>
      <c r="O40" s="56">
        <v>90415748.969999999</v>
      </c>
      <c r="P40" s="56">
        <v>81</v>
      </c>
      <c r="Q40" s="56">
        <v>77</v>
      </c>
      <c r="R40" s="57">
        <v>5.1948051948052001</v>
      </c>
      <c r="S40" s="56">
        <v>1848.8455555555599</v>
      </c>
      <c r="T40" s="56">
        <v>1560.0441558441601</v>
      </c>
      <c r="U40" s="58">
        <v>15.620634121848999</v>
      </c>
    </row>
    <row r="41" spans="1:21" ht="12" thickBot="1">
      <c r="A41" s="75"/>
      <c r="B41" s="72" t="s">
        <v>66</v>
      </c>
      <c r="C41" s="73"/>
      <c r="D41" s="56">
        <v>0.08</v>
      </c>
      <c r="E41" s="59"/>
      <c r="F41" s="59"/>
      <c r="G41" s="59"/>
      <c r="H41" s="59"/>
      <c r="I41" s="56">
        <v>-111.04</v>
      </c>
      <c r="J41" s="57">
        <v>-138800</v>
      </c>
      <c r="K41" s="59"/>
      <c r="L41" s="59"/>
      <c r="M41" s="59"/>
      <c r="N41" s="56">
        <v>0.08</v>
      </c>
      <c r="O41" s="56">
        <v>1372.98</v>
      </c>
      <c r="P41" s="56">
        <v>2</v>
      </c>
      <c r="Q41" s="59"/>
      <c r="R41" s="59"/>
      <c r="S41" s="56">
        <v>0.04</v>
      </c>
      <c r="T41" s="59"/>
      <c r="U41" s="60"/>
    </row>
    <row r="42" spans="1:21" ht="12" thickBot="1">
      <c r="A42" s="75"/>
      <c r="B42" s="72" t="s">
        <v>32</v>
      </c>
      <c r="C42" s="73"/>
      <c r="D42" s="56">
        <v>13588.8887</v>
      </c>
      <c r="E42" s="59"/>
      <c r="F42" s="59"/>
      <c r="G42" s="56">
        <v>65354.700299999997</v>
      </c>
      <c r="H42" s="57">
        <v>-79.207480659199106</v>
      </c>
      <c r="I42" s="56">
        <v>1356.0809999999999</v>
      </c>
      <c r="J42" s="57">
        <v>9.9793370152483494</v>
      </c>
      <c r="K42" s="56">
        <v>3936.9870000000001</v>
      </c>
      <c r="L42" s="57">
        <v>6.02403037873008</v>
      </c>
      <c r="M42" s="57">
        <v>-0.65555359974518601</v>
      </c>
      <c r="N42" s="56">
        <v>51152.990700000002</v>
      </c>
      <c r="O42" s="56">
        <v>20555113.056400001</v>
      </c>
      <c r="P42" s="56">
        <v>46</v>
      </c>
      <c r="Q42" s="56">
        <v>50</v>
      </c>
      <c r="R42" s="57">
        <v>-8</v>
      </c>
      <c r="S42" s="56">
        <v>295.41062391304399</v>
      </c>
      <c r="T42" s="56">
        <v>300.23931599999997</v>
      </c>
      <c r="U42" s="58">
        <v>-1.6345695435712799</v>
      </c>
    </row>
    <row r="43" spans="1:21" ht="12" thickBot="1">
      <c r="A43" s="75"/>
      <c r="B43" s="72" t="s">
        <v>33</v>
      </c>
      <c r="C43" s="73"/>
      <c r="D43" s="56">
        <v>310545.81890000001</v>
      </c>
      <c r="E43" s="59"/>
      <c r="F43" s="59"/>
      <c r="G43" s="56">
        <v>257011.54949999999</v>
      </c>
      <c r="H43" s="57">
        <v>20.829518947357698</v>
      </c>
      <c r="I43" s="56">
        <v>6677.9501</v>
      </c>
      <c r="J43" s="57">
        <v>2.1503912445687701</v>
      </c>
      <c r="K43" s="56">
        <v>20584.1875</v>
      </c>
      <c r="L43" s="57">
        <v>8.0090515543154606</v>
      </c>
      <c r="M43" s="57">
        <v>-0.67557864015764502</v>
      </c>
      <c r="N43" s="56">
        <v>1255865.2923000001</v>
      </c>
      <c r="O43" s="56">
        <v>142440423.646</v>
      </c>
      <c r="P43" s="56">
        <v>1527</v>
      </c>
      <c r="Q43" s="56">
        <v>1515</v>
      </c>
      <c r="R43" s="57">
        <v>0.792079207920793</v>
      </c>
      <c r="S43" s="56">
        <v>203.36988795022901</v>
      </c>
      <c r="T43" s="56">
        <v>222.307184488449</v>
      </c>
      <c r="U43" s="58">
        <v>-9.3117504902467196</v>
      </c>
    </row>
    <row r="44" spans="1:21" ht="12" thickBot="1">
      <c r="A44" s="75"/>
      <c r="B44" s="72" t="s">
        <v>38</v>
      </c>
      <c r="C44" s="73"/>
      <c r="D44" s="56">
        <v>190991.5</v>
      </c>
      <c r="E44" s="59"/>
      <c r="F44" s="59"/>
      <c r="G44" s="56">
        <v>63180.4</v>
      </c>
      <c r="H44" s="57">
        <v>202.295490373597</v>
      </c>
      <c r="I44" s="56">
        <v>-50913.34</v>
      </c>
      <c r="J44" s="57">
        <v>-26.657385276308101</v>
      </c>
      <c r="K44" s="56">
        <v>-923.51</v>
      </c>
      <c r="L44" s="57">
        <v>-1.4617033130527799</v>
      </c>
      <c r="M44" s="57">
        <v>54.130253056274398</v>
      </c>
      <c r="N44" s="56">
        <v>526293.07999999996</v>
      </c>
      <c r="O44" s="56">
        <v>63077726.649999999</v>
      </c>
      <c r="P44" s="56">
        <v>168</v>
      </c>
      <c r="Q44" s="56">
        <v>121</v>
      </c>
      <c r="R44" s="57">
        <v>38.842975206611598</v>
      </c>
      <c r="S44" s="56">
        <v>1136.8541666666699</v>
      </c>
      <c r="T44" s="56">
        <v>1368.2935537190101</v>
      </c>
      <c r="U44" s="58">
        <v>-20.3578782431644</v>
      </c>
    </row>
    <row r="45" spans="1:21" ht="12" thickBot="1">
      <c r="A45" s="75"/>
      <c r="B45" s="72" t="s">
        <v>39</v>
      </c>
      <c r="C45" s="73"/>
      <c r="D45" s="56">
        <v>35622.400000000001</v>
      </c>
      <c r="E45" s="59"/>
      <c r="F45" s="59"/>
      <c r="G45" s="56">
        <v>44751.3</v>
      </c>
      <c r="H45" s="57">
        <v>-20.399183934321499</v>
      </c>
      <c r="I45" s="56">
        <v>4965.78</v>
      </c>
      <c r="J45" s="57">
        <v>13.940048957959</v>
      </c>
      <c r="K45" s="56">
        <v>5672</v>
      </c>
      <c r="L45" s="57">
        <v>12.6744921376586</v>
      </c>
      <c r="M45" s="57">
        <v>-0.12450987306064901</v>
      </c>
      <c r="N45" s="56">
        <v>224297.04</v>
      </c>
      <c r="O45" s="56">
        <v>27803568.329999998</v>
      </c>
      <c r="P45" s="56">
        <v>48</v>
      </c>
      <c r="Q45" s="56">
        <v>76</v>
      </c>
      <c r="R45" s="57">
        <v>-36.842105263157897</v>
      </c>
      <c r="S45" s="56">
        <v>742.13333333333298</v>
      </c>
      <c r="T45" s="56">
        <v>1296.6401315789501</v>
      </c>
      <c r="U45" s="58">
        <v>-74.717948020878595</v>
      </c>
    </row>
    <row r="46" spans="1:21" ht="12" thickBot="1">
      <c r="A46" s="75"/>
      <c r="B46" s="72" t="s">
        <v>71</v>
      </c>
      <c r="C46" s="73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6"/>
      <c r="B47" s="72" t="s">
        <v>34</v>
      </c>
      <c r="C47" s="73"/>
      <c r="D47" s="61">
        <v>8508.5547000000006</v>
      </c>
      <c r="E47" s="62"/>
      <c r="F47" s="62"/>
      <c r="G47" s="61">
        <v>13007.608899999999</v>
      </c>
      <c r="H47" s="63">
        <v>-34.587864953412002</v>
      </c>
      <c r="I47" s="61">
        <v>783.5779</v>
      </c>
      <c r="J47" s="63">
        <v>9.2092949699200997</v>
      </c>
      <c r="K47" s="61">
        <v>1612.5802000000001</v>
      </c>
      <c r="L47" s="63">
        <v>12.397206991670901</v>
      </c>
      <c r="M47" s="63">
        <v>-0.51408438476424301</v>
      </c>
      <c r="N47" s="61">
        <v>37563.701699999998</v>
      </c>
      <c r="O47" s="61">
        <v>7500733.1884000003</v>
      </c>
      <c r="P47" s="61">
        <v>16</v>
      </c>
      <c r="Q47" s="61">
        <v>8</v>
      </c>
      <c r="R47" s="63">
        <v>100</v>
      </c>
      <c r="S47" s="61">
        <v>531.78466875000004</v>
      </c>
      <c r="T47" s="61">
        <v>633.30307500000004</v>
      </c>
      <c r="U47" s="64">
        <v>-19.090134074121899</v>
      </c>
    </row>
  </sheetData>
  <mergeCells count="45"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workbookViewId="0">
      <selection activeCell="B34" sqref="B34:E40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54297</v>
      </c>
      <c r="D2" s="37">
        <v>571508.80651623895</v>
      </c>
      <c r="E2" s="37">
        <v>417151.43027008499</v>
      </c>
      <c r="F2" s="37">
        <v>154357.37624615399</v>
      </c>
      <c r="G2" s="37">
        <v>417151.43027008499</v>
      </c>
      <c r="H2" s="37">
        <v>0.270087485067945</v>
      </c>
    </row>
    <row r="3" spans="1:8">
      <c r="A3" s="37">
        <v>2</v>
      </c>
      <c r="B3" s="37">
        <v>13</v>
      </c>
      <c r="C3" s="37">
        <v>7300</v>
      </c>
      <c r="D3" s="37">
        <v>66742.023829914498</v>
      </c>
      <c r="E3" s="37">
        <v>51504.703446153799</v>
      </c>
      <c r="F3" s="37">
        <v>15237.3203837607</v>
      </c>
      <c r="G3" s="37">
        <v>51504.703446153799</v>
      </c>
      <c r="H3" s="37">
        <v>0.22830174318045099</v>
      </c>
    </row>
    <row r="4" spans="1:8">
      <c r="A4" s="37">
        <v>3</v>
      </c>
      <c r="B4" s="37">
        <v>14</v>
      </c>
      <c r="C4" s="37">
        <v>107917</v>
      </c>
      <c r="D4" s="37">
        <v>115043.460040383</v>
      </c>
      <c r="E4" s="37">
        <v>80890.052163047905</v>
      </c>
      <c r="F4" s="37">
        <v>34153.407877334903</v>
      </c>
      <c r="G4" s="37">
        <v>80890.052163047905</v>
      </c>
      <c r="H4" s="37">
        <v>0.29687396280802297</v>
      </c>
    </row>
    <row r="5" spans="1:8">
      <c r="A5" s="37">
        <v>4</v>
      </c>
      <c r="B5" s="37">
        <v>15</v>
      </c>
      <c r="C5" s="37">
        <v>2738</v>
      </c>
      <c r="D5" s="37">
        <v>45825.635616950298</v>
      </c>
      <c r="E5" s="37">
        <v>35007.768377150001</v>
      </c>
      <c r="F5" s="37">
        <v>10817.8672398003</v>
      </c>
      <c r="G5" s="37">
        <v>35007.768377150001</v>
      </c>
      <c r="H5" s="37">
        <v>0.23606584162247701</v>
      </c>
    </row>
    <row r="6" spans="1:8">
      <c r="A6" s="37">
        <v>5</v>
      </c>
      <c r="B6" s="37">
        <v>16</v>
      </c>
      <c r="C6" s="37">
        <v>4552</v>
      </c>
      <c r="D6" s="37">
        <v>151192.655421367</v>
      </c>
      <c r="E6" s="37">
        <v>126215.339564957</v>
      </c>
      <c r="F6" s="37">
        <v>24977.3158564103</v>
      </c>
      <c r="G6" s="37">
        <v>126215.339564957</v>
      </c>
      <c r="H6" s="37">
        <v>0.16520191266433901</v>
      </c>
    </row>
    <row r="7" spans="1:8">
      <c r="A7" s="37">
        <v>6</v>
      </c>
      <c r="B7" s="37">
        <v>17</v>
      </c>
      <c r="C7" s="37">
        <v>15154</v>
      </c>
      <c r="D7" s="37">
        <v>268819.35075555497</v>
      </c>
      <c r="E7" s="37">
        <v>194166.08180769201</v>
      </c>
      <c r="F7" s="37">
        <v>74653.268947863195</v>
      </c>
      <c r="G7" s="37">
        <v>194166.08180769201</v>
      </c>
      <c r="H7" s="37">
        <v>0.27770794304070501</v>
      </c>
    </row>
    <row r="8" spans="1:8">
      <c r="A8" s="37">
        <v>7</v>
      </c>
      <c r="B8" s="37">
        <v>18</v>
      </c>
      <c r="C8" s="37">
        <v>62977</v>
      </c>
      <c r="D8" s="37">
        <v>97275.802864957295</v>
      </c>
      <c r="E8" s="37">
        <v>81875.132260683793</v>
      </c>
      <c r="F8" s="37">
        <v>15400.6706042735</v>
      </c>
      <c r="G8" s="37">
        <v>81875.132260683793</v>
      </c>
      <c r="H8" s="37">
        <v>0.15831964528376499</v>
      </c>
    </row>
    <row r="9" spans="1:8">
      <c r="A9" s="37">
        <v>8</v>
      </c>
      <c r="B9" s="37">
        <v>19</v>
      </c>
      <c r="C9" s="37">
        <v>14815</v>
      </c>
      <c r="D9" s="37">
        <v>114268.45913247899</v>
      </c>
      <c r="E9" s="37">
        <v>103523.264425641</v>
      </c>
      <c r="F9" s="37">
        <v>10745.194706837599</v>
      </c>
      <c r="G9" s="37">
        <v>103523.264425641</v>
      </c>
      <c r="H9" s="37">
        <v>9.4034651280105394E-2</v>
      </c>
    </row>
    <row r="10" spans="1:8">
      <c r="A10" s="37">
        <v>9</v>
      </c>
      <c r="B10" s="37">
        <v>21</v>
      </c>
      <c r="C10" s="37">
        <v>216372</v>
      </c>
      <c r="D10" s="37">
        <v>793536.06854017102</v>
      </c>
      <c r="E10" s="37">
        <v>823915.72523333295</v>
      </c>
      <c r="F10" s="37">
        <v>-30401.913103418799</v>
      </c>
      <c r="G10" s="37">
        <v>823915.72523333295</v>
      </c>
      <c r="H10" s="37">
        <v>-3.8313023212306001E-2</v>
      </c>
    </row>
    <row r="11" spans="1:8">
      <c r="A11" s="37">
        <v>10</v>
      </c>
      <c r="B11" s="37">
        <v>22</v>
      </c>
      <c r="C11" s="37">
        <v>20018</v>
      </c>
      <c r="D11" s="37">
        <v>445176.38542735</v>
      </c>
      <c r="E11" s="37">
        <v>388492.73239743599</v>
      </c>
      <c r="F11" s="37">
        <v>56683.653029914502</v>
      </c>
      <c r="G11" s="37">
        <v>388492.73239743599</v>
      </c>
      <c r="H11" s="37">
        <v>0.12732852614251</v>
      </c>
    </row>
    <row r="12" spans="1:8">
      <c r="A12" s="37">
        <v>11</v>
      </c>
      <c r="B12" s="37">
        <v>23</v>
      </c>
      <c r="C12" s="37">
        <v>163674.78899999999</v>
      </c>
      <c r="D12" s="37">
        <v>1611752.4945683801</v>
      </c>
      <c r="E12" s="37">
        <v>1400040.6761692299</v>
      </c>
      <c r="F12" s="37">
        <v>201250.948228205</v>
      </c>
      <c r="G12" s="37">
        <v>1400040.6761692299</v>
      </c>
      <c r="H12" s="37">
        <v>0.12568038523522301</v>
      </c>
    </row>
    <row r="13" spans="1:8">
      <c r="A13" s="37">
        <v>12</v>
      </c>
      <c r="B13" s="37">
        <v>24</v>
      </c>
      <c r="C13" s="37">
        <v>24734.9</v>
      </c>
      <c r="D13" s="37">
        <v>570952.41602991498</v>
      </c>
      <c r="E13" s="37">
        <v>526902.31181709399</v>
      </c>
      <c r="F13" s="37">
        <v>44050.104212820501</v>
      </c>
      <c r="G13" s="37">
        <v>526902.31181709399</v>
      </c>
      <c r="H13" s="37">
        <v>7.7151970945530696E-2</v>
      </c>
    </row>
    <row r="14" spans="1:8">
      <c r="A14" s="37">
        <v>13</v>
      </c>
      <c r="B14" s="37">
        <v>25</v>
      </c>
      <c r="C14" s="37">
        <v>107408</v>
      </c>
      <c r="D14" s="37">
        <v>1371622.4209</v>
      </c>
      <c r="E14" s="37">
        <v>1266821.7028999999</v>
      </c>
      <c r="F14" s="37">
        <v>104800.71799999999</v>
      </c>
      <c r="G14" s="37">
        <v>1266821.7028999999</v>
      </c>
      <c r="H14" s="37">
        <v>7.6406390274106395E-2</v>
      </c>
    </row>
    <row r="15" spans="1:8">
      <c r="A15" s="37">
        <v>14</v>
      </c>
      <c r="B15" s="37">
        <v>26</v>
      </c>
      <c r="C15" s="37">
        <v>73889</v>
      </c>
      <c r="D15" s="37">
        <v>402221.42333070899</v>
      </c>
      <c r="E15" s="37">
        <v>362689.90942303097</v>
      </c>
      <c r="F15" s="37">
        <v>39531.513907677203</v>
      </c>
      <c r="G15" s="37">
        <v>362689.90942303097</v>
      </c>
      <c r="H15" s="37">
        <v>9.8282964592798797E-2</v>
      </c>
    </row>
    <row r="16" spans="1:8">
      <c r="A16" s="37">
        <v>15</v>
      </c>
      <c r="B16" s="37">
        <v>27</v>
      </c>
      <c r="C16" s="37">
        <v>138444.111</v>
      </c>
      <c r="D16" s="37">
        <v>1119687.0764631401</v>
      </c>
      <c r="E16" s="37">
        <v>1051342.41999011</v>
      </c>
      <c r="F16" s="37">
        <v>68287.220575599393</v>
      </c>
      <c r="G16" s="37">
        <v>1051342.41999011</v>
      </c>
      <c r="H16" s="37">
        <v>6.0990901009995102E-2</v>
      </c>
    </row>
    <row r="17" spans="1:9">
      <c r="A17" s="37">
        <v>16</v>
      </c>
      <c r="B17" s="37">
        <v>29</v>
      </c>
      <c r="C17" s="37">
        <v>230653</v>
      </c>
      <c r="D17" s="37">
        <v>2750651.4617316201</v>
      </c>
      <c r="E17" s="37">
        <v>2615136.3531820499</v>
      </c>
      <c r="F17" s="37">
        <v>135386.90342136699</v>
      </c>
      <c r="G17" s="37">
        <v>2615136.3531820499</v>
      </c>
      <c r="H17" s="37">
        <v>4.9222235476952397E-2</v>
      </c>
    </row>
    <row r="18" spans="1:9">
      <c r="A18" s="37">
        <v>17</v>
      </c>
      <c r="B18" s="37">
        <v>31</v>
      </c>
      <c r="C18" s="37">
        <v>29373.788</v>
      </c>
      <c r="D18" s="37">
        <v>312654.04722210101</v>
      </c>
      <c r="E18" s="37">
        <v>271305.94959039899</v>
      </c>
      <c r="F18" s="37">
        <v>41348.097631702098</v>
      </c>
      <c r="G18" s="37">
        <v>271305.94959039899</v>
      </c>
      <c r="H18" s="37">
        <v>0.13224872026789899</v>
      </c>
    </row>
    <row r="19" spans="1:9">
      <c r="A19" s="37">
        <v>18</v>
      </c>
      <c r="B19" s="37">
        <v>32</v>
      </c>
      <c r="C19" s="37">
        <v>25014.296999999999</v>
      </c>
      <c r="D19" s="37">
        <v>418387.02773672203</v>
      </c>
      <c r="E19" s="37">
        <v>393157.66964623699</v>
      </c>
      <c r="F19" s="37">
        <v>25229.3580904845</v>
      </c>
      <c r="G19" s="37">
        <v>393157.66964623699</v>
      </c>
      <c r="H19" s="37">
        <v>6.0301482641475501E-2</v>
      </c>
    </row>
    <row r="20" spans="1:9">
      <c r="A20" s="37">
        <v>19</v>
      </c>
      <c r="B20" s="37">
        <v>33</v>
      </c>
      <c r="C20" s="37">
        <v>37149.896000000001</v>
      </c>
      <c r="D20" s="37">
        <v>612668.50567179499</v>
      </c>
      <c r="E20" s="37">
        <v>481867.960018932</v>
      </c>
      <c r="F20" s="37">
        <v>130800.545652863</v>
      </c>
      <c r="G20" s="37">
        <v>481867.960018932</v>
      </c>
      <c r="H20" s="37">
        <v>0.21349317688435701</v>
      </c>
    </row>
    <row r="21" spans="1:9">
      <c r="A21" s="37">
        <v>20</v>
      </c>
      <c r="B21" s="37">
        <v>34</v>
      </c>
      <c r="C21" s="37">
        <v>38394.252</v>
      </c>
      <c r="D21" s="37">
        <v>244779.66823306901</v>
      </c>
      <c r="E21" s="37">
        <v>186074.69267188801</v>
      </c>
      <c r="F21" s="37">
        <v>58704.975561180501</v>
      </c>
      <c r="G21" s="37">
        <v>186074.69267188801</v>
      </c>
      <c r="H21" s="37">
        <v>0.23982782550911899</v>
      </c>
    </row>
    <row r="22" spans="1:9">
      <c r="A22" s="37">
        <v>21</v>
      </c>
      <c r="B22" s="37">
        <v>35</v>
      </c>
      <c r="C22" s="37">
        <v>44449.444000000003</v>
      </c>
      <c r="D22" s="37">
        <v>1181231.58889912</v>
      </c>
      <c r="E22" s="37">
        <v>1119924.7626008801</v>
      </c>
      <c r="F22" s="37">
        <v>61306.826298230102</v>
      </c>
      <c r="G22" s="37">
        <v>1119924.7626008801</v>
      </c>
      <c r="H22" s="37">
        <v>5.1900767702434097E-2</v>
      </c>
    </row>
    <row r="23" spans="1:9">
      <c r="A23" s="37">
        <v>22</v>
      </c>
      <c r="B23" s="37">
        <v>36</v>
      </c>
      <c r="C23" s="37">
        <v>176198.43799999999</v>
      </c>
      <c r="D23" s="37">
        <v>841162.24442477897</v>
      </c>
      <c r="E23" s="37">
        <v>745928.96848468506</v>
      </c>
      <c r="F23" s="37">
        <v>95233.275940093401</v>
      </c>
      <c r="G23" s="37">
        <v>745928.96848468506</v>
      </c>
      <c r="H23" s="37">
        <v>0.113216298723937</v>
      </c>
    </row>
    <row r="24" spans="1:9">
      <c r="A24" s="37">
        <v>23</v>
      </c>
      <c r="B24" s="37">
        <v>37</v>
      </c>
      <c r="C24" s="37">
        <v>144272.601</v>
      </c>
      <c r="D24" s="37">
        <v>1004068.31370442</v>
      </c>
      <c r="E24" s="37">
        <v>893698.23936918494</v>
      </c>
      <c r="F24" s="37">
        <v>110370.074335239</v>
      </c>
      <c r="G24" s="37">
        <v>893698.23936918494</v>
      </c>
      <c r="H24" s="37">
        <v>0.109922873602134</v>
      </c>
    </row>
    <row r="25" spans="1:9">
      <c r="A25" s="37">
        <v>24</v>
      </c>
      <c r="B25" s="37">
        <v>38</v>
      </c>
      <c r="C25" s="37">
        <v>563100.85</v>
      </c>
      <c r="D25" s="37">
        <v>2283243.72142566</v>
      </c>
      <c r="E25" s="37">
        <v>2371935.3024053099</v>
      </c>
      <c r="F25" s="37">
        <v>-88691.580979645994</v>
      </c>
      <c r="G25" s="37">
        <v>2371935.3024053099</v>
      </c>
      <c r="H25" s="37">
        <v>-3.8844552663115102E-2</v>
      </c>
    </row>
    <row r="26" spans="1:9">
      <c r="A26" s="37">
        <v>25</v>
      </c>
      <c r="B26" s="37">
        <v>39</v>
      </c>
      <c r="C26" s="37">
        <v>84456.286999999997</v>
      </c>
      <c r="D26" s="37">
        <v>131597.538042909</v>
      </c>
      <c r="E26" s="37">
        <v>105281.515943768</v>
      </c>
      <c r="F26" s="37">
        <v>26316.022099141399</v>
      </c>
      <c r="G26" s="37">
        <v>105281.515943768</v>
      </c>
      <c r="H26" s="37">
        <v>0.19997351387045501</v>
      </c>
    </row>
    <row r="27" spans="1:9">
      <c r="A27" s="37">
        <v>26</v>
      </c>
      <c r="B27" s="37">
        <v>42</v>
      </c>
      <c r="C27" s="37">
        <v>11187.681</v>
      </c>
      <c r="D27" s="37">
        <v>242249.0337</v>
      </c>
      <c r="E27" s="37">
        <v>207440.2605</v>
      </c>
      <c r="F27" s="37">
        <v>34808.773200000003</v>
      </c>
      <c r="G27" s="37">
        <v>207440.2605</v>
      </c>
      <c r="H27" s="37">
        <v>0.143690039412529</v>
      </c>
    </row>
    <row r="28" spans="1:9">
      <c r="A28" s="37">
        <v>27</v>
      </c>
      <c r="B28" s="37">
        <v>75</v>
      </c>
      <c r="C28" s="37">
        <v>46</v>
      </c>
      <c r="D28" s="37">
        <v>13588.8888888889</v>
      </c>
      <c r="E28" s="37">
        <v>12232.807692307701</v>
      </c>
      <c r="F28" s="37">
        <v>1356.0811965811999</v>
      </c>
      <c r="G28" s="37">
        <v>12232.807692307701</v>
      </c>
      <c r="H28" s="37">
        <v>9.9793383231649796E-2</v>
      </c>
    </row>
    <row r="29" spans="1:9">
      <c r="A29" s="37">
        <v>28</v>
      </c>
      <c r="B29" s="37">
        <v>76</v>
      </c>
      <c r="C29" s="37">
        <v>1820</v>
      </c>
      <c r="D29" s="37">
        <v>310545.815411966</v>
      </c>
      <c r="E29" s="37">
        <v>303867.86901794898</v>
      </c>
      <c r="F29" s="37">
        <v>6677.9463940170899</v>
      </c>
      <c r="G29" s="37">
        <v>303867.86901794898</v>
      </c>
      <c r="H29" s="37">
        <v>2.15039007534467E-2</v>
      </c>
    </row>
    <row r="30" spans="1:9">
      <c r="A30" s="37">
        <v>29</v>
      </c>
      <c r="B30" s="37">
        <v>99</v>
      </c>
      <c r="C30" s="37">
        <v>16</v>
      </c>
      <c r="D30" s="37">
        <v>8508.5545722713905</v>
      </c>
      <c r="E30" s="37">
        <v>7724.9771424249302</v>
      </c>
      <c r="F30" s="37">
        <v>783.57742984645597</v>
      </c>
      <c r="G30" s="37">
        <v>7724.9771424249302</v>
      </c>
      <c r="H30" s="37">
        <v>9.2092895825110502E-2</v>
      </c>
    </row>
    <row r="31" spans="1:9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  <c r="I31" s="40"/>
    </row>
    <row r="32" spans="1:9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43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196</v>
      </c>
      <c r="D34" s="34">
        <v>967548.34</v>
      </c>
      <c r="E34" s="34">
        <v>1009847.35</v>
      </c>
      <c r="F34" s="30"/>
      <c r="G34" s="30"/>
      <c r="H34" s="30"/>
    </row>
    <row r="35" spans="1:8">
      <c r="A35" s="30"/>
      <c r="B35" s="33">
        <v>71</v>
      </c>
      <c r="C35" s="34">
        <v>157</v>
      </c>
      <c r="D35" s="34">
        <v>393945.41</v>
      </c>
      <c r="E35" s="34">
        <v>444422.66</v>
      </c>
      <c r="F35" s="30"/>
      <c r="G35" s="30"/>
      <c r="H35" s="30"/>
    </row>
    <row r="36" spans="1:8">
      <c r="A36" s="30"/>
      <c r="B36" s="33">
        <v>72</v>
      </c>
      <c r="C36" s="34">
        <v>33</v>
      </c>
      <c r="D36" s="34">
        <v>87128.93</v>
      </c>
      <c r="E36" s="34">
        <v>90138.91</v>
      </c>
      <c r="F36" s="30"/>
      <c r="G36" s="30"/>
      <c r="H36" s="30"/>
    </row>
    <row r="37" spans="1:8">
      <c r="A37" s="30"/>
      <c r="B37" s="33">
        <v>73</v>
      </c>
      <c r="C37" s="34">
        <v>69</v>
      </c>
      <c r="D37" s="34">
        <v>149756.49</v>
      </c>
      <c r="E37" s="34">
        <v>174131.65</v>
      </c>
      <c r="F37" s="30"/>
      <c r="G37" s="30"/>
      <c r="H37" s="30"/>
    </row>
    <row r="38" spans="1:8">
      <c r="A38" s="30"/>
      <c r="B38" s="33">
        <v>74</v>
      </c>
      <c r="C38" s="34">
        <v>2</v>
      </c>
      <c r="D38" s="34">
        <v>0.08</v>
      </c>
      <c r="E38" s="34">
        <v>111.12</v>
      </c>
      <c r="F38" s="30"/>
      <c r="G38" s="30"/>
      <c r="H38" s="30"/>
    </row>
    <row r="39" spans="1:8">
      <c r="A39" s="30"/>
      <c r="B39" s="33">
        <v>77</v>
      </c>
      <c r="C39" s="34">
        <v>160</v>
      </c>
      <c r="D39" s="34">
        <v>190991.5</v>
      </c>
      <c r="E39" s="34">
        <v>241904.84</v>
      </c>
      <c r="F39" s="34"/>
      <c r="G39" s="30"/>
      <c r="H39" s="30"/>
    </row>
    <row r="40" spans="1:8">
      <c r="A40" s="30"/>
      <c r="B40" s="33">
        <v>78</v>
      </c>
      <c r="C40" s="34">
        <v>40</v>
      </c>
      <c r="D40" s="34">
        <v>35622.400000000001</v>
      </c>
      <c r="E40" s="34">
        <v>30656.62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2016-11-07T00:47:28Z</dcterms:modified>
</cp:coreProperties>
</file>