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<sst xmlns="http://schemas.openxmlformats.org/spreadsheetml/2006/main" count="121" uniqueCount="80">
  <si>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</si>
  <si>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</si>
  <si>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</si>
  <si>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</si>
  <si>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</si>
  <si>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</si>
  <si>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</si>
  <si>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</si>
  <si>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</si>
  <si>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</si>
  <si>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</si>
  <si>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</si>
  <si>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</si>
  <si>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</si>
  <si>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</si>
  <si>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</si>
  <si>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</si>
  <si>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</si>
  <si>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</si>
  <si>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</si>
  <si>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</si>
  <si>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</si>
  <si>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</si>
  <si>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</si>
  <si>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</si>
  <si>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</si>
  <si>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</si>
  <si>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</si>
  <si>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</si>
  <si>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</si>
  <si>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</si>
  <si>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</si>
  <si>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</si>
  <si>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</si>
  <si>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</si>
  <si>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</si>
  <si>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</si>
  <si>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</si>
  <si>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</si>
  <si>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</si>
  <si>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</si>
  <si>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</si>
  <si>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</si>
  <si>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</si>
  <si>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</si>
  <si>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</si>
  <si>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</si>
  <si>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</si>
  <si>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</si>
  <si>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</si>
  <si>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</si>
  <si>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</si>
  <si>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</si>
  <si>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</si>
  <si>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</si>
  <si>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</si>
  <si>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</si>
  <si>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</si>
  <si>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</si>
  <si>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</si>
  <si>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</si>
  <si>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</si>
  <si>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</si>
  <si>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</si>
  <si>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</si>
  <si>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</si>
  <si>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</si>
  <si>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</si>
  <si>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</si>
  <si>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</si>
  <si>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</si>
  <si>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</si>
  <si>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</si>
  <si>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</si>
  <si>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</si>
  <si>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</si>
  <si>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</si>
  <si>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</si>
  <si>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</si>
  <si>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  <phoneticPr fontId="46" type="noConversion"/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</si>
</sst>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35822798.508300006</v>
      </c>
      <c r="F3" s="25">
        <f>RA!I7</f>
        <v>243744.12650000001</v>
      </c>
      <c r="G3" s="16">
        <f>SUM(G4:G42)</f>
        <v>35579054.381799996</v>
      </c>
      <c r="H3" s="27">
        <f>RA!J7</f>
        <v>0.680416206018984</v>
      </c>
      <c r="I3" s="20">
        <f>SUM(I4:I42)</f>
        <v>35822808.732011847</v>
      </c>
      <c r="J3" s="21">
        <f>SUM(J4:J42)</f>
        <v>35579053.763774961</v>
      </c>
      <c r="K3" s="22">
        <f>E3-I3</f>
        <v>-10.223711840808392</v>
      </c>
      <c r="L3" s="22">
        <f>G3-J3</f>
        <v>0.6180250346660614</v>
      </c>
    </row>
    <row r="4" spans="1:13">
      <c r="A4" s="69">
        <f>RA!A8</f>
        <v>42679</v>
      </c>
      <c r="B4" s="12">
        <v>12</v>
      </c>
      <c r="C4" s="67" t="s">
        <v>6</v>
      </c>
      <c r="D4" s="67"/>
      <c r="E4" s="15">
        <f>VLOOKUP(C4,RA!B8:D35,3,0)</f>
        <v>2743686.2938999999</v>
      </c>
      <c r="F4" s="25">
        <f>VLOOKUP(C4,RA!B8:I38,8,0)</f>
        <v>-483231.18209999998</v>
      </c>
      <c r="G4" s="16">
        <f t="shared" ref="G4:G42" si="0">E4-F4</f>
        <v>3226917.4759999998</v>
      </c>
      <c r="H4" s="27">
        <f>RA!J8</f>
        <v>-17.6124793557617</v>
      </c>
      <c r="I4" s="20">
        <f>VLOOKUP(B4,RMS!B:D,3,FALSE)</f>
        <v>2743686.9126871801</v>
      </c>
      <c r="J4" s="21">
        <f>VLOOKUP(B4,RMS!B:E,4,FALSE)</f>
        <v>3226917.4827726502</v>
      </c>
      <c r="K4" s="22">
        <f t="shared" ref="K4:K42" si="1">E4-I4</f>
        <v>-0.61878718016669154</v>
      </c>
      <c r="L4" s="22">
        <f t="shared" ref="L4:L42" si="2">G4-J4</f>
        <v>-6.7726504057645798E-3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144342.43470000001</v>
      </c>
      <c r="F5" s="25">
        <f>VLOOKUP(C5,RA!B9:I39,8,0)</f>
        <v>25293.9025</v>
      </c>
      <c r="G5" s="16">
        <f t="shared" si="0"/>
        <v>119048.53220000002</v>
      </c>
      <c r="H5" s="27">
        <f>RA!J9</f>
        <v>17.523538765693299</v>
      </c>
      <c r="I5" s="20">
        <f>VLOOKUP(B5,RMS!B:D,3,FALSE)</f>
        <v>144342.47911709399</v>
      </c>
      <c r="J5" s="21">
        <f>VLOOKUP(B5,RMS!B:E,4,FALSE)</f>
        <v>119048.50530256399</v>
      </c>
      <c r="K5" s="22">
        <f t="shared" si="1"/>
        <v>-4.4417093973606825E-2</v>
      </c>
      <c r="L5" s="22">
        <f t="shared" si="2"/>
        <v>2.6897436022409238E-2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332874.891</v>
      </c>
      <c r="F6" s="25">
        <f>VLOOKUP(C6,RA!B10:I40,8,0)</f>
        <v>-10963.7754</v>
      </c>
      <c r="G6" s="16">
        <f t="shared" si="0"/>
        <v>343838.66639999999</v>
      </c>
      <c r="H6" s="27">
        <f>RA!J10</f>
        <v>-3.2936624829416798</v>
      </c>
      <c r="I6" s="20">
        <f>VLOOKUP(B6,RMS!B:D,3,FALSE)</f>
        <v>332877.459182013</v>
      </c>
      <c r="J6" s="21">
        <f>VLOOKUP(B6,RMS!B:E,4,FALSE)</f>
        <v>343838.66775765602</v>
      </c>
      <c r="K6" s="22">
        <f>E6-I6</f>
        <v>-2.5681820129975677</v>
      </c>
      <c r="L6" s="22">
        <f t="shared" si="2"/>
        <v>-1.3576560304500163E-3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163168.29370000001</v>
      </c>
      <c r="F7" s="25">
        <f>VLOOKUP(C7,RA!B11:I41,8,0)</f>
        <v>-27732.016299999999</v>
      </c>
      <c r="G7" s="16">
        <f t="shared" si="0"/>
        <v>190900.31</v>
      </c>
      <c r="H7" s="27">
        <f>RA!J11</f>
        <v>-16.995959001071501</v>
      </c>
      <c r="I7" s="20">
        <f>VLOOKUP(B7,RMS!B:D,3,FALSE)</f>
        <v>163168.33981064201</v>
      </c>
      <c r="J7" s="21">
        <f>VLOOKUP(B7,RMS!B:E,4,FALSE)</f>
        <v>190900.310801452</v>
      </c>
      <c r="K7" s="22">
        <f t="shared" si="1"/>
        <v>-4.6110641997074708E-2</v>
      </c>
      <c r="L7" s="22">
        <f t="shared" si="2"/>
        <v>-8.0145199899561703E-4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1802574.9110000001</v>
      </c>
      <c r="F8" s="25">
        <f>VLOOKUP(C8,RA!B12:I42,8,0)</f>
        <v>-46109.069300000003</v>
      </c>
      <c r="G8" s="16">
        <f t="shared" si="0"/>
        <v>1848683.9803000002</v>
      </c>
      <c r="H8" s="27">
        <f>RA!J12</f>
        <v>-2.55795578972196</v>
      </c>
      <c r="I8" s="20">
        <f>VLOOKUP(B8,RMS!B:D,3,FALSE)</f>
        <v>1802574.9482717901</v>
      </c>
      <c r="J8" s="21">
        <f>VLOOKUP(B8,RMS!B:E,4,FALSE)</f>
        <v>1848683.98493333</v>
      </c>
      <c r="K8" s="22">
        <f t="shared" si="1"/>
        <v>-3.7271789973601699E-2</v>
      </c>
      <c r="L8" s="22">
        <f t="shared" si="2"/>
        <v>-4.6333298087120056E-3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1153573.0307</v>
      </c>
      <c r="F9" s="25">
        <f>VLOOKUP(C9,RA!B13:I43,8,0)</f>
        <v>-60988.41</v>
      </c>
      <c r="G9" s="16">
        <f t="shared" si="0"/>
        <v>1214561.4406999999</v>
      </c>
      <c r="H9" s="27">
        <f>RA!J13</f>
        <v>-5.2869136480237904</v>
      </c>
      <c r="I9" s="20">
        <f>VLOOKUP(B9,RMS!B:D,3,FALSE)</f>
        <v>1153573.22832735</v>
      </c>
      <c r="J9" s="21">
        <f>VLOOKUP(B9,RMS!B:E,4,FALSE)</f>
        <v>1214561.43889744</v>
      </c>
      <c r="K9" s="22">
        <f t="shared" si="1"/>
        <v>-0.19762734998948872</v>
      </c>
      <c r="L9" s="22">
        <f t="shared" si="2"/>
        <v>1.8025599420070648E-3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239198.5528</v>
      </c>
      <c r="F10" s="25">
        <f>VLOOKUP(C10,RA!B14:I43,8,0)</f>
        <v>41237.378299999997</v>
      </c>
      <c r="G10" s="16">
        <f t="shared" si="0"/>
        <v>197961.17450000002</v>
      </c>
      <c r="H10" s="27">
        <f>RA!J14</f>
        <v>17.239810950896398</v>
      </c>
      <c r="I10" s="20">
        <f>VLOOKUP(B10,RMS!B:D,3,FALSE)</f>
        <v>239198.55348632499</v>
      </c>
      <c r="J10" s="21">
        <f>VLOOKUP(B10,RMS!B:E,4,FALSE)</f>
        <v>197961.169888034</v>
      </c>
      <c r="K10" s="22">
        <f t="shared" si="1"/>
        <v>-6.8632498732767999E-4</v>
      </c>
      <c r="L10" s="22">
        <f t="shared" si="2"/>
        <v>4.6119660255499184E-3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288353.9999</v>
      </c>
      <c r="F11" s="25">
        <f>VLOOKUP(C11,RA!B15:I44,8,0)</f>
        <v>-4700.7938999999997</v>
      </c>
      <c r="G11" s="16">
        <f t="shared" si="0"/>
        <v>293054.79379999998</v>
      </c>
      <c r="H11" s="27">
        <f>RA!J15</f>
        <v>-1.6302162972007399</v>
      </c>
      <c r="I11" s="20">
        <f>VLOOKUP(B11,RMS!B:D,3,FALSE)</f>
        <v>288354.27401367499</v>
      </c>
      <c r="J11" s="21">
        <f>VLOOKUP(B11,RMS!B:E,4,FALSE)</f>
        <v>293054.793341026</v>
      </c>
      <c r="K11" s="22">
        <f t="shared" si="1"/>
        <v>-0.27411367499735206</v>
      </c>
      <c r="L11" s="22">
        <f t="shared" si="2"/>
        <v>4.5897398376837373E-4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1382612.1131</v>
      </c>
      <c r="F12" s="25">
        <f>VLOOKUP(C12,RA!B16:I45,8,0)</f>
        <v>-105024.4054</v>
      </c>
      <c r="G12" s="16">
        <f t="shared" si="0"/>
        <v>1487636.5185</v>
      </c>
      <c r="H12" s="27">
        <f>RA!J16</f>
        <v>-7.5960860175397498</v>
      </c>
      <c r="I12" s="20">
        <f>VLOOKUP(B12,RMS!B:D,3,FALSE)</f>
        <v>1382611.04541578</v>
      </c>
      <c r="J12" s="21">
        <f>VLOOKUP(B12,RMS!B:E,4,FALSE)</f>
        <v>1487636.5185</v>
      </c>
      <c r="K12" s="22">
        <f t="shared" si="1"/>
        <v>1.0676842199172825</v>
      </c>
      <c r="L12" s="22">
        <f t="shared" si="2"/>
        <v>0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558686.54359999998</v>
      </c>
      <c r="F13" s="25">
        <f>VLOOKUP(C13,RA!B17:I46,8,0)</f>
        <v>68567.134399999995</v>
      </c>
      <c r="G13" s="16">
        <f t="shared" si="0"/>
        <v>490119.40919999999</v>
      </c>
      <c r="H13" s="27">
        <f>RA!J17</f>
        <v>12.272916751882899</v>
      </c>
      <c r="I13" s="20">
        <f>VLOOKUP(B13,RMS!B:D,3,FALSE)</f>
        <v>558686.55375128204</v>
      </c>
      <c r="J13" s="21">
        <f>VLOOKUP(B13,RMS!B:E,4,FALSE)</f>
        <v>490119.40784871799</v>
      </c>
      <c r="K13" s="22">
        <f t="shared" si="1"/>
        <v>-1.0151282069273293E-2</v>
      </c>
      <c r="L13" s="22">
        <f t="shared" si="2"/>
        <v>1.351282000541687E-3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2265048.2379000001</v>
      </c>
      <c r="F14" s="25">
        <f>VLOOKUP(C14,RA!B18:I47,8,0)</f>
        <v>293983.99170000001</v>
      </c>
      <c r="G14" s="16">
        <f t="shared" si="0"/>
        <v>1971064.2461999999</v>
      </c>
      <c r="H14" s="27">
        <f>RA!J18</f>
        <v>12.979149264059901</v>
      </c>
      <c r="I14" s="20">
        <f>VLOOKUP(B14,RMS!B:D,3,FALSE)</f>
        <v>2265048.9613505998</v>
      </c>
      <c r="J14" s="21">
        <f>VLOOKUP(B14,RMS!B:E,4,FALSE)</f>
        <v>1971064.2210623899</v>
      </c>
      <c r="K14" s="22">
        <f t="shared" si="1"/>
        <v>-0.72345059970393777</v>
      </c>
      <c r="L14" s="22">
        <f t="shared" si="2"/>
        <v>2.5137610035017133E-2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989699.10519999999</v>
      </c>
      <c r="F15" s="25">
        <f>VLOOKUP(C15,RA!B19:I48,8,0)</f>
        <v>46407.562299999998</v>
      </c>
      <c r="G15" s="16">
        <f t="shared" si="0"/>
        <v>943291.5429</v>
      </c>
      <c r="H15" s="27">
        <f>RA!J19</f>
        <v>4.6890577202878099</v>
      </c>
      <c r="I15" s="20">
        <f>VLOOKUP(B15,RMS!B:D,3,FALSE)</f>
        <v>989699.18332431</v>
      </c>
      <c r="J15" s="21">
        <f>VLOOKUP(B15,RMS!B:E,4,FALSE)</f>
        <v>943291.54227521399</v>
      </c>
      <c r="K15" s="22">
        <f t="shared" si="1"/>
        <v>-7.8124310006387532E-2</v>
      </c>
      <c r="L15" s="22">
        <f t="shared" si="2"/>
        <v>6.2478601466864347E-4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1982332.1235</v>
      </c>
      <c r="F16" s="25">
        <f>VLOOKUP(C16,RA!B20:I49,8,0)</f>
        <v>107844.9794</v>
      </c>
      <c r="G16" s="16">
        <f t="shared" si="0"/>
        <v>1874487.1440999999</v>
      </c>
      <c r="H16" s="27">
        <f>RA!J20</f>
        <v>5.4403083177398699</v>
      </c>
      <c r="I16" s="20">
        <f>VLOOKUP(B16,RMS!B:D,3,FALSE)</f>
        <v>1982332.53062274</v>
      </c>
      <c r="J16" s="21">
        <f>VLOOKUP(B16,RMS!B:E,4,FALSE)</f>
        <v>1874487.1440999999</v>
      </c>
      <c r="K16" s="22">
        <f t="shared" si="1"/>
        <v>-0.40712274005636573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501310.71850000002</v>
      </c>
      <c r="F17" s="25">
        <f>VLOOKUP(C17,RA!B21:I50,8,0)</f>
        <v>49075.434099999999</v>
      </c>
      <c r="G17" s="16">
        <f t="shared" si="0"/>
        <v>452235.2844</v>
      </c>
      <c r="H17" s="27">
        <f>RA!J21</f>
        <v>9.7894244605105101</v>
      </c>
      <c r="I17" s="20">
        <f>VLOOKUP(B17,RMS!B:D,3,FALSE)</f>
        <v>501310.21577187098</v>
      </c>
      <c r="J17" s="21">
        <f>VLOOKUP(B17,RMS!B:E,4,FALSE)</f>
        <v>452235.284441797</v>
      </c>
      <c r="K17" s="22">
        <f t="shared" si="1"/>
        <v>0.50272812903858721</v>
      </c>
      <c r="L17" s="22">
        <f t="shared" si="2"/>
        <v>-4.1797000449150801E-5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1549127.8829000001</v>
      </c>
      <c r="F18" s="25">
        <f>VLOOKUP(C18,RA!B22:I51,8,0)</f>
        <v>92082.028099999996</v>
      </c>
      <c r="G18" s="16">
        <f t="shared" si="0"/>
        <v>1457045.8548000001</v>
      </c>
      <c r="H18" s="27">
        <f>RA!J22</f>
        <v>5.9441205026676398</v>
      </c>
      <c r="I18" s="20">
        <f>VLOOKUP(B18,RMS!B:D,3,FALSE)</f>
        <v>1549129.81025587</v>
      </c>
      <c r="J18" s="21">
        <f>VLOOKUP(B18,RMS!B:E,4,FALSE)</f>
        <v>1457045.86215205</v>
      </c>
      <c r="K18" s="22">
        <f t="shared" si="1"/>
        <v>-1.9273558699060231</v>
      </c>
      <c r="L18" s="22">
        <f t="shared" si="2"/>
        <v>-7.3520499281585217E-3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4962300.4084000001</v>
      </c>
      <c r="F19" s="25">
        <f>VLOOKUP(C19,RA!B23:I52,8,0)</f>
        <v>88184.536200000002</v>
      </c>
      <c r="G19" s="16">
        <f t="shared" si="0"/>
        <v>4874115.8722000001</v>
      </c>
      <c r="H19" s="27">
        <f>RA!J23</f>
        <v>1.77708983621234</v>
      </c>
      <c r="I19" s="20">
        <f>VLOOKUP(B19,RMS!B:D,3,FALSE)</f>
        <v>4962304.9937495701</v>
      </c>
      <c r="J19" s="21">
        <f>VLOOKUP(B19,RMS!B:E,4,FALSE)</f>
        <v>4874115.8984410297</v>
      </c>
      <c r="K19" s="22">
        <f t="shared" si="1"/>
        <v>-4.5853495700284839</v>
      </c>
      <c r="L19" s="22">
        <f t="shared" si="2"/>
        <v>-2.6241029612720013E-2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383196.56790000002</v>
      </c>
      <c r="F20" s="25">
        <f>VLOOKUP(C20,RA!B24:I53,8,0)</f>
        <v>50746.200599999996</v>
      </c>
      <c r="G20" s="16">
        <f t="shared" si="0"/>
        <v>332450.36730000004</v>
      </c>
      <c r="H20" s="27">
        <f>RA!J24</f>
        <v>13.2428640679378</v>
      </c>
      <c r="I20" s="20">
        <f>VLOOKUP(B20,RMS!B:D,3,FALSE)</f>
        <v>383196.69484181202</v>
      </c>
      <c r="J20" s="21">
        <f>VLOOKUP(B20,RMS!B:E,4,FALSE)</f>
        <v>332450.36822506099</v>
      </c>
      <c r="K20" s="22">
        <f t="shared" si="1"/>
        <v>-0.1269418119918555</v>
      </c>
      <c r="L20" s="22">
        <f t="shared" si="2"/>
        <v>-9.2506094370037317E-4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538392.59490000003</v>
      </c>
      <c r="F21" s="25">
        <f>VLOOKUP(C21,RA!B25:I54,8,0)</f>
        <v>37235.310700000002</v>
      </c>
      <c r="G21" s="16">
        <f t="shared" si="0"/>
        <v>501157.28419999999</v>
      </c>
      <c r="H21" s="27">
        <f>RA!J25</f>
        <v>6.9160146429792597</v>
      </c>
      <c r="I21" s="20">
        <f>VLOOKUP(B21,RMS!B:D,3,FALSE)</f>
        <v>538392.73095774103</v>
      </c>
      <c r="J21" s="21">
        <f>VLOOKUP(B21,RMS!B:E,4,FALSE)</f>
        <v>501157.28455521399</v>
      </c>
      <c r="K21" s="22">
        <f t="shared" si="1"/>
        <v>-0.13605774100869894</v>
      </c>
      <c r="L21" s="22">
        <f t="shared" si="2"/>
        <v>-3.5521399695426226E-4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911466.30290000001</v>
      </c>
      <c r="F22" s="25">
        <f>VLOOKUP(C22,RA!B26:I55,8,0)</f>
        <v>166573.70319999999</v>
      </c>
      <c r="G22" s="16">
        <f t="shared" si="0"/>
        <v>744892.59970000002</v>
      </c>
      <c r="H22" s="27">
        <f>RA!J26</f>
        <v>18.275355070178101</v>
      </c>
      <c r="I22" s="20">
        <f>VLOOKUP(B22,RMS!B:D,3,FALSE)</f>
        <v>911466.27832197305</v>
      </c>
      <c r="J22" s="21">
        <f>VLOOKUP(B22,RMS!B:E,4,FALSE)</f>
        <v>744892.76364412601</v>
      </c>
      <c r="K22" s="22">
        <f t="shared" si="1"/>
        <v>2.4578026961535215E-2</v>
      </c>
      <c r="L22" s="22">
        <f t="shared" si="2"/>
        <v>-0.16394412599038333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298513.13569999998</v>
      </c>
      <c r="F23" s="25">
        <f>VLOOKUP(C23,RA!B27:I56,8,0)</f>
        <v>71994.259300000005</v>
      </c>
      <c r="G23" s="16">
        <f t="shared" si="0"/>
        <v>226518.87639999998</v>
      </c>
      <c r="H23" s="27">
        <f>RA!J27</f>
        <v>24.117618519927699</v>
      </c>
      <c r="I23" s="20">
        <f>VLOOKUP(B23,RMS!B:D,3,FALSE)</f>
        <v>298512.866005597</v>
      </c>
      <c r="J23" s="21">
        <f>VLOOKUP(B23,RMS!B:E,4,FALSE)</f>
        <v>226518.90239692701</v>
      </c>
      <c r="K23" s="22">
        <f t="shared" si="1"/>
        <v>0.26969440298853442</v>
      </c>
      <c r="L23" s="22">
        <f t="shared" si="2"/>
        <v>-2.599692702642642E-2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1471919.5197999999</v>
      </c>
      <c r="F24" s="25">
        <f>VLOOKUP(C24,RA!B28:I57,8,0)</f>
        <v>82521.468299999993</v>
      </c>
      <c r="G24" s="16">
        <f t="shared" si="0"/>
        <v>1389398.0514999998</v>
      </c>
      <c r="H24" s="27">
        <f>RA!J28</f>
        <v>5.6063845332530704</v>
      </c>
      <c r="I24" s="20">
        <f>VLOOKUP(B24,RMS!B:D,3,FALSE)</f>
        <v>1471919.54720442</v>
      </c>
      <c r="J24" s="21">
        <f>VLOOKUP(B24,RMS!B:E,4,FALSE)</f>
        <v>1389398.0411026501</v>
      </c>
      <c r="K24" s="22">
        <f t="shared" si="1"/>
        <v>-2.7404420077800751E-2</v>
      </c>
      <c r="L24" s="22">
        <f t="shared" si="2"/>
        <v>1.0397349717095494E-2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947405.19660000002</v>
      </c>
      <c r="F25" s="25">
        <f>VLOOKUP(C25,RA!B29:I58,8,0)</f>
        <v>108417.6056</v>
      </c>
      <c r="G25" s="16">
        <f t="shared" si="0"/>
        <v>838987.59100000001</v>
      </c>
      <c r="H25" s="27">
        <f>RA!J29</f>
        <v>11.4436363647871</v>
      </c>
      <c r="I25" s="20">
        <f>VLOOKUP(B25,RMS!B:D,3,FALSE)</f>
        <v>947405.19699203502</v>
      </c>
      <c r="J25" s="21">
        <f>VLOOKUP(B25,RMS!B:E,4,FALSE)</f>
        <v>838987.57160731906</v>
      </c>
      <c r="K25" s="22">
        <f t="shared" si="1"/>
        <v>-3.9203499909490347E-4</v>
      </c>
      <c r="L25" s="22">
        <f t="shared" si="2"/>
        <v>1.9392680958844721E-2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1246804.0822000001</v>
      </c>
      <c r="F26" s="25">
        <f>VLOOKUP(C26,RA!B30:I59,8,0)</f>
        <v>136312.84049999999</v>
      </c>
      <c r="G26" s="16">
        <f t="shared" si="0"/>
        <v>1110491.2417000001</v>
      </c>
      <c r="H26" s="27">
        <f>RA!J30</f>
        <v>10.9329799642198</v>
      </c>
      <c r="I26" s="20">
        <f>VLOOKUP(B26,RMS!B:D,3,FALSE)</f>
        <v>1246804.1069362301</v>
      </c>
      <c r="J26" s="21">
        <f>VLOOKUP(B26,RMS!B:E,4,FALSE)</f>
        <v>1110491.24543546</v>
      </c>
      <c r="K26" s="22">
        <f t="shared" si="1"/>
        <v>-2.4736230028793216E-2</v>
      </c>
      <c r="L26" s="22">
        <f t="shared" si="2"/>
        <v>-3.7354598753154278E-3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4751393.0577999996</v>
      </c>
      <c r="F27" s="25">
        <f>VLOOKUP(C27,RA!B31:I60,8,0)</f>
        <v>-251175.50880000001</v>
      </c>
      <c r="G27" s="16">
        <f t="shared" si="0"/>
        <v>5002568.5665999996</v>
      </c>
      <c r="H27" s="27">
        <f>RA!J31</f>
        <v>-5.28635509090675</v>
      </c>
      <c r="I27" s="20">
        <f>VLOOKUP(B27,RMS!B:D,3,FALSE)</f>
        <v>4751393.4424575204</v>
      </c>
      <c r="J27" s="21">
        <f>VLOOKUP(B27,RMS!B:E,4,FALSE)</f>
        <v>5002567.7921911497</v>
      </c>
      <c r="K27" s="22">
        <f t="shared" si="1"/>
        <v>-0.38465752080082893</v>
      </c>
      <c r="L27" s="22">
        <f t="shared" si="2"/>
        <v>0.77440884988754988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160174.8683</v>
      </c>
      <c r="F28" s="25">
        <f>VLOOKUP(C28,RA!B32:I61,8,0)</f>
        <v>31776.6603</v>
      </c>
      <c r="G28" s="16">
        <f t="shared" si="0"/>
        <v>128398.208</v>
      </c>
      <c r="H28" s="27">
        <f>RA!J32</f>
        <v>19.838730405873498</v>
      </c>
      <c r="I28" s="20">
        <f>VLOOKUP(B28,RMS!B:D,3,FALSE)</f>
        <v>160174.74086907899</v>
      </c>
      <c r="J28" s="21">
        <f>VLOOKUP(B28,RMS!B:E,4,FALSE)</f>
        <v>128398.230074348</v>
      </c>
      <c r="K28" s="22">
        <f t="shared" si="1"/>
        <v>0.12743092101300135</v>
      </c>
      <c r="L28" s="22">
        <f t="shared" si="2"/>
        <v>-2.2074348002206534E-2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318882.08120000002</v>
      </c>
      <c r="F30" s="25">
        <f>VLOOKUP(C30,RA!B34:I64,8,0)</f>
        <v>45933.786800000002</v>
      </c>
      <c r="G30" s="16">
        <f t="shared" si="0"/>
        <v>272948.29440000001</v>
      </c>
      <c r="H30" s="27">
        <f>RA!J34</f>
        <v>0</v>
      </c>
      <c r="I30" s="20">
        <f>VLOOKUP(B30,RMS!B:D,3,FALSE)</f>
        <v>318882.082984782</v>
      </c>
      <c r="J30" s="21">
        <f>VLOOKUP(B30,RMS!B:E,4,FALSE)</f>
        <v>272948.27529999998</v>
      </c>
      <c r="K30" s="22">
        <f t="shared" si="1"/>
        <v>-1.7847819835878909E-3</v>
      </c>
      <c r="L30" s="22">
        <f t="shared" si="2"/>
        <v>1.9100000034086406E-2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14.404630899028399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1429762.69</v>
      </c>
      <c r="F32" s="25">
        <f>VLOOKUP(C32,RA!B34:I65,8,0)</f>
        <v>-48766.92</v>
      </c>
      <c r="G32" s="16">
        <f t="shared" si="0"/>
        <v>1478529.6099999999</v>
      </c>
      <c r="H32" s="27">
        <f>RA!J34</f>
        <v>0</v>
      </c>
      <c r="I32" s="20">
        <f>VLOOKUP(B32,RMS!B:D,3,FALSE)</f>
        <v>1429762.69</v>
      </c>
      <c r="J32" s="21">
        <f>VLOOKUP(B32,RMS!B:E,4,FALSE)</f>
        <v>1478529.61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588420.25</v>
      </c>
      <c r="F33" s="25">
        <f>VLOOKUP(C33,RA!B34:I65,8,0)</f>
        <v>-102072.68</v>
      </c>
      <c r="G33" s="16">
        <f t="shared" si="0"/>
        <v>690492.92999999993</v>
      </c>
      <c r="H33" s="27">
        <f>RA!J34</f>
        <v>0</v>
      </c>
      <c r="I33" s="20">
        <f>VLOOKUP(B33,RMS!B:D,3,FALSE)</f>
        <v>588420.25</v>
      </c>
      <c r="J33" s="21">
        <f>VLOOKUP(B33,RMS!B:E,4,FALSE)</f>
        <v>690492.93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328746.5</v>
      </c>
      <c r="F34" s="25">
        <f>VLOOKUP(C34,RA!B34:I66,8,0)</f>
        <v>-6839.29</v>
      </c>
      <c r="G34" s="16">
        <f t="shared" si="0"/>
        <v>335585.79</v>
      </c>
      <c r="H34" s="27">
        <f>RA!J35</f>
        <v>14.404630899028399</v>
      </c>
      <c r="I34" s="20">
        <f>VLOOKUP(B34,RMS!B:D,3,FALSE)</f>
        <v>328746.5</v>
      </c>
      <c r="J34" s="21">
        <f>VLOOKUP(B34,RMS!B:E,4,FALSE)</f>
        <v>335585.79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371689.13</v>
      </c>
      <c r="F35" s="25">
        <f>VLOOKUP(C35,RA!B34:I67,8,0)</f>
        <v>-61263.07</v>
      </c>
      <c r="G35" s="16">
        <f t="shared" si="0"/>
        <v>432952.2</v>
      </c>
      <c r="H35" s="27">
        <f>RA!J34</f>
        <v>0</v>
      </c>
      <c r="I35" s="20">
        <f>VLOOKUP(B35,RMS!B:D,3,FALSE)</f>
        <v>371689.13</v>
      </c>
      <c r="J35" s="21">
        <f>VLOOKUP(B35,RMS!B:E,4,FALSE)</f>
        <v>432952.2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14.404630899028399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18750.427100000001</v>
      </c>
      <c r="F37" s="25">
        <f>VLOOKUP(C37,RA!B8:I68,8,0)</f>
        <v>1740.8580999999999</v>
      </c>
      <c r="G37" s="16">
        <f t="shared" si="0"/>
        <v>17009.569</v>
      </c>
      <c r="H37" s="27">
        <f>RA!J35</f>
        <v>14.404630899028399</v>
      </c>
      <c r="I37" s="20">
        <f>VLOOKUP(B37,RMS!B:D,3,FALSE)</f>
        <v>18750.427350427399</v>
      </c>
      <c r="J37" s="21">
        <f>VLOOKUP(B37,RMS!B:E,4,FALSE)</f>
        <v>17009.568376068401</v>
      </c>
      <c r="K37" s="22">
        <f t="shared" si="1"/>
        <v>-2.5042739798664115E-4</v>
      </c>
      <c r="L37" s="22">
        <f t="shared" si="2"/>
        <v>6.2393159896600991E-4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424117.93359999999</v>
      </c>
      <c r="F38" s="25">
        <f>VLOOKUP(C38,RA!B8:I69,8,0)</f>
        <v>-1923.7726</v>
      </c>
      <c r="G38" s="16">
        <f t="shared" si="0"/>
        <v>426041.70620000002</v>
      </c>
      <c r="H38" s="27">
        <f>RA!J36</f>
        <v>0</v>
      </c>
      <c r="I38" s="20">
        <f>VLOOKUP(B38,RMS!B:D,3,FALSE)</f>
        <v>424117.92837948701</v>
      </c>
      <c r="J38" s="21">
        <f>VLOOKUP(B38,RMS!B:E,4,FALSE)</f>
        <v>426041.708522222</v>
      </c>
      <c r="K38" s="22">
        <f t="shared" si="1"/>
        <v>5.2205129759386182E-3</v>
      </c>
      <c r="L38" s="22">
        <f t="shared" si="2"/>
        <v>-2.3222219897434115E-3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475354.81</v>
      </c>
      <c r="F39" s="25">
        <f>VLOOKUP(C39,RA!B9:I70,8,0)</f>
        <v>-102558.38</v>
      </c>
      <c r="G39" s="16">
        <f t="shared" si="0"/>
        <v>577913.18999999994</v>
      </c>
      <c r="H39" s="27">
        <f>RA!J37</f>
        <v>-3.4108401583762098</v>
      </c>
      <c r="I39" s="20">
        <f>VLOOKUP(B39,RMS!B:D,3,FALSE)</f>
        <v>475354.81</v>
      </c>
      <c r="J39" s="21">
        <f>VLOOKUP(B39,RMS!B:E,4,FALSE)</f>
        <v>577913.18999999994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95447.17</v>
      </c>
      <c r="F40" s="25">
        <f>VLOOKUP(C40,RA!B10:I71,8,0)</f>
        <v>10988.37</v>
      </c>
      <c r="G40" s="16">
        <f t="shared" si="0"/>
        <v>84458.8</v>
      </c>
      <c r="H40" s="27">
        <f>RA!J38</f>
        <v>-17.346901300558599</v>
      </c>
      <c r="I40" s="20">
        <f>VLOOKUP(B40,RMS!B:D,3,FALSE)</f>
        <v>95447.17</v>
      </c>
      <c r="J40" s="21">
        <f>VLOOKUP(B40,RMS!B:E,4,FALSE)</f>
        <v>84458.8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-2.0804145443373501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3472.6495</v>
      </c>
      <c r="F42" s="25">
        <f>VLOOKUP(C42,RA!B8:I72,8,0)</f>
        <v>175.38990000000001</v>
      </c>
      <c r="G42" s="16">
        <f t="shared" si="0"/>
        <v>3297.2595999999999</v>
      </c>
      <c r="H42" s="27">
        <f>RA!J39</f>
        <v>-2.0804145443373501</v>
      </c>
      <c r="I42" s="20">
        <f>VLOOKUP(B42,RMS!B:D,3,FALSE)</f>
        <v>3472.64957264957</v>
      </c>
      <c r="J42" s="21">
        <f>VLOOKUP(B42,RMS!B:E,4,FALSE)</f>
        <v>3297.2598290598298</v>
      </c>
      <c r="K42" s="22">
        <f t="shared" si="1"/>
        <v>-7.2649570029170718E-5</v>
      </c>
      <c r="L42" s="22">
        <f t="shared" si="2"/>
        <v>-2.2905982996235252E-4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35822798.508299999</v>
      </c>
      <c r="E7" s="65"/>
      <c r="F7" s="65"/>
      <c r="G7" s="53">
        <v>29440507.639400002</v>
      </c>
      <c r="H7" s="54">
        <v>21.678603328016699</v>
      </c>
      <c r="I7" s="53">
        <v>243744.12650000001</v>
      </c>
      <c r="J7" s="54">
        <v>0.680416206018984</v>
      </c>
      <c r="K7" s="53">
        <v>-162593.37030000001</v>
      </c>
      <c r="L7" s="54">
        <v>-0.55227774021940701</v>
      </c>
      <c r="M7" s="54">
        <v>-2.4991024913886002</v>
      </c>
      <c r="N7" s="53">
        <v>106040506.48909999</v>
      </c>
      <c r="O7" s="53">
        <v>6788199284.9187002</v>
      </c>
      <c r="P7" s="53">
        <v>1292347</v>
      </c>
      <c r="Q7" s="53">
        <v>977731</v>
      </c>
      <c r="R7" s="54">
        <v>32.178175796819403</v>
      </c>
      <c r="S7" s="53">
        <v>27.7191795301881</v>
      </c>
      <c r="T7" s="53">
        <v>20.379784045816301</v>
      </c>
      <c r="U7" s="55">
        <v>26.477679385779499</v>
      </c>
    </row>
    <row r="8" spans="1:23" ht="12" thickBot="1">
      <c r="A8" s="74">
        <v>42679</v>
      </c>
      <c r="B8" s="70" t="s">
        <v>6</v>
      </c>
      <c r="C8" s="71"/>
      <c r="D8" s="56">
        <v>2743686.2938999999</v>
      </c>
      <c r="E8" s="59"/>
      <c r="F8" s="59"/>
      <c r="G8" s="56">
        <v>535079.39839999995</v>
      </c>
      <c r="H8" s="57">
        <v>412.762461441087</v>
      </c>
      <c r="I8" s="56">
        <v>-483231.18209999998</v>
      </c>
      <c r="J8" s="57">
        <v>-17.6124793557617</v>
      </c>
      <c r="K8" s="56">
        <v>121003.1142</v>
      </c>
      <c r="L8" s="57">
        <v>22.614048412595402</v>
      </c>
      <c r="M8" s="57">
        <v>-4.9935433504735398</v>
      </c>
      <c r="N8" s="56">
        <v>5068315.2178999996</v>
      </c>
      <c r="O8" s="56">
        <v>251819930.0826</v>
      </c>
      <c r="P8" s="56">
        <v>47500</v>
      </c>
      <c r="Q8" s="56">
        <v>23320</v>
      </c>
      <c r="R8" s="57">
        <v>103.68782161235001</v>
      </c>
      <c r="S8" s="56">
        <v>57.761816713684198</v>
      </c>
      <c r="T8" s="56">
        <v>24.507215583190401</v>
      </c>
      <c r="U8" s="58">
        <v>57.571944621013898</v>
      </c>
    </row>
    <row r="9" spans="1:23" ht="12" thickBot="1">
      <c r="A9" s="75"/>
      <c r="B9" s="70" t="s">
        <v>7</v>
      </c>
      <c r="C9" s="71"/>
      <c r="D9" s="56">
        <v>144342.43470000001</v>
      </c>
      <c r="E9" s="59"/>
      <c r="F9" s="59"/>
      <c r="G9" s="56">
        <v>54419.224800000004</v>
      </c>
      <c r="H9" s="57">
        <v>165.241622295215</v>
      </c>
      <c r="I9" s="56">
        <v>25293.9025</v>
      </c>
      <c r="J9" s="57">
        <v>17.523538765693299</v>
      </c>
      <c r="K9" s="56">
        <v>13315.380999999999</v>
      </c>
      <c r="L9" s="57">
        <v>24.468156334340101</v>
      </c>
      <c r="M9" s="57">
        <v>0.89960035691055296</v>
      </c>
      <c r="N9" s="56">
        <v>376524.20740000001</v>
      </c>
      <c r="O9" s="56">
        <v>35602771.3125</v>
      </c>
      <c r="P9" s="56">
        <v>8438</v>
      </c>
      <c r="Q9" s="56">
        <v>4108</v>
      </c>
      <c r="R9" s="57">
        <v>105.404089581305</v>
      </c>
      <c r="S9" s="56">
        <v>17.1062378170183</v>
      </c>
      <c r="T9" s="56">
        <v>16.246836806231698</v>
      </c>
      <c r="U9" s="58">
        <v>5.0239042621722998</v>
      </c>
    </row>
    <row r="10" spans="1:23" ht="12" thickBot="1">
      <c r="A10" s="75"/>
      <c r="B10" s="70" t="s">
        <v>8</v>
      </c>
      <c r="C10" s="71"/>
      <c r="D10" s="56">
        <v>332874.891</v>
      </c>
      <c r="E10" s="59"/>
      <c r="F10" s="59"/>
      <c r="G10" s="56">
        <v>95090.963900000002</v>
      </c>
      <c r="H10" s="57">
        <v>250.05943503744399</v>
      </c>
      <c r="I10" s="56">
        <v>-10963.7754</v>
      </c>
      <c r="J10" s="57">
        <v>-3.2936624829416798</v>
      </c>
      <c r="K10" s="56">
        <v>28214.785100000001</v>
      </c>
      <c r="L10" s="57">
        <v>29.671363022117799</v>
      </c>
      <c r="M10" s="57">
        <v>-1.3885826300339299</v>
      </c>
      <c r="N10" s="56">
        <v>679182.18920000002</v>
      </c>
      <c r="O10" s="56">
        <v>56800028.308799997</v>
      </c>
      <c r="P10" s="56">
        <v>127227</v>
      </c>
      <c r="Q10" s="56">
        <v>96226</v>
      </c>
      <c r="R10" s="57">
        <v>32.216864464905498</v>
      </c>
      <c r="S10" s="56">
        <v>2.6163856021127598</v>
      </c>
      <c r="T10" s="56">
        <v>1.19553229792364</v>
      </c>
      <c r="U10" s="58">
        <v>54.305959451915903</v>
      </c>
    </row>
    <row r="11" spans="1:23" ht="12" thickBot="1">
      <c r="A11" s="75"/>
      <c r="B11" s="70" t="s">
        <v>9</v>
      </c>
      <c r="C11" s="71"/>
      <c r="D11" s="56">
        <v>163168.29370000001</v>
      </c>
      <c r="E11" s="59"/>
      <c r="F11" s="59"/>
      <c r="G11" s="56">
        <v>43080.132700000002</v>
      </c>
      <c r="H11" s="57">
        <v>278.75531822584202</v>
      </c>
      <c r="I11" s="56">
        <v>-27732.016299999999</v>
      </c>
      <c r="J11" s="57">
        <v>-16.995959001071501</v>
      </c>
      <c r="K11" s="56">
        <v>10648.5969</v>
      </c>
      <c r="L11" s="57">
        <v>24.718115364579599</v>
      </c>
      <c r="M11" s="57">
        <v>-3.6042882983015301</v>
      </c>
      <c r="N11" s="56">
        <v>390230.12270000001</v>
      </c>
      <c r="O11" s="56">
        <v>20347825.400600001</v>
      </c>
      <c r="P11" s="56">
        <v>5285</v>
      </c>
      <c r="Q11" s="56">
        <v>2189</v>
      </c>
      <c r="R11" s="57">
        <v>141.434444952033</v>
      </c>
      <c r="S11" s="56">
        <v>30.873849328287601</v>
      </c>
      <c r="T11" s="56">
        <v>20.934495979899499</v>
      </c>
      <c r="U11" s="58">
        <v>32.193437373814497</v>
      </c>
    </row>
    <row r="12" spans="1:23" ht="12" thickBot="1">
      <c r="A12" s="75"/>
      <c r="B12" s="70" t="s">
        <v>10</v>
      </c>
      <c r="C12" s="71"/>
      <c r="D12" s="56">
        <v>1802574.9110000001</v>
      </c>
      <c r="E12" s="59"/>
      <c r="F12" s="59"/>
      <c r="G12" s="56">
        <v>315353.92499999999</v>
      </c>
      <c r="H12" s="57">
        <v>471.60376583230999</v>
      </c>
      <c r="I12" s="56">
        <v>-46109.069300000003</v>
      </c>
      <c r="J12" s="57">
        <v>-2.55795578972196</v>
      </c>
      <c r="K12" s="56">
        <v>44841.5844</v>
      </c>
      <c r="L12" s="57">
        <v>14.219447054607</v>
      </c>
      <c r="M12" s="57">
        <v>-2.0282658366549602</v>
      </c>
      <c r="N12" s="56">
        <v>2616431.0493000001</v>
      </c>
      <c r="O12" s="56">
        <v>74824856.719300002</v>
      </c>
      <c r="P12" s="56">
        <v>9539</v>
      </c>
      <c r="Q12" s="56">
        <v>1745</v>
      </c>
      <c r="R12" s="57">
        <v>446.64756446991402</v>
      </c>
      <c r="S12" s="56">
        <v>188.96896016353901</v>
      </c>
      <c r="T12" s="56">
        <v>86.6433427507163</v>
      </c>
      <c r="U12" s="58">
        <v>54.149431379771201</v>
      </c>
    </row>
    <row r="13" spans="1:23" ht="12" thickBot="1">
      <c r="A13" s="75"/>
      <c r="B13" s="70" t="s">
        <v>11</v>
      </c>
      <c r="C13" s="71"/>
      <c r="D13" s="56">
        <v>1153573.0307</v>
      </c>
      <c r="E13" s="59"/>
      <c r="F13" s="59"/>
      <c r="G13" s="56">
        <v>365774.17320000002</v>
      </c>
      <c r="H13" s="57">
        <v>215.37848082818101</v>
      </c>
      <c r="I13" s="56">
        <v>-60988.41</v>
      </c>
      <c r="J13" s="57">
        <v>-5.2869136480237904</v>
      </c>
      <c r="K13" s="56">
        <v>61765.722199999997</v>
      </c>
      <c r="L13" s="57">
        <v>16.886299450734398</v>
      </c>
      <c r="M13" s="57">
        <v>-1.9874151524128101</v>
      </c>
      <c r="N13" s="56">
        <v>2356010.1587999999</v>
      </c>
      <c r="O13" s="56">
        <v>106186866.3237</v>
      </c>
      <c r="P13" s="56">
        <v>23287</v>
      </c>
      <c r="Q13" s="56">
        <v>8670</v>
      </c>
      <c r="R13" s="57">
        <v>168.59284890426801</v>
      </c>
      <c r="S13" s="56">
        <v>49.537210920255902</v>
      </c>
      <c r="T13" s="56">
        <v>31.005671707035798</v>
      </c>
      <c r="U13" s="58">
        <v>37.409331024009198</v>
      </c>
    </row>
    <row r="14" spans="1:23" ht="12" thickBot="1">
      <c r="A14" s="75"/>
      <c r="B14" s="70" t="s">
        <v>12</v>
      </c>
      <c r="C14" s="71"/>
      <c r="D14" s="56">
        <v>239198.5528</v>
      </c>
      <c r="E14" s="59"/>
      <c r="F14" s="59"/>
      <c r="G14" s="56">
        <v>114126.2911</v>
      </c>
      <c r="H14" s="57">
        <v>109.591103412279</v>
      </c>
      <c r="I14" s="56">
        <v>41237.378299999997</v>
      </c>
      <c r="J14" s="57">
        <v>17.239810950896398</v>
      </c>
      <c r="K14" s="56">
        <v>24293.205300000001</v>
      </c>
      <c r="L14" s="57">
        <v>21.286247950276199</v>
      </c>
      <c r="M14" s="57">
        <v>0.69748609912747905</v>
      </c>
      <c r="N14" s="56">
        <v>702251.22389999998</v>
      </c>
      <c r="O14" s="56">
        <v>43959932.558600001</v>
      </c>
      <c r="P14" s="56">
        <v>2637</v>
      </c>
      <c r="Q14" s="56">
        <v>1418</v>
      </c>
      <c r="R14" s="57">
        <v>85.966149506346994</v>
      </c>
      <c r="S14" s="56">
        <v>90.708590367842305</v>
      </c>
      <c r="T14" s="56">
        <v>68.600709379407604</v>
      </c>
      <c r="U14" s="58">
        <v>24.3724226104524</v>
      </c>
    </row>
    <row r="15" spans="1:23" ht="12" thickBot="1">
      <c r="A15" s="75"/>
      <c r="B15" s="70" t="s">
        <v>13</v>
      </c>
      <c r="C15" s="71"/>
      <c r="D15" s="56">
        <v>288353.9999</v>
      </c>
      <c r="E15" s="59"/>
      <c r="F15" s="59"/>
      <c r="G15" s="56">
        <v>375954.2953</v>
      </c>
      <c r="H15" s="57">
        <v>-23.300783232200502</v>
      </c>
      <c r="I15" s="56">
        <v>-4700.7938999999997</v>
      </c>
      <c r="J15" s="57">
        <v>-1.6302162972007399</v>
      </c>
      <c r="K15" s="56">
        <v>-237965.11679999999</v>
      </c>
      <c r="L15" s="57">
        <v>-63.296288877378302</v>
      </c>
      <c r="M15" s="57">
        <v>-0.98024586980136696</v>
      </c>
      <c r="N15" s="56">
        <v>835039.79949999996</v>
      </c>
      <c r="O15" s="56">
        <v>39369750.835299999</v>
      </c>
      <c r="P15" s="56">
        <v>9417</v>
      </c>
      <c r="Q15" s="56">
        <v>4598</v>
      </c>
      <c r="R15" s="57">
        <v>104.80643758155701</v>
      </c>
      <c r="S15" s="56">
        <v>30.620579791865801</v>
      </c>
      <c r="T15" s="56">
        <v>24.8517358199217</v>
      </c>
      <c r="U15" s="58">
        <v>18.8397607463871</v>
      </c>
    </row>
    <row r="16" spans="1:23" ht="12" thickBot="1">
      <c r="A16" s="75"/>
      <c r="B16" s="70" t="s">
        <v>14</v>
      </c>
      <c r="C16" s="71"/>
      <c r="D16" s="56">
        <v>1382612.1131</v>
      </c>
      <c r="E16" s="59"/>
      <c r="F16" s="59"/>
      <c r="G16" s="56">
        <v>927506.04099999997</v>
      </c>
      <c r="H16" s="57">
        <v>49.067720530350698</v>
      </c>
      <c r="I16" s="56">
        <v>-105024.4054</v>
      </c>
      <c r="J16" s="57">
        <v>-7.5960860175397498</v>
      </c>
      <c r="K16" s="56">
        <v>-31160.897300000001</v>
      </c>
      <c r="L16" s="57">
        <v>-3.3596435950329302</v>
      </c>
      <c r="M16" s="57">
        <v>2.3703909226002899</v>
      </c>
      <c r="N16" s="56">
        <v>3935693.9076999999</v>
      </c>
      <c r="O16" s="56">
        <v>353138049.80059999</v>
      </c>
      <c r="P16" s="56">
        <v>60534</v>
      </c>
      <c r="Q16" s="56">
        <v>40225</v>
      </c>
      <c r="R16" s="57">
        <v>50.488502175264202</v>
      </c>
      <c r="S16" s="56">
        <v>22.840256931641701</v>
      </c>
      <c r="T16" s="56">
        <v>19.727450630205102</v>
      </c>
      <c r="U16" s="58">
        <v>13.6285958198846</v>
      </c>
    </row>
    <row r="17" spans="1:21" ht="12" thickBot="1">
      <c r="A17" s="75"/>
      <c r="B17" s="70" t="s">
        <v>15</v>
      </c>
      <c r="C17" s="71"/>
      <c r="D17" s="56">
        <v>558686.54359999998</v>
      </c>
      <c r="E17" s="59"/>
      <c r="F17" s="59"/>
      <c r="G17" s="56">
        <v>407811.76559999998</v>
      </c>
      <c r="H17" s="57">
        <v>36.996180769336803</v>
      </c>
      <c r="I17" s="56">
        <v>68567.134399999995</v>
      </c>
      <c r="J17" s="57">
        <v>12.272916751882899</v>
      </c>
      <c r="K17" s="56">
        <v>45311.5389</v>
      </c>
      <c r="L17" s="57">
        <v>11.110895447887501</v>
      </c>
      <c r="M17" s="57">
        <v>0.513237821194371</v>
      </c>
      <c r="N17" s="56">
        <v>2764726.39</v>
      </c>
      <c r="O17" s="56">
        <v>354462747.59689999</v>
      </c>
      <c r="P17" s="56">
        <v>10817</v>
      </c>
      <c r="Q17" s="56">
        <v>8989</v>
      </c>
      <c r="R17" s="57">
        <v>20.335966180887802</v>
      </c>
      <c r="S17" s="56">
        <v>51.648936266987199</v>
      </c>
      <c r="T17" s="56">
        <v>49.524573156079697</v>
      </c>
      <c r="U17" s="58">
        <v>4.1130820195910598</v>
      </c>
    </row>
    <row r="18" spans="1:21" ht="12" thickBot="1">
      <c r="A18" s="75"/>
      <c r="B18" s="70" t="s">
        <v>16</v>
      </c>
      <c r="C18" s="71"/>
      <c r="D18" s="56">
        <v>2265048.2379000001</v>
      </c>
      <c r="E18" s="59"/>
      <c r="F18" s="59"/>
      <c r="G18" s="56">
        <v>1333351.7196</v>
      </c>
      <c r="H18" s="57">
        <v>69.876275299626499</v>
      </c>
      <c r="I18" s="56">
        <v>293983.99170000001</v>
      </c>
      <c r="J18" s="57">
        <v>12.979149264059901</v>
      </c>
      <c r="K18" s="56">
        <v>138998.1868</v>
      </c>
      <c r="L18" s="57">
        <v>10.4247202562351</v>
      </c>
      <c r="M18" s="57">
        <v>1.11502033564657</v>
      </c>
      <c r="N18" s="56">
        <v>7991372.9884000001</v>
      </c>
      <c r="O18" s="56">
        <v>666556521.52380002</v>
      </c>
      <c r="P18" s="56">
        <v>102573</v>
      </c>
      <c r="Q18" s="56">
        <v>72489</v>
      </c>
      <c r="R18" s="57">
        <v>41.501469188428601</v>
      </c>
      <c r="S18" s="56">
        <v>22.082304679593999</v>
      </c>
      <c r="T18" s="56">
        <v>22.234436180661898</v>
      </c>
      <c r="U18" s="58">
        <v>-0.68892945403669004</v>
      </c>
    </row>
    <row r="19" spans="1:21" ht="12" thickBot="1">
      <c r="A19" s="75"/>
      <c r="B19" s="70" t="s">
        <v>17</v>
      </c>
      <c r="C19" s="71"/>
      <c r="D19" s="56">
        <v>989699.10519999999</v>
      </c>
      <c r="E19" s="59"/>
      <c r="F19" s="59"/>
      <c r="G19" s="56">
        <v>642146.38910000003</v>
      </c>
      <c r="H19" s="57">
        <v>54.123595802993201</v>
      </c>
      <c r="I19" s="56">
        <v>46407.562299999998</v>
      </c>
      <c r="J19" s="57">
        <v>4.6890577202878099</v>
      </c>
      <c r="K19" s="56">
        <v>29701.4342</v>
      </c>
      <c r="L19" s="57">
        <v>4.6253369487334499</v>
      </c>
      <c r="M19" s="57">
        <v>0.56246873425391697</v>
      </c>
      <c r="N19" s="56">
        <v>3336664.4008999998</v>
      </c>
      <c r="O19" s="56">
        <v>201807435.42719999</v>
      </c>
      <c r="P19" s="56">
        <v>20195</v>
      </c>
      <c r="Q19" s="56">
        <v>13950</v>
      </c>
      <c r="R19" s="57">
        <v>44.767025089605703</v>
      </c>
      <c r="S19" s="56">
        <v>49.007135687051203</v>
      </c>
      <c r="T19" s="56">
        <v>40.9284823655914</v>
      </c>
      <c r="U19" s="58">
        <v>16.484646997221699</v>
      </c>
    </row>
    <row r="20" spans="1:21" ht="12" thickBot="1">
      <c r="A20" s="75"/>
      <c r="B20" s="70" t="s">
        <v>18</v>
      </c>
      <c r="C20" s="71"/>
      <c r="D20" s="56">
        <v>1982332.1235</v>
      </c>
      <c r="E20" s="59"/>
      <c r="F20" s="59"/>
      <c r="G20" s="56">
        <v>2334721.5907000001</v>
      </c>
      <c r="H20" s="57">
        <v>-15.0934256402857</v>
      </c>
      <c r="I20" s="56">
        <v>107844.9794</v>
      </c>
      <c r="J20" s="57">
        <v>5.4403083177398699</v>
      </c>
      <c r="K20" s="56">
        <v>-3003.0985999999998</v>
      </c>
      <c r="L20" s="57">
        <v>-0.128627696422665</v>
      </c>
      <c r="M20" s="57">
        <v>-36.911234949128897</v>
      </c>
      <c r="N20" s="56">
        <v>6859635.5509000001</v>
      </c>
      <c r="O20" s="56">
        <v>397647967.66149998</v>
      </c>
      <c r="P20" s="56">
        <v>56414</v>
      </c>
      <c r="Q20" s="56">
        <v>44910</v>
      </c>
      <c r="R20" s="57">
        <v>25.615675796036498</v>
      </c>
      <c r="S20" s="56">
        <v>35.139010236820702</v>
      </c>
      <c r="T20" s="56">
        <v>30.541574856379398</v>
      </c>
      <c r="U20" s="58">
        <v>13.083565386323199</v>
      </c>
    </row>
    <row r="21" spans="1:21" ht="12" thickBot="1">
      <c r="A21" s="75"/>
      <c r="B21" s="70" t="s">
        <v>19</v>
      </c>
      <c r="C21" s="71"/>
      <c r="D21" s="56">
        <v>501310.71850000002</v>
      </c>
      <c r="E21" s="59"/>
      <c r="F21" s="59"/>
      <c r="G21" s="56">
        <v>673324.83570000005</v>
      </c>
      <c r="H21" s="57">
        <v>-25.546973478435699</v>
      </c>
      <c r="I21" s="56">
        <v>49075.434099999999</v>
      </c>
      <c r="J21" s="57">
        <v>9.7894244605105101</v>
      </c>
      <c r="K21" s="56">
        <v>41150.715900000003</v>
      </c>
      <c r="L21" s="57">
        <v>6.1115695899170301</v>
      </c>
      <c r="M21" s="57">
        <v>0.192577893887868</v>
      </c>
      <c r="N21" s="56">
        <v>1953590.5377</v>
      </c>
      <c r="O21" s="56">
        <v>126785469.9892</v>
      </c>
      <c r="P21" s="56">
        <v>40923</v>
      </c>
      <c r="Q21" s="56">
        <v>34535</v>
      </c>
      <c r="R21" s="57">
        <v>18.497176777182599</v>
      </c>
      <c r="S21" s="56">
        <v>12.250096974806301</v>
      </c>
      <c r="T21" s="56">
        <v>11.6467887968727</v>
      </c>
      <c r="U21" s="58">
        <v>4.9249257305829897</v>
      </c>
    </row>
    <row r="22" spans="1:21" ht="12" thickBot="1">
      <c r="A22" s="75"/>
      <c r="B22" s="70" t="s">
        <v>20</v>
      </c>
      <c r="C22" s="71"/>
      <c r="D22" s="56">
        <v>1549127.8829000001</v>
      </c>
      <c r="E22" s="59"/>
      <c r="F22" s="59"/>
      <c r="G22" s="56">
        <v>981773.505</v>
      </c>
      <c r="H22" s="57">
        <v>57.788723673083801</v>
      </c>
      <c r="I22" s="56">
        <v>92082.028099999996</v>
      </c>
      <c r="J22" s="57">
        <v>5.9441205026676398</v>
      </c>
      <c r="K22" s="56">
        <v>113303.8045</v>
      </c>
      <c r="L22" s="57">
        <v>11.540727461371</v>
      </c>
      <c r="M22" s="57">
        <v>-0.187299768914644</v>
      </c>
      <c r="N22" s="56">
        <v>5620961.3136</v>
      </c>
      <c r="O22" s="56">
        <v>449680675.2378</v>
      </c>
      <c r="P22" s="56">
        <v>91035</v>
      </c>
      <c r="Q22" s="56">
        <v>67832</v>
      </c>
      <c r="R22" s="57">
        <v>34.206569170892799</v>
      </c>
      <c r="S22" s="56">
        <v>17.0168383907288</v>
      </c>
      <c r="T22" s="56">
        <v>16.506746890848</v>
      </c>
      <c r="U22" s="58">
        <v>2.9975691616062701</v>
      </c>
    </row>
    <row r="23" spans="1:21" ht="12" thickBot="1">
      <c r="A23" s="75"/>
      <c r="B23" s="70" t="s">
        <v>21</v>
      </c>
      <c r="C23" s="71"/>
      <c r="D23" s="56">
        <v>4962300.4084000001</v>
      </c>
      <c r="E23" s="59"/>
      <c r="F23" s="59"/>
      <c r="G23" s="56">
        <v>4892112.1721000001</v>
      </c>
      <c r="H23" s="57">
        <v>1.43472254582158</v>
      </c>
      <c r="I23" s="56">
        <v>88184.536200000002</v>
      </c>
      <c r="J23" s="57">
        <v>1.77708983621234</v>
      </c>
      <c r="K23" s="56">
        <v>131169.53469999999</v>
      </c>
      <c r="L23" s="57">
        <v>2.6812454433908401</v>
      </c>
      <c r="M23" s="57">
        <v>-0.32770565663979601</v>
      </c>
      <c r="N23" s="56">
        <v>14648921.1613</v>
      </c>
      <c r="O23" s="56">
        <v>993147994.38329995</v>
      </c>
      <c r="P23" s="56">
        <v>120462</v>
      </c>
      <c r="Q23" s="56">
        <v>86586</v>
      </c>
      <c r="R23" s="57">
        <v>39.1241078234357</v>
      </c>
      <c r="S23" s="56">
        <v>41.193906861915004</v>
      </c>
      <c r="T23" s="56">
        <v>31.767820402836499</v>
      </c>
      <c r="U23" s="58">
        <v>22.882234721448999</v>
      </c>
    </row>
    <row r="24" spans="1:21" ht="12" thickBot="1">
      <c r="A24" s="75"/>
      <c r="B24" s="70" t="s">
        <v>22</v>
      </c>
      <c r="C24" s="71"/>
      <c r="D24" s="56">
        <v>383196.56790000002</v>
      </c>
      <c r="E24" s="59"/>
      <c r="F24" s="59"/>
      <c r="G24" s="56">
        <v>269861.33020000003</v>
      </c>
      <c r="H24" s="57">
        <v>41.997583579687003</v>
      </c>
      <c r="I24" s="56">
        <v>50746.200599999996</v>
      </c>
      <c r="J24" s="57">
        <v>13.2428640679378</v>
      </c>
      <c r="K24" s="56">
        <v>31691.452300000001</v>
      </c>
      <c r="L24" s="57">
        <v>11.743606346456801</v>
      </c>
      <c r="M24" s="57">
        <v>0.60125828629191602</v>
      </c>
      <c r="N24" s="56">
        <v>1552018.8554</v>
      </c>
      <c r="O24" s="56">
        <v>97153816.623400003</v>
      </c>
      <c r="P24" s="56">
        <v>35736</v>
      </c>
      <c r="Q24" s="56">
        <v>30227</v>
      </c>
      <c r="R24" s="57">
        <v>18.225427597843002</v>
      </c>
      <c r="S24" s="56">
        <v>10.722984326729399</v>
      </c>
      <c r="T24" s="56">
        <v>10.343532312171201</v>
      </c>
      <c r="U24" s="58">
        <v>3.5386791866537202</v>
      </c>
    </row>
    <row r="25" spans="1:21" ht="12" thickBot="1">
      <c r="A25" s="75"/>
      <c r="B25" s="70" t="s">
        <v>23</v>
      </c>
      <c r="C25" s="71"/>
      <c r="D25" s="56">
        <v>538392.59490000003</v>
      </c>
      <c r="E25" s="59"/>
      <c r="F25" s="59"/>
      <c r="G25" s="56">
        <v>359571.70809999999</v>
      </c>
      <c r="H25" s="57">
        <v>49.731634267028703</v>
      </c>
      <c r="I25" s="56">
        <v>37235.310700000002</v>
      </c>
      <c r="J25" s="57">
        <v>6.9160146429792597</v>
      </c>
      <c r="K25" s="56">
        <v>12507.930700000001</v>
      </c>
      <c r="L25" s="57">
        <v>3.47856364064145</v>
      </c>
      <c r="M25" s="57">
        <v>1.9769361210164</v>
      </c>
      <c r="N25" s="56">
        <v>1962254.6575</v>
      </c>
      <c r="O25" s="56">
        <v>113804619.50830001</v>
      </c>
      <c r="P25" s="56">
        <v>28830</v>
      </c>
      <c r="Q25" s="56">
        <v>23163</v>
      </c>
      <c r="R25" s="57">
        <v>24.465742779432698</v>
      </c>
      <c r="S25" s="56">
        <v>18.674734474505701</v>
      </c>
      <c r="T25" s="56">
        <v>18.062727936795799</v>
      </c>
      <c r="U25" s="58">
        <v>3.2771900374030301</v>
      </c>
    </row>
    <row r="26" spans="1:21" ht="12" thickBot="1">
      <c r="A26" s="75"/>
      <c r="B26" s="70" t="s">
        <v>24</v>
      </c>
      <c r="C26" s="71"/>
      <c r="D26" s="56">
        <v>911466.30290000001</v>
      </c>
      <c r="E26" s="59"/>
      <c r="F26" s="59"/>
      <c r="G26" s="56">
        <v>573023.64809999999</v>
      </c>
      <c r="H26" s="57">
        <v>59.062598188083399</v>
      </c>
      <c r="I26" s="56">
        <v>166573.70319999999</v>
      </c>
      <c r="J26" s="57">
        <v>18.275355070178101</v>
      </c>
      <c r="K26" s="56">
        <v>102910.51790000001</v>
      </c>
      <c r="L26" s="57">
        <v>17.9592095790854</v>
      </c>
      <c r="M26" s="57">
        <v>0.618626614646548</v>
      </c>
      <c r="N26" s="56">
        <v>3399524.0251000002</v>
      </c>
      <c r="O26" s="56">
        <v>215803049.06020001</v>
      </c>
      <c r="P26" s="56">
        <v>54936</v>
      </c>
      <c r="Q26" s="56">
        <v>46316</v>
      </c>
      <c r="R26" s="57">
        <v>18.611279039640699</v>
      </c>
      <c r="S26" s="56">
        <v>16.591420978957299</v>
      </c>
      <c r="T26" s="56">
        <v>13.228009901545899</v>
      </c>
      <c r="U26" s="58">
        <v>20.271989250813402</v>
      </c>
    </row>
    <row r="27" spans="1:21" ht="12" thickBot="1">
      <c r="A27" s="75"/>
      <c r="B27" s="70" t="s">
        <v>25</v>
      </c>
      <c r="C27" s="71"/>
      <c r="D27" s="56">
        <v>298513.13569999998</v>
      </c>
      <c r="E27" s="59"/>
      <c r="F27" s="59"/>
      <c r="G27" s="56">
        <v>237944.39629999999</v>
      </c>
      <c r="H27" s="57">
        <v>25.4549971933926</v>
      </c>
      <c r="I27" s="56">
        <v>71994.259300000005</v>
      </c>
      <c r="J27" s="57">
        <v>24.117618519927699</v>
      </c>
      <c r="K27" s="56">
        <v>46309.471400000002</v>
      </c>
      <c r="L27" s="57">
        <v>19.462308051841301</v>
      </c>
      <c r="M27" s="57">
        <v>0.55463357977348904</v>
      </c>
      <c r="N27" s="56">
        <v>1231608.9745</v>
      </c>
      <c r="O27" s="56">
        <v>79019269.707900003</v>
      </c>
      <c r="P27" s="56">
        <v>37916</v>
      </c>
      <c r="Q27" s="56">
        <v>31426</v>
      </c>
      <c r="R27" s="57">
        <v>20.651689683701399</v>
      </c>
      <c r="S27" s="56">
        <v>7.8730123351619401</v>
      </c>
      <c r="T27" s="56">
        <v>7.7890880481130296</v>
      </c>
      <c r="U27" s="58">
        <v>1.06597428628546</v>
      </c>
    </row>
    <row r="28" spans="1:21" ht="12" thickBot="1">
      <c r="A28" s="75"/>
      <c r="B28" s="70" t="s">
        <v>26</v>
      </c>
      <c r="C28" s="71"/>
      <c r="D28" s="56">
        <v>1471919.5197999999</v>
      </c>
      <c r="E28" s="59"/>
      <c r="F28" s="59"/>
      <c r="G28" s="56">
        <v>2021306.8126999999</v>
      </c>
      <c r="H28" s="57">
        <v>-27.179807115286199</v>
      </c>
      <c r="I28" s="56">
        <v>82521.468299999993</v>
      </c>
      <c r="J28" s="57">
        <v>5.6063845332530704</v>
      </c>
      <c r="K28" s="56">
        <v>-97912.524099999995</v>
      </c>
      <c r="L28" s="57">
        <v>-4.84402088217431</v>
      </c>
      <c r="M28" s="57">
        <v>-1.8428080989488</v>
      </c>
      <c r="N28" s="56">
        <v>5951078.4968999997</v>
      </c>
      <c r="O28" s="56">
        <v>332942453.10089999</v>
      </c>
      <c r="P28" s="56">
        <v>54290</v>
      </c>
      <c r="Q28" s="56">
        <v>47464</v>
      </c>
      <c r="R28" s="57">
        <v>14.381425922804601</v>
      </c>
      <c r="S28" s="56">
        <v>27.112166509486102</v>
      </c>
      <c r="T28" s="56">
        <v>24.886894458958398</v>
      </c>
      <c r="U28" s="58">
        <v>8.2076511655722495</v>
      </c>
    </row>
    <row r="29" spans="1:21" ht="12" thickBot="1">
      <c r="A29" s="75"/>
      <c r="B29" s="70" t="s">
        <v>27</v>
      </c>
      <c r="C29" s="71"/>
      <c r="D29" s="56">
        <v>947405.19660000002</v>
      </c>
      <c r="E29" s="59"/>
      <c r="F29" s="59"/>
      <c r="G29" s="56">
        <v>667788.68000000005</v>
      </c>
      <c r="H29" s="57">
        <v>41.872006066350203</v>
      </c>
      <c r="I29" s="56">
        <v>108417.6056</v>
      </c>
      <c r="J29" s="57">
        <v>11.4436363647871</v>
      </c>
      <c r="K29" s="56">
        <v>77719.743400000007</v>
      </c>
      <c r="L29" s="57">
        <v>11.638373893969</v>
      </c>
      <c r="M29" s="57">
        <v>0.39498151765642597</v>
      </c>
      <c r="N29" s="56">
        <v>4238046.9576000003</v>
      </c>
      <c r="O29" s="56">
        <v>236756659.63510001</v>
      </c>
      <c r="P29" s="56">
        <v>125098</v>
      </c>
      <c r="Q29" s="56">
        <v>118369</v>
      </c>
      <c r="R29" s="57">
        <v>5.6847654368964902</v>
      </c>
      <c r="S29" s="56">
        <v>7.5733041023837302</v>
      </c>
      <c r="T29" s="56">
        <v>7.1062714595882399</v>
      </c>
      <c r="U29" s="58">
        <v>6.1668280644968698</v>
      </c>
    </row>
    <row r="30" spans="1:21" ht="12" thickBot="1">
      <c r="A30" s="75"/>
      <c r="B30" s="70" t="s">
        <v>28</v>
      </c>
      <c r="C30" s="71"/>
      <c r="D30" s="56">
        <v>1246804.0822000001</v>
      </c>
      <c r="E30" s="59"/>
      <c r="F30" s="59"/>
      <c r="G30" s="56">
        <v>1069823.1406</v>
      </c>
      <c r="H30" s="57">
        <v>16.543009295979701</v>
      </c>
      <c r="I30" s="56">
        <v>136312.84049999999</v>
      </c>
      <c r="J30" s="57">
        <v>10.9329799642198</v>
      </c>
      <c r="K30" s="56">
        <v>104769.8535</v>
      </c>
      <c r="L30" s="57">
        <v>9.7931938022242502</v>
      </c>
      <c r="M30" s="57">
        <v>0.30106930520810599</v>
      </c>
      <c r="N30" s="56">
        <v>4919372.6809</v>
      </c>
      <c r="O30" s="56">
        <v>380862224.96490002</v>
      </c>
      <c r="P30" s="56">
        <v>94533</v>
      </c>
      <c r="Q30" s="56">
        <v>79155</v>
      </c>
      <c r="R30" s="57">
        <v>19.427705135493699</v>
      </c>
      <c r="S30" s="56">
        <v>13.1890882781674</v>
      </c>
      <c r="T30" s="56">
        <v>12.684837202956199</v>
      </c>
      <c r="U30" s="58">
        <v>3.8232443712269299</v>
      </c>
    </row>
    <row r="31" spans="1:21" ht="12" thickBot="1">
      <c r="A31" s="75"/>
      <c r="B31" s="70" t="s">
        <v>29</v>
      </c>
      <c r="C31" s="71"/>
      <c r="D31" s="56">
        <v>4751393.0577999996</v>
      </c>
      <c r="E31" s="59"/>
      <c r="F31" s="59"/>
      <c r="G31" s="56">
        <v>8968392.3749000002</v>
      </c>
      <c r="H31" s="57">
        <v>-47.020682646559798</v>
      </c>
      <c r="I31" s="56">
        <v>-251175.50880000001</v>
      </c>
      <c r="J31" s="57">
        <v>-5.28635509090675</v>
      </c>
      <c r="K31" s="56">
        <v>-970653.72770000005</v>
      </c>
      <c r="L31" s="57">
        <v>-10.8230515250045</v>
      </c>
      <c r="M31" s="57">
        <v>-0.741230573136344</v>
      </c>
      <c r="N31" s="56">
        <v>11853602.6479</v>
      </c>
      <c r="O31" s="56">
        <v>400221918.22130001</v>
      </c>
      <c r="P31" s="56">
        <v>74820</v>
      </c>
      <c r="Q31" s="56">
        <v>48308</v>
      </c>
      <c r="R31" s="57">
        <v>54.881179100770098</v>
      </c>
      <c r="S31" s="56">
        <v>63.504317800053499</v>
      </c>
      <c r="T31" s="56">
        <v>47.264293017719602</v>
      </c>
      <c r="U31" s="58">
        <v>25.573103286403899</v>
      </c>
    </row>
    <row r="32" spans="1:21" ht="12" thickBot="1">
      <c r="A32" s="75"/>
      <c r="B32" s="70" t="s">
        <v>30</v>
      </c>
      <c r="C32" s="71"/>
      <c r="D32" s="56">
        <v>160174.8683</v>
      </c>
      <c r="E32" s="59"/>
      <c r="F32" s="59"/>
      <c r="G32" s="56">
        <v>91207.765899999999</v>
      </c>
      <c r="H32" s="57">
        <v>75.615383974666599</v>
      </c>
      <c r="I32" s="56">
        <v>31776.6603</v>
      </c>
      <c r="J32" s="57">
        <v>19.838730405873498</v>
      </c>
      <c r="K32" s="56">
        <v>22583.769899999999</v>
      </c>
      <c r="L32" s="57">
        <v>24.760797150497901</v>
      </c>
      <c r="M32" s="57">
        <v>0.40705738858949297</v>
      </c>
      <c r="N32" s="56">
        <v>665079.29550000001</v>
      </c>
      <c r="O32" s="56">
        <v>39045972.968699999</v>
      </c>
      <c r="P32" s="56">
        <v>29402</v>
      </c>
      <c r="Q32" s="56">
        <v>25326</v>
      </c>
      <c r="R32" s="57">
        <v>16.094132512043</v>
      </c>
      <c r="S32" s="56">
        <v>5.4477541765866304</v>
      </c>
      <c r="T32" s="56">
        <v>5.19614859038143</v>
      </c>
      <c r="U32" s="58">
        <v>4.6185194494742801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318882.08120000002</v>
      </c>
      <c r="E35" s="59"/>
      <c r="F35" s="59"/>
      <c r="G35" s="56">
        <v>402169.46679999999</v>
      </c>
      <c r="H35" s="57">
        <v>-20.709524833574498</v>
      </c>
      <c r="I35" s="56">
        <v>45933.786800000002</v>
      </c>
      <c r="J35" s="57">
        <v>14.404630899028399</v>
      </c>
      <c r="K35" s="56">
        <v>-35051.688600000001</v>
      </c>
      <c r="L35" s="57">
        <v>-8.7156513593388496</v>
      </c>
      <c r="M35" s="57">
        <v>-2.3104586008446999</v>
      </c>
      <c r="N35" s="56">
        <v>1266522.0037</v>
      </c>
      <c r="O35" s="56">
        <v>65335888.783600003</v>
      </c>
      <c r="P35" s="56">
        <v>17285</v>
      </c>
      <c r="Q35" s="56">
        <v>14032</v>
      </c>
      <c r="R35" s="57">
        <v>23.182725199543899</v>
      </c>
      <c r="S35" s="56">
        <v>18.448486039919</v>
      </c>
      <c r="T35" s="56">
        <v>17.2640417260547</v>
      </c>
      <c r="U35" s="58">
        <v>6.4202792104531596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1429762.69</v>
      </c>
      <c r="E37" s="59"/>
      <c r="F37" s="59"/>
      <c r="G37" s="56">
        <v>77482.95</v>
      </c>
      <c r="H37" s="57">
        <v>1745.26104130005</v>
      </c>
      <c r="I37" s="56">
        <v>-48766.92</v>
      </c>
      <c r="J37" s="57">
        <v>-3.4108401583762098</v>
      </c>
      <c r="K37" s="56">
        <v>2817.43</v>
      </c>
      <c r="L37" s="57">
        <v>3.6361935109595098</v>
      </c>
      <c r="M37" s="57">
        <v>-18.3090085645429</v>
      </c>
      <c r="N37" s="56">
        <v>3187196.8</v>
      </c>
      <c r="O37" s="56">
        <v>67802311.420000002</v>
      </c>
      <c r="P37" s="56">
        <v>74</v>
      </c>
      <c r="Q37" s="56">
        <v>54</v>
      </c>
      <c r="R37" s="57">
        <v>37.037037037037003</v>
      </c>
      <c r="S37" s="56">
        <v>19321.117432432398</v>
      </c>
      <c r="T37" s="56">
        <v>17917.5618518519</v>
      </c>
      <c r="U37" s="58">
        <v>7.2643602808633103</v>
      </c>
    </row>
    <row r="38" spans="1:21" ht="12" thickBot="1">
      <c r="A38" s="75"/>
      <c r="B38" s="70" t="s">
        <v>35</v>
      </c>
      <c r="C38" s="71"/>
      <c r="D38" s="56">
        <v>588420.25</v>
      </c>
      <c r="E38" s="59"/>
      <c r="F38" s="59"/>
      <c r="G38" s="56">
        <v>97165.84</v>
      </c>
      <c r="H38" s="57">
        <v>505.583454020467</v>
      </c>
      <c r="I38" s="56">
        <v>-102072.68</v>
      </c>
      <c r="J38" s="57">
        <v>-17.346901300558599</v>
      </c>
      <c r="K38" s="56">
        <v>-9264.18</v>
      </c>
      <c r="L38" s="57">
        <v>-9.5344001554455797</v>
      </c>
      <c r="M38" s="57">
        <v>10.017994037248799</v>
      </c>
      <c r="N38" s="56">
        <v>1418387.86</v>
      </c>
      <c r="O38" s="56">
        <v>125102259.84</v>
      </c>
      <c r="P38" s="56">
        <v>208</v>
      </c>
      <c r="Q38" s="56">
        <v>175</v>
      </c>
      <c r="R38" s="57">
        <v>18.8571428571429</v>
      </c>
      <c r="S38" s="56">
        <v>2828.9435096153802</v>
      </c>
      <c r="T38" s="56">
        <v>2251.1166285714298</v>
      </c>
      <c r="U38" s="58">
        <v>20.425536214489998</v>
      </c>
    </row>
    <row r="39" spans="1:21" ht="12" thickBot="1">
      <c r="A39" s="75"/>
      <c r="B39" s="70" t="s">
        <v>36</v>
      </c>
      <c r="C39" s="71"/>
      <c r="D39" s="56">
        <v>328746.5</v>
      </c>
      <c r="E39" s="59"/>
      <c r="F39" s="59"/>
      <c r="G39" s="56">
        <v>61785.56</v>
      </c>
      <c r="H39" s="57">
        <v>432.07658876928502</v>
      </c>
      <c r="I39" s="56">
        <v>-6839.29</v>
      </c>
      <c r="J39" s="57">
        <v>-2.0804145443373501</v>
      </c>
      <c r="K39" s="56">
        <v>-679.39</v>
      </c>
      <c r="L39" s="57">
        <v>-1.0995934972508099</v>
      </c>
      <c r="M39" s="57">
        <v>9.0668099324393907</v>
      </c>
      <c r="N39" s="56">
        <v>435409.07</v>
      </c>
      <c r="O39" s="56">
        <v>108597167.93000001</v>
      </c>
      <c r="P39" s="56">
        <v>143</v>
      </c>
      <c r="Q39" s="56">
        <v>38</v>
      </c>
      <c r="R39" s="57">
        <v>276.31578947368399</v>
      </c>
      <c r="S39" s="56">
        <v>2298.92657342657</v>
      </c>
      <c r="T39" s="56">
        <v>2292.8665789473698</v>
      </c>
      <c r="U39" s="58">
        <v>0.26360104534231699</v>
      </c>
    </row>
    <row r="40" spans="1:21" ht="12" thickBot="1">
      <c r="A40" s="75"/>
      <c r="B40" s="70" t="s">
        <v>37</v>
      </c>
      <c r="C40" s="71"/>
      <c r="D40" s="56">
        <v>371689.13</v>
      </c>
      <c r="E40" s="59"/>
      <c r="F40" s="59"/>
      <c r="G40" s="56">
        <v>40453.9</v>
      </c>
      <c r="H40" s="57">
        <v>818.79677855534305</v>
      </c>
      <c r="I40" s="56">
        <v>-61263.07</v>
      </c>
      <c r="J40" s="57">
        <v>-16.482341035908199</v>
      </c>
      <c r="K40" s="56">
        <v>-4778.74</v>
      </c>
      <c r="L40" s="57">
        <v>-11.812804204291799</v>
      </c>
      <c r="M40" s="57">
        <v>11.8199211507636</v>
      </c>
      <c r="N40" s="56">
        <v>712538.77</v>
      </c>
      <c r="O40" s="56">
        <v>90787438.099999994</v>
      </c>
      <c r="P40" s="56">
        <v>189</v>
      </c>
      <c r="Q40" s="56">
        <v>81</v>
      </c>
      <c r="R40" s="57">
        <v>133.333333333333</v>
      </c>
      <c r="S40" s="56">
        <v>1966.6091534391501</v>
      </c>
      <c r="T40" s="56">
        <v>1848.8455555555599</v>
      </c>
      <c r="U40" s="58">
        <v>5.9881546710822704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0.08</v>
      </c>
      <c r="O41" s="56">
        <v>1372.98</v>
      </c>
      <c r="P41" s="59"/>
      <c r="Q41" s="56">
        <v>2</v>
      </c>
      <c r="R41" s="59"/>
      <c r="S41" s="59"/>
      <c r="T41" s="56">
        <v>0.04</v>
      </c>
      <c r="U41" s="60"/>
    </row>
    <row r="42" spans="1:21" ht="12" thickBot="1">
      <c r="A42" s="75"/>
      <c r="B42" s="70" t="s">
        <v>32</v>
      </c>
      <c r="C42" s="71"/>
      <c r="D42" s="56">
        <v>18750.427100000001</v>
      </c>
      <c r="E42" s="59"/>
      <c r="F42" s="59"/>
      <c r="G42" s="56">
        <v>62340.170100000003</v>
      </c>
      <c r="H42" s="57">
        <v>-69.922399842794107</v>
      </c>
      <c r="I42" s="56">
        <v>1740.8580999999999</v>
      </c>
      <c r="J42" s="57">
        <v>9.2843650478766993</v>
      </c>
      <c r="K42" s="56">
        <v>3876.2854000000002</v>
      </c>
      <c r="L42" s="57">
        <v>6.2179576888899097</v>
      </c>
      <c r="M42" s="57">
        <v>-0.55089527205607702</v>
      </c>
      <c r="N42" s="56">
        <v>69903.417799999996</v>
      </c>
      <c r="O42" s="56">
        <v>20573863.4835</v>
      </c>
      <c r="P42" s="56">
        <v>58</v>
      </c>
      <c r="Q42" s="56">
        <v>46</v>
      </c>
      <c r="R42" s="57">
        <v>26.086956521739101</v>
      </c>
      <c r="S42" s="56">
        <v>323.283225862069</v>
      </c>
      <c r="T42" s="56">
        <v>295.41062391304399</v>
      </c>
      <c r="U42" s="58">
        <v>8.6217284780861299</v>
      </c>
    </row>
    <row r="43" spans="1:21" ht="12" thickBot="1">
      <c r="A43" s="75"/>
      <c r="B43" s="70" t="s">
        <v>33</v>
      </c>
      <c r="C43" s="71"/>
      <c r="D43" s="56">
        <v>424117.93359999999</v>
      </c>
      <c r="E43" s="59"/>
      <c r="F43" s="59"/>
      <c r="G43" s="56">
        <v>239683.34419999999</v>
      </c>
      <c r="H43" s="57">
        <v>76.949272389199194</v>
      </c>
      <c r="I43" s="56">
        <v>-1923.7726</v>
      </c>
      <c r="J43" s="57">
        <v>-0.453593787857689</v>
      </c>
      <c r="K43" s="56">
        <v>16997.367099999999</v>
      </c>
      <c r="L43" s="57">
        <v>7.0915929334734296</v>
      </c>
      <c r="M43" s="57">
        <v>-1.1131806231331001</v>
      </c>
      <c r="N43" s="56">
        <v>1679983.2259</v>
      </c>
      <c r="O43" s="56">
        <v>142864541.57960001</v>
      </c>
      <c r="P43" s="56">
        <v>2128</v>
      </c>
      <c r="Q43" s="56">
        <v>1527</v>
      </c>
      <c r="R43" s="57">
        <v>39.358218729535103</v>
      </c>
      <c r="S43" s="56">
        <v>199.30354022556401</v>
      </c>
      <c r="T43" s="56">
        <v>203.36988795022901</v>
      </c>
      <c r="U43" s="58">
        <v>-2.0402787226274</v>
      </c>
    </row>
    <row r="44" spans="1:21" ht="12" thickBot="1">
      <c r="A44" s="75"/>
      <c r="B44" s="70" t="s">
        <v>38</v>
      </c>
      <c r="C44" s="71"/>
      <c r="D44" s="56">
        <v>475354.81</v>
      </c>
      <c r="E44" s="59"/>
      <c r="F44" s="59"/>
      <c r="G44" s="56">
        <v>75716.259999999995</v>
      </c>
      <c r="H44" s="57">
        <v>527.810737086063</v>
      </c>
      <c r="I44" s="56">
        <v>-102558.38</v>
      </c>
      <c r="J44" s="57">
        <v>-21.575121959952401</v>
      </c>
      <c r="K44" s="56">
        <v>-2184.6</v>
      </c>
      <c r="L44" s="57">
        <v>-2.8852455205790699</v>
      </c>
      <c r="M44" s="57">
        <v>45.946067930055897</v>
      </c>
      <c r="N44" s="56">
        <v>1001647.89</v>
      </c>
      <c r="O44" s="56">
        <v>63553081.460000001</v>
      </c>
      <c r="P44" s="56">
        <v>327</v>
      </c>
      <c r="Q44" s="56">
        <v>168</v>
      </c>
      <c r="R44" s="57">
        <v>94.642857142857096</v>
      </c>
      <c r="S44" s="56">
        <v>1453.68443425076</v>
      </c>
      <c r="T44" s="56">
        <v>1136.8541666666699</v>
      </c>
      <c r="U44" s="58">
        <v>21.794982467937999</v>
      </c>
    </row>
    <row r="45" spans="1:21" ht="12" thickBot="1">
      <c r="A45" s="75"/>
      <c r="B45" s="70" t="s">
        <v>39</v>
      </c>
      <c r="C45" s="71"/>
      <c r="D45" s="56">
        <v>95447.17</v>
      </c>
      <c r="E45" s="59"/>
      <c r="F45" s="59"/>
      <c r="G45" s="56">
        <v>28201.72</v>
      </c>
      <c r="H45" s="57">
        <v>238.44449912984001</v>
      </c>
      <c r="I45" s="56">
        <v>10988.37</v>
      </c>
      <c r="J45" s="57">
        <v>11.512515247963901</v>
      </c>
      <c r="K45" s="56">
        <v>3829.83</v>
      </c>
      <c r="L45" s="57">
        <v>13.580129155243</v>
      </c>
      <c r="M45" s="57">
        <v>1.8691534611196801</v>
      </c>
      <c r="N45" s="56">
        <v>319744.21000000002</v>
      </c>
      <c r="O45" s="56">
        <v>27899015.5</v>
      </c>
      <c r="P45" s="56">
        <v>82</v>
      </c>
      <c r="Q45" s="56">
        <v>48</v>
      </c>
      <c r="R45" s="57">
        <v>70.8333333333333</v>
      </c>
      <c r="S45" s="56">
        <v>1163.9898780487799</v>
      </c>
      <c r="T45" s="56">
        <v>742.13333333333298</v>
      </c>
      <c r="U45" s="58">
        <v>36.242286352404903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3472.6495</v>
      </c>
      <c r="E47" s="62"/>
      <c r="F47" s="62"/>
      <c r="G47" s="61">
        <v>4962.1482999999998</v>
      </c>
      <c r="H47" s="63">
        <v>-30.017216535023799</v>
      </c>
      <c r="I47" s="61">
        <v>175.38990000000001</v>
      </c>
      <c r="J47" s="63">
        <v>5.0506076124296504</v>
      </c>
      <c r="K47" s="61">
        <v>329.33710000000002</v>
      </c>
      <c r="L47" s="63">
        <v>6.6369862424305204</v>
      </c>
      <c r="M47" s="63">
        <v>-0.46744566585422698</v>
      </c>
      <c r="N47" s="61">
        <v>41036.351199999997</v>
      </c>
      <c r="O47" s="61">
        <v>7504205.8378999997</v>
      </c>
      <c r="P47" s="61">
        <v>9</v>
      </c>
      <c r="Q47" s="61">
        <v>16</v>
      </c>
      <c r="R47" s="63">
        <v>-43.75</v>
      </c>
      <c r="S47" s="61">
        <v>385.84994444444402</v>
      </c>
      <c r="T47" s="61">
        <v>531.78466875000004</v>
      </c>
      <c r="U47" s="64">
        <v>-37.8216263619464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191164</v>
      </c>
      <c r="D2" s="37">
        <v>2743686.9126871801</v>
      </c>
      <c r="E2" s="37">
        <v>3226917.4827726502</v>
      </c>
      <c r="F2" s="37">
        <v>-578483.70683760697</v>
      </c>
      <c r="G2" s="37">
        <v>3226917.4827726502</v>
      </c>
      <c r="H2" s="37">
        <v>-0.21842483361071399</v>
      </c>
    </row>
    <row r="3" spans="1:8">
      <c r="A3" s="37">
        <v>2</v>
      </c>
      <c r="B3" s="37">
        <v>13</v>
      </c>
      <c r="C3" s="37">
        <v>17779</v>
      </c>
      <c r="D3" s="37">
        <v>144342.47911709399</v>
      </c>
      <c r="E3" s="37">
        <v>119048.50530256399</v>
      </c>
      <c r="F3" s="37">
        <v>23769.439028205099</v>
      </c>
      <c r="G3" s="37">
        <v>119048.50530256399</v>
      </c>
      <c r="H3" s="37">
        <v>0.16643174035017999</v>
      </c>
    </row>
    <row r="4" spans="1:8">
      <c r="A4" s="37">
        <v>3</v>
      </c>
      <c r="B4" s="37">
        <v>14</v>
      </c>
      <c r="C4" s="37">
        <v>166465</v>
      </c>
      <c r="D4" s="37">
        <v>332877.459182013</v>
      </c>
      <c r="E4" s="37">
        <v>343838.66775765602</v>
      </c>
      <c r="F4" s="37">
        <v>-19007.892336326699</v>
      </c>
      <c r="G4" s="37">
        <v>343838.66775765602</v>
      </c>
      <c r="H4" s="37">
        <v>-5.8516291480300901E-2</v>
      </c>
    </row>
    <row r="5" spans="1:8">
      <c r="A5" s="37">
        <v>4</v>
      </c>
      <c r="B5" s="37">
        <v>15</v>
      </c>
      <c r="C5" s="37">
        <v>7753</v>
      </c>
      <c r="D5" s="37">
        <v>163168.33981064201</v>
      </c>
      <c r="E5" s="37">
        <v>190900.310801452</v>
      </c>
      <c r="F5" s="37">
        <v>-33192.837566711998</v>
      </c>
      <c r="G5" s="37">
        <v>190900.310801452</v>
      </c>
      <c r="H5" s="37">
        <v>-0.210470923703825</v>
      </c>
    </row>
    <row r="6" spans="1:8">
      <c r="A6" s="37">
        <v>5</v>
      </c>
      <c r="B6" s="37">
        <v>16</v>
      </c>
      <c r="C6" s="37">
        <v>34539</v>
      </c>
      <c r="D6" s="37">
        <v>1802574.9482717901</v>
      </c>
      <c r="E6" s="37">
        <v>1848683.98493333</v>
      </c>
      <c r="F6" s="37">
        <v>-158470.81443931599</v>
      </c>
      <c r="G6" s="37">
        <v>1848683.98493333</v>
      </c>
      <c r="H6" s="37">
        <v>-9.37578864049428E-2</v>
      </c>
    </row>
    <row r="7" spans="1:8">
      <c r="A7" s="37">
        <v>6</v>
      </c>
      <c r="B7" s="37">
        <v>17</v>
      </c>
      <c r="C7" s="37">
        <v>62413</v>
      </c>
      <c r="D7" s="37">
        <v>1153573.22832735</v>
      </c>
      <c r="E7" s="37">
        <v>1214561.43889744</v>
      </c>
      <c r="F7" s="37">
        <v>-101886.59518547</v>
      </c>
      <c r="G7" s="37">
        <v>1214561.43889744</v>
      </c>
      <c r="H7" s="37">
        <v>-9.1569065087846194E-2</v>
      </c>
    </row>
    <row r="8" spans="1:8">
      <c r="A8" s="37">
        <v>7</v>
      </c>
      <c r="B8" s="37">
        <v>18</v>
      </c>
      <c r="C8" s="37">
        <v>169598</v>
      </c>
      <c r="D8" s="37">
        <v>239198.55348632499</v>
      </c>
      <c r="E8" s="37">
        <v>197961.169888034</v>
      </c>
      <c r="F8" s="37">
        <v>35142.229752136802</v>
      </c>
      <c r="G8" s="37">
        <v>197961.169888034</v>
      </c>
      <c r="H8" s="37">
        <v>0.15075811766960001</v>
      </c>
    </row>
    <row r="9" spans="1:8">
      <c r="A9" s="37">
        <v>8</v>
      </c>
      <c r="B9" s="37">
        <v>19</v>
      </c>
      <c r="C9" s="37">
        <v>40854</v>
      </c>
      <c r="D9" s="37">
        <v>288354.27401367499</v>
      </c>
      <c r="E9" s="37">
        <v>293054.793341026</v>
      </c>
      <c r="F9" s="37">
        <v>-11932.1005239316</v>
      </c>
      <c r="G9" s="37">
        <v>293054.793341026</v>
      </c>
      <c r="H9" s="37">
        <v>-4.2444458696527097E-2</v>
      </c>
    </row>
    <row r="10" spans="1:8">
      <c r="A10" s="37">
        <v>9</v>
      </c>
      <c r="B10" s="37">
        <v>21</v>
      </c>
      <c r="C10" s="37">
        <v>393136</v>
      </c>
      <c r="D10" s="37">
        <v>1382611.04541578</v>
      </c>
      <c r="E10" s="37">
        <v>1487636.5185</v>
      </c>
      <c r="F10" s="37">
        <v>-143529.5165</v>
      </c>
      <c r="G10" s="37">
        <v>1487636.5185</v>
      </c>
      <c r="H10" s="37">
        <v>-0.10678429342785301</v>
      </c>
    </row>
    <row r="11" spans="1:8">
      <c r="A11" s="37">
        <v>10</v>
      </c>
      <c r="B11" s="37">
        <v>22</v>
      </c>
      <c r="C11" s="37">
        <v>36125</v>
      </c>
      <c r="D11" s="37">
        <v>558686.55375128204</v>
      </c>
      <c r="E11" s="37">
        <v>490119.40784871799</v>
      </c>
      <c r="F11" s="37">
        <v>61463.539064957302</v>
      </c>
      <c r="G11" s="37">
        <v>490119.40784871799</v>
      </c>
      <c r="H11" s="37">
        <v>0.111431180765957</v>
      </c>
    </row>
    <row r="12" spans="1:8">
      <c r="A12" s="37">
        <v>11</v>
      </c>
      <c r="B12" s="37">
        <v>23</v>
      </c>
      <c r="C12" s="37">
        <v>237054.60699999999</v>
      </c>
      <c r="D12" s="37">
        <v>2265048.9613505998</v>
      </c>
      <c r="E12" s="37">
        <v>1971064.2210623899</v>
      </c>
      <c r="F12" s="37">
        <v>266181.63778461498</v>
      </c>
      <c r="G12" s="37">
        <v>1971064.2210623899</v>
      </c>
      <c r="H12" s="37">
        <v>0.11897737422644999</v>
      </c>
    </row>
    <row r="13" spans="1:8">
      <c r="A13" s="37">
        <v>12</v>
      </c>
      <c r="B13" s="37">
        <v>24</v>
      </c>
      <c r="C13" s="37">
        <v>37614</v>
      </c>
      <c r="D13" s="37">
        <v>989699.18332431</v>
      </c>
      <c r="E13" s="37">
        <v>943291.54227521399</v>
      </c>
      <c r="F13" s="37">
        <v>10399.1699803419</v>
      </c>
      <c r="G13" s="37">
        <v>943291.54227521399</v>
      </c>
      <c r="H13" s="37">
        <v>1.09041325942527E-2</v>
      </c>
    </row>
    <row r="14" spans="1:8">
      <c r="A14" s="37">
        <v>13</v>
      </c>
      <c r="B14" s="37">
        <v>25</v>
      </c>
      <c r="C14" s="37">
        <v>131783</v>
      </c>
      <c r="D14" s="37">
        <v>1982332.53062274</v>
      </c>
      <c r="E14" s="37">
        <v>1874487.1440999999</v>
      </c>
      <c r="F14" s="37">
        <v>68656.9951</v>
      </c>
      <c r="G14" s="37">
        <v>1874487.1440999999</v>
      </c>
      <c r="H14" s="37">
        <v>3.53329399064891E-2</v>
      </c>
    </row>
    <row r="15" spans="1:8">
      <c r="A15" s="37">
        <v>14</v>
      </c>
      <c r="B15" s="37">
        <v>26</v>
      </c>
      <c r="C15" s="37">
        <v>95033</v>
      </c>
      <c r="D15" s="37">
        <v>501310.21577187098</v>
      </c>
      <c r="E15" s="37">
        <v>452235.284441797</v>
      </c>
      <c r="F15" s="37">
        <v>44660.776713932399</v>
      </c>
      <c r="G15" s="37">
        <v>452235.284441797</v>
      </c>
      <c r="H15" s="37">
        <v>8.9879514460339996E-2</v>
      </c>
    </row>
    <row r="16" spans="1:8">
      <c r="A16" s="37">
        <v>15</v>
      </c>
      <c r="B16" s="37">
        <v>27</v>
      </c>
      <c r="C16" s="37">
        <v>191518.29800000001</v>
      </c>
      <c r="D16" s="37">
        <v>1549129.81025587</v>
      </c>
      <c r="E16" s="37">
        <v>1457045.86215205</v>
      </c>
      <c r="F16" s="37">
        <v>81975.2113705847</v>
      </c>
      <c r="G16" s="37">
        <v>1457045.86215205</v>
      </c>
      <c r="H16" s="37">
        <v>5.3264515204429999E-2</v>
      </c>
    </row>
    <row r="17" spans="1:9">
      <c r="A17" s="37">
        <v>16</v>
      </c>
      <c r="B17" s="37">
        <v>29</v>
      </c>
      <c r="C17" s="37">
        <v>445992</v>
      </c>
      <c r="D17" s="37">
        <v>4962304.9937495701</v>
      </c>
      <c r="E17" s="37">
        <v>4874115.8984410297</v>
      </c>
      <c r="F17" s="37">
        <v>-57392.022554700903</v>
      </c>
      <c r="G17" s="37">
        <v>4874115.8984410297</v>
      </c>
      <c r="H17" s="37">
        <v>-1.1915157279830601E-2</v>
      </c>
    </row>
    <row r="18" spans="1:9">
      <c r="A18" s="37">
        <v>17</v>
      </c>
      <c r="B18" s="37">
        <v>31</v>
      </c>
      <c r="C18" s="37">
        <v>35945.195</v>
      </c>
      <c r="D18" s="37">
        <v>383196.69484181202</v>
      </c>
      <c r="E18" s="37">
        <v>332450.36822506099</v>
      </c>
      <c r="F18" s="37">
        <v>49508.303435841699</v>
      </c>
      <c r="G18" s="37">
        <v>332450.36822506099</v>
      </c>
      <c r="H18" s="37">
        <v>0.129616911747443</v>
      </c>
    </row>
    <row r="19" spans="1:9">
      <c r="A19" s="37">
        <v>18</v>
      </c>
      <c r="B19" s="37">
        <v>32</v>
      </c>
      <c r="C19" s="37">
        <v>32218.666000000001</v>
      </c>
      <c r="D19" s="37">
        <v>538392.73095774103</v>
      </c>
      <c r="E19" s="37">
        <v>501157.28455521399</v>
      </c>
      <c r="F19" s="37">
        <v>33802.555274972598</v>
      </c>
      <c r="G19" s="37">
        <v>501157.28455521399</v>
      </c>
      <c r="H19" s="37">
        <v>6.3187089493862994E-2</v>
      </c>
    </row>
    <row r="20" spans="1:9">
      <c r="A20" s="37">
        <v>19</v>
      </c>
      <c r="B20" s="37">
        <v>33</v>
      </c>
      <c r="C20" s="37">
        <v>71216.756999999998</v>
      </c>
      <c r="D20" s="37">
        <v>911466.27832197305</v>
      </c>
      <c r="E20" s="37">
        <v>744892.76364412601</v>
      </c>
      <c r="F20" s="37">
        <v>152578.75938100001</v>
      </c>
      <c r="G20" s="37">
        <v>744892.76364412601</v>
      </c>
      <c r="H20" s="37">
        <v>0.170009582996795</v>
      </c>
    </row>
    <row r="21" spans="1:9">
      <c r="A21" s="37">
        <v>20</v>
      </c>
      <c r="B21" s="37">
        <v>34</v>
      </c>
      <c r="C21" s="37">
        <v>48304.182999999997</v>
      </c>
      <c r="D21" s="37">
        <v>298512.866005597</v>
      </c>
      <c r="E21" s="37">
        <v>226518.90239692701</v>
      </c>
      <c r="F21" s="37">
        <v>71156.293432435705</v>
      </c>
      <c r="G21" s="37">
        <v>226518.90239692701</v>
      </c>
      <c r="H21" s="37">
        <v>0.23904004911858701</v>
      </c>
    </row>
    <row r="22" spans="1:9">
      <c r="A22" s="37">
        <v>21</v>
      </c>
      <c r="B22" s="37">
        <v>35</v>
      </c>
      <c r="C22" s="37">
        <v>58171.584999999999</v>
      </c>
      <c r="D22" s="37">
        <v>1471919.54720442</v>
      </c>
      <c r="E22" s="37">
        <v>1389398.0411026501</v>
      </c>
      <c r="F22" s="37">
        <v>70795.085584070795</v>
      </c>
      <c r="G22" s="37">
        <v>1389398.0411026501</v>
      </c>
      <c r="H22" s="37">
        <v>4.8483371336440602E-2</v>
      </c>
    </row>
    <row r="23" spans="1:9">
      <c r="A23" s="37">
        <v>22</v>
      </c>
      <c r="B23" s="37">
        <v>36</v>
      </c>
      <c r="C23" s="37">
        <v>185202.73</v>
      </c>
      <c r="D23" s="37">
        <v>947405.19699203502</v>
      </c>
      <c r="E23" s="37">
        <v>838987.57160731906</v>
      </c>
      <c r="F23" s="37">
        <v>105317.520833389</v>
      </c>
      <c r="G23" s="37">
        <v>838987.57160731906</v>
      </c>
      <c r="H23" s="37">
        <v>0.111529125148716</v>
      </c>
    </row>
    <row r="24" spans="1:9">
      <c r="A24" s="37">
        <v>23</v>
      </c>
      <c r="B24" s="37">
        <v>37</v>
      </c>
      <c r="C24" s="37">
        <v>178614.443</v>
      </c>
      <c r="D24" s="37">
        <v>1246804.1069362301</v>
      </c>
      <c r="E24" s="37">
        <v>1110491.24543546</v>
      </c>
      <c r="F24" s="37">
        <v>130030.436924714</v>
      </c>
      <c r="G24" s="37">
        <v>1110491.24543546</v>
      </c>
      <c r="H24" s="37">
        <v>0.104819156951229</v>
      </c>
    </row>
    <row r="25" spans="1:9">
      <c r="A25" s="37">
        <v>24</v>
      </c>
      <c r="B25" s="37">
        <v>38</v>
      </c>
      <c r="C25" s="37">
        <v>1215998.0330000001</v>
      </c>
      <c r="D25" s="37">
        <v>4751393.4424575204</v>
      </c>
      <c r="E25" s="37">
        <v>5002567.7921911497</v>
      </c>
      <c r="F25" s="37">
        <v>-255873.388080531</v>
      </c>
      <c r="G25" s="37">
        <v>5002567.7921911497</v>
      </c>
      <c r="H25" s="37">
        <v>-5.3905595409501302E-2</v>
      </c>
    </row>
    <row r="26" spans="1:9">
      <c r="A26" s="37">
        <v>25</v>
      </c>
      <c r="B26" s="37">
        <v>39</v>
      </c>
      <c r="C26" s="37">
        <v>96730.546000000002</v>
      </c>
      <c r="D26" s="37">
        <v>160174.74086907899</v>
      </c>
      <c r="E26" s="37">
        <v>128398.230074348</v>
      </c>
      <c r="F26" s="37">
        <v>31354.857530984202</v>
      </c>
      <c r="G26" s="37">
        <v>128398.230074348</v>
      </c>
      <c r="H26" s="37">
        <v>0.19627074506657399</v>
      </c>
    </row>
    <row r="27" spans="1:9">
      <c r="A27" s="37">
        <v>26</v>
      </c>
      <c r="B27" s="37">
        <v>42</v>
      </c>
      <c r="C27" s="37">
        <v>13741.041999999999</v>
      </c>
      <c r="D27" s="37">
        <v>318882.082984782</v>
      </c>
      <c r="E27" s="37">
        <v>272948.27529999998</v>
      </c>
      <c r="F27" s="37">
        <v>44206.864000000001</v>
      </c>
      <c r="G27" s="37">
        <v>272948.27529999998</v>
      </c>
      <c r="H27" s="37">
        <v>0.13938561455308601</v>
      </c>
    </row>
    <row r="28" spans="1:9">
      <c r="A28" s="37">
        <v>27</v>
      </c>
      <c r="B28" s="37">
        <v>75</v>
      </c>
      <c r="C28" s="37">
        <v>59</v>
      </c>
      <c r="D28" s="37">
        <v>18750.427350427399</v>
      </c>
      <c r="E28" s="37">
        <v>17009.568376068401</v>
      </c>
      <c r="F28" s="37">
        <v>1740.85897435897</v>
      </c>
      <c r="G28" s="37">
        <v>17009.568376068401</v>
      </c>
      <c r="H28" s="37">
        <v>9.2843695870179599E-2</v>
      </c>
    </row>
    <row r="29" spans="1:9">
      <c r="A29" s="37">
        <v>28</v>
      </c>
      <c r="B29" s="37">
        <v>76</v>
      </c>
      <c r="C29" s="37">
        <v>2317</v>
      </c>
      <c r="D29" s="37">
        <v>424117.92837948701</v>
      </c>
      <c r="E29" s="37">
        <v>426041.708522222</v>
      </c>
      <c r="F29" s="37">
        <v>-4196.3442452991403</v>
      </c>
      <c r="G29" s="37">
        <v>426041.708522222</v>
      </c>
      <c r="H29" s="37">
        <v>-9.9475888575711099E-3</v>
      </c>
    </row>
    <row r="30" spans="1:9">
      <c r="A30" s="37">
        <v>29</v>
      </c>
      <c r="B30" s="37">
        <v>99</v>
      </c>
      <c r="C30" s="37">
        <v>10</v>
      </c>
      <c r="D30" s="37">
        <v>3472.64957264957</v>
      </c>
      <c r="E30" s="37">
        <v>3297.2598290598298</v>
      </c>
      <c r="F30" s="37">
        <v>175.389743589744</v>
      </c>
      <c r="G30" s="37">
        <v>3297.2598290598298</v>
      </c>
      <c r="H30" s="37">
        <v>5.0506030027073601E-2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285</v>
      </c>
      <c r="D34" s="34">
        <v>1429762.69</v>
      </c>
      <c r="E34" s="34">
        <v>1478529.61</v>
      </c>
      <c r="F34" s="30"/>
      <c r="G34" s="30"/>
      <c r="H34" s="30"/>
    </row>
    <row r="35" spans="1:8">
      <c r="A35" s="30"/>
      <c r="B35" s="33">
        <v>71</v>
      </c>
      <c r="C35" s="34">
        <v>194</v>
      </c>
      <c r="D35" s="34">
        <v>588420.25</v>
      </c>
      <c r="E35" s="34">
        <v>690492.93</v>
      </c>
      <c r="F35" s="30"/>
      <c r="G35" s="30"/>
      <c r="H35" s="30"/>
    </row>
    <row r="36" spans="1:8">
      <c r="A36" s="30"/>
      <c r="B36" s="33">
        <v>72</v>
      </c>
      <c r="C36" s="34">
        <v>123</v>
      </c>
      <c r="D36" s="34">
        <v>328746.5</v>
      </c>
      <c r="E36" s="34">
        <v>335585.79</v>
      </c>
      <c r="F36" s="30"/>
      <c r="G36" s="30"/>
      <c r="H36" s="30"/>
    </row>
    <row r="37" spans="1:8">
      <c r="A37" s="30"/>
      <c r="B37" s="33">
        <v>73</v>
      </c>
      <c r="C37" s="34">
        <v>171</v>
      </c>
      <c r="D37" s="34">
        <v>371689.13</v>
      </c>
      <c r="E37" s="34">
        <v>432952.2</v>
      </c>
      <c r="F37" s="30"/>
      <c r="G37" s="30"/>
      <c r="H37" s="30"/>
    </row>
    <row r="38" spans="1:8">
      <c r="A38" s="30"/>
      <c r="B38" s="33">
        <v>77</v>
      </c>
      <c r="C38" s="34">
        <v>297</v>
      </c>
      <c r="D38" s="34">
        <v>475354.81</v>
      </c>
      <c r="E38" s="34">
        <v>577913.18999999994</v>
      </c>
      <c r="F38" s="30"/>
      <c r="G38" s="30"/>
      <c r="H38" s="30"/>
    </row>
    <row r="39" spans="1:8">
      <c r="A39" s="30"/>
      <c r="B39" s="33">
        <v>78</v>
      </c>
      <c r="C39" s="34">
        <v>72</v>
      </c>
      <c r="D39" s="34">
        <v>95447.17</v>
      </c>
      <c r="E39" s="34">
        <v>84458.8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2016-11-07T00:50:29Z</dcterms:modified>
</cp:coreProperties>
</file>