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<sst xmlns="http://schemas.openxmlformats.org/spreadsheetml/2006/main" count="121" uniqueCount="80">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</sst>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53" Type="http://schemas.openxmlformats.org/officeDocument/2006/relationships/hyperlink" Target="cid:a1a4c1b02" TargetMode="External"/><Relationship Id="rId995" Type="http://schemas.openxmlformats.org/officeDocument/2006/relationships/hyperlink" Target="cid:f48d61b4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964" Type="http://schemas.openxmlformats.org/officeDocument/2006/relationships/image" Target="cid:abd99a78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051" Type="http://schemas.openxmlformats.org/officeDocument/2006/relationships/hyperlink" Target="cid:604f45e6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975" Type="http://schemas.openxmlformats.org/officeDocument/2006/relationships/hyperlink" Target="cid:d01d3d0f2" TargetMode="External"/><Relationship Id="rId1009" Type="http://schemas.openxmlformats.org/officeDocument/2006/relationships/hyperlink" Target="cid:8ad6409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020" Type="http://schemas.openxmlformats.org/officeDocument/2006/relationships/image" Target="cid:1d3d455913" TargetMode="External"/><Relationship Id="rId1062" Type="http://schemas.openxmlformats.org/officeDocument/2006/relationships/image" Target="cid:84636a1e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1031" Type="http://schemas.openxmlformats.org/officeDocument/2006/relationships/hyperlink" Target="cid:3c40a5d6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42" Type="http://schemas.openxmlformats.org/officeDocument/2006/relationships/image" Target="cid:46cf38f3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1053" Type="http://schemas.openxmlformats.org/officeDocument/2006/relationships/hyperlink" Target="cid:656e7d45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56" sqref="D56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9" t="s">
        <v>4</v>
      </c>
      <c r="D2" s="69"/>
      <c r="E2" s="13"/>
      <c r="F2" s="24"/>
      <c r="G2" s="14"/>
      <c r="H2" s="24"/>
      <c r="I2" s="20"/>
      <c r="J2" s="21"/>
      <c r="K2" s="22"/>
      <c r="L2" s="22"/>
    </row>
    <row r="3" spans="1:13">
      <c r="A3" s="70" t="s">
        <v>5</v>
      </c>
      <c r="B3" s="70"/>
      <c r="C3" s="70"/>
      <c r="D3" s="70"/>
      <c r="E3" s="15">
        <f>SUM(E4:E42)</f>
        <v>21050389.174600001</v>
      </c>
      <c r="F3" s="25">
        <f>RA!I7</f>
        <v>1851610.5796999999</v>
      </c>
      <c r="G3" s="16">
        <f>SUM(G4:G42)</f>
        <v>19198778.594899997</v>
      </c>
      <c r="H3" s="27">
        <f>RA!J7</f>
        <v>8.7960871618193508</v>
      </c>
      <c r="I3" s="20">
        <f>SUM(I4:I42)</f>
        <v>21050397.895121273</v>
      </c>
      <c r="J3" s="21">
        <f>SUM(J4:J42)</f>
        <v>19198778.751006786</v>
      </c>
      <c r="K3" s="22">
        <f>E3-I3</f>
        <v>-8.7205212712287903</v>
      </c>
      <c r="L3" s="22">
        <f>G3-J3</f>
        <v>-0.15610678866505623</v>
      </c>
    </row>
    <row r="4" spans="1:13">
      <c r="A4" s="71">
        <f>RA!A8</f>
        <v>42694</v>
      </c>
      <c r="B4" s="12">
        <v>12</v>
      </c>
      <c r="C4" s="66" t="s">
        <v>6</v>
      </c>
      <c r="D4" s="66"/>
      <c r="E4" s="15">
        <f>VLOOKUP(C4,RA!B8:D35,3,0)</f>
        <v>684276.42909999995</v>
      </c>
      <c r="F4" s="25">
        <f>VLOOKUP(C4,RA!B8:I38,8,0)</f>
        <v>195369.47589999999</v>
      </c>
      <c r="G4" s="16">
        <f t="shared" ref="G4:G42" si="0">E4-F4</f>
        <v>488906.95319999999</v>
      </c>
      <c r="H4" s="27">
        <f>RA!J8</f>
        <v>28.551250283012301</v>
      </c>
      <c r="I4" s="20">
        <f>VLOOKUP(B4,RMS!B:D,3,FALSE)</f>
        <v>684277.19792307704</v>
      </c>
      <c r="J4" s="21">
        <f>VLOOKUP(B4,RMS!B:E,4,FALSE)</f>
        <v>488906.97225726501</v>
      </c>
      <c r="K4" s="22">
        <f t="shared" ref="K4:K42" si="1">E4-I4</f>
        <v>-0.76882307708729059</v>
      </c>
      <c r="L4" s="22">
        <f t="shared" ref="L4:L42" si="2">G4-J4</f>
        <v>-1.9057265017181635E-2</v>
      </c>
    </row>
    <row r="5" spans="1:13">
      <c r="A5" s="71"/>
      <c r="B5" s="12">
        <v>13</v>
      </c>
      <c r="C5" s="66" t="s">
        <v>7</v>
      </c>
      <c r="D5" s="66"/>
      <c r="E5" s="15">
        <f>VLOOKUP(C5,RA!B8:D36,3,0)</f>
        <v>131576.22020000001</v>
      </c>
      <c r="F5" s="25">
        <f>VLOOKUP(C5,RA!B9:I39,8,0)</f>
        <v>31643.990099999999</v>
      </c>
      <c r="G5" s="16">
        <f t="shared" si="0"/>
        <v>99932.230100000015</v>
      </c>
      <c r="H5" s="27">
        <f>RA!J9</f>
        <v>24.0499309464128</v>
      </c>
      <c r="I5" s="20">
        <f>VLOOKUP(B5,RMS!B:D,3,FALSE)</f>
        <v>131576.275780342</v>
      </c>
      <c r="J5" s="21">
        <f>VLOOKUP(B5,RMS!B:E,4,FALSE)</f>
        <v>99932.266493162402</v>
      </c>
      <c r="K5" s="22">
        <f t="shared" si="1"/>
        <v>-5.5580341984750703E-2</v>
      </c>
      <c r="L5" s="22">
        <f t="shared" si="2"/>
        <v>-3.6393162386957556E-2</v>
      </c>
      <c r="M5" s="32"/>
    </row>
    <row r="6" spans="1:13">
      <c r="A6" s="71"/>
      <c r="B6" s="12">
        <v>14</v>
      </c>
      <c r="C6" s="66" t="s">
        <v>8</v>
      </c>
      <c r="D6" s="66"/>
      <c r="E6" s="15">
        <f>VLOOKUP(C6,RA!B10:D37,3,0)</f>
        <v>155108.42300000001</v>
      </c>
      <c r="F6" s="25">
        <f>VLOOKUP(C6,RA!B10:I40,8,0)</f>
        <v>45400.472900000001</v>
      </c>
      <c r="G6" s="16">
        <f t="shared" si="0"/>
        <v>109707.95010000002</v>
      </c>
      <c r="H6" s="27">
        <f>RA!J10</f>
        <v>29.270153110898399</v>
      </c>
      <c r="I6" s="20">
        <f>VLOOKUP(B6,RMS!B:D,3,FALSE)</f>
        <v>155111.030622441</v>
      </c>
      <c r="J6" s="21">
        <f>VLOOKUP(B6,RMS!B:E,4,FALSE)</f>
        <v>109707.950523775</v>
      </c>
      <c r="K6" s="22">
        <f>E6-I6</f>
        <v>-2.6076224409916904</v>
      </c>
      <c r="L6" s="22">
        <f t="shared" si="2"/>
        <v>-4.2377498175483197E-4</v>
      </c>
      <c r="M6" s="32"/>
    </row>
    <row r="7" spans="1:13">
      <c r="A7" s="71"/>
      <c r="B7" s="12">
        <v>15</v>
      </c>
      <c r="C7" s="66" t="s">
        <v>9</v>
      </c>
      <c r="D7" s="66"/>
      <c r="E7" s="15">
        <f>VLOOKUP(C7,RA!B10:D38,3,0)</f>
        <v>69002.429199999999</v>
      </c>
      <c r="F7" s="25">
        <f>VLOOKUP(C7,RA!B11:I41,8,0)</f>
        <v>14922.642400000001</v>
      </c>
      <c r="G7" s="16">
        <f t="shared" si="0"/>
        <v>54079.786800000002</v>
      </c>
      <c r="H7" s="27">
        <f>RA!J11</f>
        <v>21.6262566014125</v>
      </c>
      <c r="I7" s="20">
        <f>VLOOKUP(B7,RMS!B:D,3,FALSE)</f>
        <v>69002.470465138802</v>
      </c>
      <c r="J7" s="21">
        <f>VLOOKUP(B7,RMS!B:E,4,FALSE)</f>
        <v>54079.787101512702</v>
      </c>
      <c r="K7" s="22">
        <f t="shared" si="1"/>
        <v>-4.1265138803282753E-2</v>
      </c>
      <c r="L7" s="22">
        <f t="shared" si="2"/>
        <v>-3.0151270038913935E-4</v>
      </c>
      <c r="M7" s="32"/>
    </row>
    <row r="8" spans="1:13">
      <c r="A8" s="71"/>
      <c r="B8" s="12">
        <v>16</v>
      </c>
      <c r="C8" s="66" t="s">
        <v>10</v>
      </c>
      <c r="D8" s="66"/>
      <c r="E8" s="15">
        <f>VLOOKUP(C8,RA!B12:D38,3,0)</f>
        <v>166782.43909999999</v>
      </c>
      <c r="F8" s="25">
        <f>VLOOKUP(C8,RA!B12:I42,8,0)</f>
        <v>36931.087099999997</v>
      </c>
      <c r="G8" s="16">
        <f t="shared" si="0"/>
        <v>129851.35199999998</v>
      </c>
      <c r="H8" s="27">
        <f>RA!J12</f>
        <v>22.143270777960499</v>
      </c>
      <c r="I8" s="20">
        <f>VLOOKUP(B8,RMS!B:D,3,FALSE)</f>
        <v>166782.44062820499</v>
      </c>
      <c r="J8" s="21">
        <f>VLOOKUP(B8,RMS!B:E,4,FALSE)</f>
        <v>129851.343886325</v>
      </c>
      <c r="K8" s="22">
        <f t="shared" si="1"/>
        <v>-1.528205000795424E-3</v>
      </c>
      <c r="L8" s="22">
        <f t="shared" si="2"/>
        <v>8.1136749795405194E-3</v>
      </c>
      <c r="M8" s="32"/>
    </row>
    <row r="9" spans="1:13">
      <c r="A9" s="71"/>
      <c r="B9" s="12">
        <v>17</v>
      </c>
      <c r="C9" s="66" t="s">
        <v>11</v>
      </c>
      <c r="D9" s="66"/>
      <c r="E9" s="15">
        <f>VLOOKUP(C9,RA!B12:D39,3,0)</f>
        <v>299474.18310000002</v>
      </c>
      <c r="F9" s="25">
        <f>VLOOKUP(C9,RA!B13:I43,8,0)</f>
        <v>97197.485199999996</v>
      </c>
      <c r="G9" s="16">
        <f t="shared" si="0"/>
        <v>202276.69790000003</v>
      </c>
      <c r="H9" s="27">
        <f>RA!J13</f>
        <v>32.456048195494702</v>
      </c>
      <c r="I9" s="20">
        <f>VLOOKUP(B9,RMS!B:D,3,FALSE)</f>
        <v>299474.40295128198</v>
      </c>
      <c r="J9" s="21">
        <f>VLOOKUP(B9,RMS!B:E,4,FALSE)</f>
        <v>202276.69681367499</v>
      </c>
      <c r="K9" s="22">
        <f t="shared" si="1"/>
        <v>-0.21985128195956349</v>
      </c>
      <c r="L9" s="22">
        <f t="shared" si="2"/>
        <v>1.086325035430491E-3</v>
      </c>
      <c r="M9" s="32"/>
    </row>
    <row r="10" spans="1:13">
      <c r="A10" s="71"/>
      <c r="B10" s="12">
        <v>18</v>
      </c>
      <c r="C10" s="66" t="s">
        <v>12</v>
      </c>
      <c r="D10" s="66"/>
      <c r="E10" s="15">
        <f>VLOOKUP(C10,RA!B14:D40,3,0)</f>
        <v>121791.693</v>
      </c>
      <c r="F10" s="25">
        <f>VLOOKUP(C10,RA!B14:I43,8,0)</f>
        <v>24280.886699999999</v>
      </c>
      <c r="G10" s="16">
        <f t="shared" si="0"/>
        <v>97510.806299999997</v>
      </c>
      <c r="H10" s="27">
        <f>RA!J14</f>
        <v>19.9364062539142</v>
      </c>
      <c r="I10" s="20">
        <f>VLOOKUP(B10,RMS!B:D,3,FALSE)</f>
        <v>121791.69793418801</v>
      </c>
      <c r="J10" s="21">
        <f>VLOOKUP(B10,RMS!B:E,4,FALSE)</f>
        <v>97510.806880341901</v>
      </c>
      <c r="K10" s="22">
        <f t="shared" si="1"/>
        <v>-4.9341880076099187E-3</v>
      </c>
      <c r="L10" s="22">
        <f t="shared" si="2"/>
        <v>-5.8034190442413092E-4</v>
      </c>
      <c r="M10" s="32"/>
    </row>
    <row r="11" spans="1:13">
      <c r="A11" s="71"/>
      <c r="B11" s="12">
        <v>19</v>
      </c>
      <c r="C11" s="66" t="s">
        <v>13</v>
      </c>
      <c r="D11" s="66"/>
      <c r="E11" s="15">
        <f>VLOOKUP(C11,RA!B14:D41,3,0)</f>
        <v>114735.4999</v>
      </c>
      <c r="F11" s="25">
        <f>VLOOKUP(C11,RA!B15:I44,8,0)</f>
        <v>23113.392800000001</v>
      </c>
      <c r="G11" s="16">
        <f t="shared" si="0"/>
        <v>91622.107099999994</v>
      </c>
      <c r="H11" s="27">
        <f>RA!J15</f>
        <v>20.144935804650601</v>
      </c>
      <c r="I11" s="20">
        <f>VLOOKUP(B11,RMS!B:D,3,FALSE)</f>
        <v>114735.61710683801</v>
      </c>
      <c r="J11" s="21">
        <f>VLOOKUP(B11,RMS!B:E,4,FALSE)</f>
        <v>91622.106328205104</v>
      </c>
      <c r="K11" s="22">
        <f t="shared" si="1"/>
        <v>-0.11720683801104315</v>
      </c>
      <c r="L11" s="22">
        <f t="shared" si="2"/>
        <v>7.7179489016998559E-4</v>
      </c>
      <c r="M11" s="32"/>
    </row>
    <row r="12" spans="1:13">
      <c r="A12" s="71"/>
      <c r="B12" s="12">
        <v>21</v>
      </c>
      <c r="C12" s="66" t="s">
        <v>14</v>
      </c>
      <c r="D12" s="66"/>
      <c r="E12" s="15">
        <f>VLOOKUP(C12,RA!B16:D42,3,0)</f>
        <v>1435429.4783999999</v>
      </c>
      <c r="F12" s="25">
        <f>VLOOKUP(C12,RA!B16:I45,8,0)</f>
        <v>-245906.88159999999</v>
      </c>
      <c r="G12" s="16">
        <f t="shared" si="0"/>
        <v>1681336.3599999999</v>
      </c>
      <c r="H12" s="27">
        <f>RA!J16</f>
        <v>-17.1312408794962</v>
      </c>
      <c r="I12" s="20">
        <f>VLOOKUP(B12,RMS!B:D,3,FALSE)</f>
        <v>1435428.5224188</v>
      </c>
      <c r="J12" s="21">
        <f>VLOOKUP(B12,RMS!B:E,4,FALSE)</f>
        <v>1681336.36063333</v>
      </c>
      <c r="K12" s="22">
        <f t="shared" si="1"/>
        <v>0.95598119986243546</v>
      </c>
      <c r="L12" s="22">
        <f t="shared" si="2"/>
        <v>-6.333300843834877E-4</v>
      </c>
      <c r="M12" s="32"/>
    </row>
    <row r="13" spans="1:13">
      <c r="A13" s="71"/>
      <c r="B13" s="12">
        <v>22</v>
      </c>
      <c r="C13" s="66" t="s">
        <v>15</v>
      </c>
      <c r="D13" s="66"/>
      <c r="E13" s="15">
        <f>VLOOKUP(C13,RA!B16:D43,3,0)</f>
        <v>592245.94160000002</v>
      </c>
      <c r="F13" s="25">
        <f>VLOOKUP(C13,RA!B17:I46,8,0)</f>
        <v>64201.4251</v>
      </c>
      <c r="G13" s="16">
        <f t="shared" si="0"/>
        <v>528044.51650000003</v>
      </c>
      <c r="H13" s="27">
        <f>RA!J17</f>
        <v>10.8403317929971</v>
      </c>
      <c r="I13" s="20">
        <f>VLOOKUP(B13,RMS!B:D,3,FALSE)</f>
        <v>592245.94651794899</v>
      </c>
      <c r="J13" s="21">
        <f>VLOOKUP(B13,RMS!B:E,4,FALSE)</f>
        <v>528044.51937435905</v>
      </c>
      <c r="K13" s="22">
        <f t="shared" si="1"/>
        <v>-4.9179489724338055E-3</v>
      </c>
      <c r="L13" s="22">
        <f t="shared" si="2"/>
        <v>-2.8743590228259563E-3</v>
      </c>
      <c r="M13" s="32"/>
    </row>
    <row r="14" spans="1:13">
      <c r="A14" s="71"/>
      <c r="B14" s="12">
        <v>23</v>
      </c>
      <c r="C14" s="66" t="s">
        <v>16</v>
      </c>
      <c r="D14" s="66"/>
      <c r="E14" s="15">
        <f>VLOOKUP(C14,RA!B18:D43,3,0)</f>
        <v>2126844.5843000002</v>
      </c>
      <c r="F14" s="25">
        <f>VLOOKUP(C14,RA!B18:I47,8,0)</f>
        <v>310202.53960000002</v>
      </c>
      <c r="G14" s="16">
        <f t="shared" si="0"/>
        <v>1816642.0447000002</v>
      </c>
      <c r="H14" s="27">
        <f>RA!J18</f>
        <v>14.585106118701001</v>
      </c>
      <c r="I14" s="20">
        <f>VLOOKUP(B14,RMS!B:D,3,FALSE)</f>
        <v>2126845.1555025601</v>
      </c>
      <c r="J14" s="21">
        <f>VLOOKUP(B14,RMS!B:E,4,FALSE)</f>
        <v>1816642.02324359</v>
      </c>
      <c r="K14" s="22">
        <f t="shared" si="1"/>
        <v>-0.57120255986228585</v>
      </c>
      <c r="L14" s="22">
        <f t="shared" si="2"/>
        <v>2.1456410177052021E-2</v>
      </c>
      <c r="M14" s="32"/>
    </row>
    <row r="15" spans="1:13">
      <c r="A15" s="71"/>
      <c r="B15" s="12">
        <v>24</v>
      </c>
      <c r="C15" s="66" t="s">
        <v>17</v>
      </c>
      <c r="D15" s="66"/>
      <c r="E15" s="15">
        <f>VLOOKUP(C15,RA!B18:D44,3,0)</f>
        <v>691203.86609999998</v>
      </c>
      <c r="F15" s="25">
        <f>VLOOKUP(C15,RA!B19:I48,8,0)</f>
        <v>61237.0916</v>
      </c>
      <c r="G15" s="16">
        <f t="shared" si="0"/>
        <v>629966.77449999994</v>
      </c>
      <c r="H15" s="27">
        <f>RA!J19</f>
        <v>8.8594833743508801</v>
      </c>
      <c r="I15" s="20">
        <f>VLOOKUP(B15,RMS!B:D,3,FALSE)</f>
        <v>691203.77149059798</v>
      </c>
      <c r="J15" s="21">
        <f>VLOOKUP(B15,RMS!B:E,4,FALSE)</f>
        <v>629966.77419743605</v>
      </c>
      <c r="K15" s="22">
        <f t="shared" si="1"/>
        <v>9.4609402003698051E-2</v>
      </c>
      <c r="L15" s="22">
        <f t="shared" si="2"/>
        <v>3.0256388708949089E-4</v>
      </c>
      <c r="M15" s="32"/>
    </row>
    <row r="16" spans="1:13">
      <c r="A16" s="71"/>
      <c r="B16" s="12">
        <v>25</v>
      </c>
      <c r="C16" s="66" t="s">
        <v>18</v>
      </c>
      <c r="D16" s="66"/>
      <c r="E16" s="15">
        <f>VLOOKUP(C16,RA!B20:D45,3,0)</f>
        <v>1347643.6243</v>
      </c>
      <c r="F16" s="25">
        <f>VLOOKUP(C16,RA!B20:I49,8,0)</f>
        <v>116729.50019999999</v>
      </c>
      <c r="G16" s="16">
        <f t="shared" si="0"/>
        <v>1230914.1241000001</v>
      </c>
      <c r="H16" s="27">
        <f>RA!J20</f>
        <v>8.6617484099798396</v>
      </c>
      <c r="I16" s="20">
        <f>VLOOKUP(B16,RMS!B:D,3,FALSE)</f>
        <v>1347643.8984471101</v>
      </c>
      <c r="J16" s="21">
        <f>VLOOKUP(B16,RMS!B:E,4,FALSE)</f>
        <v>1230914.1240999999</v>
      </c>
      <c r="K16" s="22">
        <f t="shared" si="1"/>
        <v>-0.27414711005985737</v>
      </c>
      <c r="L16" s="22">
        <f t="shared" si="2"/>
        <v>0</v>
      </c>
      <c r="M16" s="32"/>
    </row>
    <row r="17" spans="1:13">
      <c r="A17" s="71"/>
      <c r="B17" s="12">
        <v>26</v>
      </c>
      <c r="C17" s="66" t="s">
        <v>19</v>
      </c>
      <c r="D17" s="66"/>
      <c r="E17" s="15">
        <f>VLOOKUP(C17,RA!B20:D46,3,0)</f>
        <v>433099.51860000001</v>
      </c>
      <c r="F17" s="25">
        <f>VLOOKUP(C17,RA!B21:I50,8,0)</f>
        <v>60846.843399999998</v>
      </c>
      <c r="G17" s="16">
        <f t="shared" si="0"/>
        <v>372252.6752</v>
      </c>
      <c r="H17" s="27">
        <f>RA!J21</f>
        <v>14.0491597858821</v>
      </c>
      <c r="I17" s="20">
        <f>VLOOKUP(B17,RMS!B:D,3,FALSE)</f>
        <v>433098.94185107801</v>
      </c>
      <c r="J17" s="21">
        <f>VLOOKUP(B17,RMS!B:E,4,FALSE)</f>
        <v>372252.67514976201</v>
      </c>
      <c r="K17" s="22">
        <f t="shared" si="1"/>
        <v>0.57674892200157046</v>
      </c>
      <c r="L17" s="22">
        <f t="shared" si="2"/>
        <v>5.0237984396517277E-5</v>
      </c>
      <c r="M17" s="32"/>
    </row>
    <row r="18" spans="1:13">
      <c r="A18" s="71"/>
      <c r="B18" s="12">
        <v>27</v>
      </c>
      <c r="C18" s="66" t="s">
        <v>20</v>
      </c>
      <c r="D18" s="66"/>
      <c r="E18" s="15">
        <f>VLOOKUP(C18,RA!B22:D47,3,0)</f>
        <v>1422570.3876</v>
      </c>
      <c r="F18" s="25">
        <f>VLOOKUP(C18,RA!B22:I51,8,0)</f>
        <v>70424.627099999998</v>
      </c>
      <c r="G18" s="16">
        <f t="shared" si="0"/>
        <v>1352145.7605000001</v>
      </c>
      <c r="H18" s="27">
        <f>RA!J22</f>
        <v>4.9505196870302104</v>
      </c>
      <c r="I18" s="20">
        <f>VLOOKUP(B18,RMS!B:D,3,FALSE)</f>
        <v>1422572.31963949</v>
      </c>
      <c r="J18" s="21">
        <f>VLOOKUP(B18,RMS!B:E,4,FALSE)</f>
        <v>1352145.7595027001</v>
      </c>
      <c r="K18" s="22">
        <f t="shared" si="1"/>
        <v>-1.9320394899696112</v>
      </c>
      <c r="L18" s="22">
        <f t="shared" si="2"/>
        <v>9.9730002693831921E-4</v>
      </c>
      <c r="M18" s="32"/>
    </row>
    <row r="19" spans="1:13">
      <c r="A19" s="71"/>
      <c r="B19" s="12">
        <v>29</v>
      </c>
      <c r="C19" s="66" t="s">
        <v>21</v>
      </c>
      <c r="D19" s="66"/>
      <c r="E19" s="15">
        <f>VLOOKUP(C19,RA!B22:D48,3,0)</f>
        <v>2664575.5499</v>
      </c>
      <c r="F19" s="25">
        <f>VLOOKUP(C19,RA!B23:I52,8,0)</f>
        <v>256179.67069999999</v>
      </c>
      <c r="G19" s="16">
        <f t="shared" si="0"/>
        <v>2408395.8791999999</v>
      </c>
      <c r="H19" s="27">
        <f>RA!J23</f>
        <v>9.6142768670835501</v>
      </c>
      <c r="I19" s="20">
        <f>VLOOKUP(B19,RMS!B:D,3,FALSE)</f>
        <v>2664577.9489589701</v>
      </c>
      <c r="J19" s="21">
        <f>VLOOKUP(B19,RMS!B:E,4,FALSE)</f>
        <v>2408395.9014777802</v>
      </c>
      <c r="K19" s="22">
        <f t="shared" si="1"/>
        <v>-2.399058970157057</v>
      </c>
      <c r="L19" s="22">
        <f t="shared" si="2"/>
        <v>-2.2277780342847109E-2</v>
      </c>
      <c r="M19" s="32"/>
    </row>
    <row r="20" spans="1:13">
      <c r="A20" s="71"/>
      <c r="B20" s="12">
        <v>31</v>
      </c>
      <c r="C20" s="66" t="s">
        <v>22</v>
      </c>
      <c r="D20" s="66"/>
      <c r="E20" s="15">
        <f>VLOOKUP(C20,RA!B24:D49,3,0)</f>
        <v>339578.89659999998</v>
      </c>
      <c r="F20" s="25">
        <f>VLOOKUP(C20,RA!B24:I53,8,0)</f>
        <v>50962.883099999999</v>
      </c>
      <c r="G20" s="16">
        <f t="shared" si="0"/>
        <v>288616.0135</v>
      </c>
      <c r="H20" s="27">
        <f>RA!J24</f>
        <v>15.0076708565405</v>
      </c>
      <c r="I20" s="20">
        <f>VLOOKUP(B20,RMS!B:D,3,FALSE)</f>
        <v>339579.01186042698</v>
      </c>
      <c r="J20" s="21">
        <f>VLOOKUP(B20,RMS!B:E,4,FALSE)</f>
        <v>288616.01051058801</v>
      </c>
      <c r="K20" s="22">
        <f t="shared" si="1"/>
        <v>-0.11526042700279504</v>
      </c>
      <c r="L20" s="22">
        <f t="shared" si="2"/>
        <v>2.9894119943492115E-3</v>
      </c>
      <c r="M20" s="32"/>
    </row>
    <row r="21" spans="1:13">
      <c r="A21" s="71"/>
      <c r="B21" s="12">
        <v>32</v>
      </c>
      <c r="C21" s="66" t="s">
        <v>23</v>
      </c>
      <c r="D21" s="66"/>
      <c r="E21" s="15">
        <f>VLOOKUP(C21,RA!B24:D50,3,0)</f>
        <v>475397.07020000002</v>
      </c>
      <c r="F21" s="25">
        <f>VLOOKUP(C21,RA!B25:I54,8,0)</f>
        <v>31696.833699999999</v>
      </c>
      <c r="G21" s="16">
        <f t="shared" si="0"/>
        <v>443700.2365</v>
      </c>
      <c r="H21" s="27">
        <f>RA!J25</f>
        <v>6.6674440561160999</v>
      </c>
      <c r="I21" s="20">
        <f>VLOOKUP(B21,RMS!B:D,3,FALSE)</f>
        <v>475397.06599496998</v>
      </c>
      <c r="J21" s="21">
        <f>VLOOKUP(B21,RMS!B:E,4,FALSE)</f>
        <v>443700.24035299401</v>
      </c>
      <c r="K21" s="22">
        <f t="shared" si="1"/>
        <v>4.20503003988415E-3</v>
      </c>
      <c r="L21" s="22">
        <f t="shared" si="2"/>
        <v>-3.8529940065927804E-3</v>
      </c>
      <c r="M21" s="32"/>
    </row>
    <row r="22" spans="1:13">
      <c r="A22" s="71"/>
      <c r="B22" s="12">
        <v>33</v>
      </c>
      <c r="C22" s="66" t="s">
        <v>24</v>
      </c>
      <c r="D22" s="66"/>
      <c r="E22" s="15">
        <f>VLOOKUP(C22,RA!B26:D51,3,0)</f>
        <v>742107.44290000002</v>
      </c>
      <c r="F22" s="25">
        <f>VLOOKUP(C22,RA!B26:I55,8,0)</f>
        <v>168716.66889999999</v>
      </c>
      <c r="G22" s="16">
        <f t="shared" si="0"/>
        <v>573390.77399999998</v>
      </c>
      <c r="H22" s="27">
        <f>RA!J26</f>
        <v>22.734803499704899</v>
      </c>
      <c r="I22" s="20">
        <f>VLOOKUP(B22,RMS!B:D,3,FALSE)</f>
        <v>742107.432058551</v>
      </c>
      <c r="J22" s="21">
        <f>VLOOKUP(B22,RMS!B:E,4,FALSE)</f>
        <v>573390.76905064902</v>
      </c>
      <c r="K22" s="22">
        <f t="shared" si="1"/>
        <v>1.0841449024155736E-2</v>
      </c>
      <c r="L22" s="22">
        <f t="shared" si="2"/>
        <v>4.9493509577587247E-3</v>
      </c>
      <c r="M22" s="32"/>
    </row>
    <row r="23" spans="1:13">
      <c r="A23" s="71"/>
      <c r="B23" s="12">
        <v>34</v>
      </c>
      <c r="C23" s="66" t="s">
        <v>25</v>
      </c>
      <c r="D23" s="66"/>
      <c r="E23" s="15">
        <f>VLOOKUP(C23,RA!B26:D52,3,0)</f>
        <v>364031.9142</v>
      </c>
      <c r="F23" s="25">
        <f>VLOOKUP(C23,RA!B27:I56,8,0)</f>
        <v>79218.064599999998</v>
      </c>
      <c r="G23" s="16">
        <f t="shared" si="0"/>
        <v>284813.84960000002</v>
      </c>
      <c r="H23" s="27">
        <f>RA!J27</f>
        <v>21.7612966088675</v>
      </c>
      <c r="I23" s="20">
        <f>VLOOKUP(B23,RMS!B:D,3,FALSE)</f>
        <v>364031.701652719</v>
      </c>
      <c r="J23" s="21">
        <f>VLOOKUP(B23,RMS!B:E,4,FALSE)</f>
        <v>284813.87719360797</v>
      </c>
      <c r="K23" s="22">
        <f t="shared" si="1"/>
        <v>0.21254728100029752</v>
      </c>
      <c r="L23" s="22">
        <f t="shared" si="2"/>
        <v>-2.7593607956077904E-2</v>
      </c>
      <c r="M23" s="32"/>
    </row>
    <row r="24" spans="1:13">
      <c r="A24" s="71"/>
      <c r="B24" s="12">
        <v>35</v>
      </c>
      <c r="C24" s="66" t="s">
        <v>26</v>
      </c>
      <c r="D24" s="66"/>
      <c r="E24" s="15">
        <f>VLOOKUP(C24,RA!B28:D53,3,0)</f>
        <v>1589499.0460999999</v>
      </c>
      <c r="F24" s="25">
        <f>VLOOKUP(C24,RA!B28:I57,8,0)</f>
        <v>30975.962299999999</v>
      </c>
      <c r="G24" s="16">
        <f t="shared" si="0"/>
        <v>1558523.0837999999</v>
      </c>
      <c r="H24" s="27">
        <f>RA!J28</f>
        <v>1.94878772503845</v>
      </c>
      <c r="I24" s="20">
        <f>VLOOKUP(B24,RMS!B:D,3,FALSE)</f>
        <v>1589500.7611203501</v>
      </c>
      <c r="J24" s="21">
        <f>VLOOKUP(B24,RMS!B:E,4,FALSE)</f>
        <v>1558523.0974743399</v>
      </c>
      <c r="K24" s="22">
        <f t="shared" si="1"/>
        <v>-1.7150203501805663</v>
      </c>
      <c r="L24" s="22">
        <f t="shared" si="2"/>
        <v>-1.3674339978024364E-2</v>
      </c>
      <c r="M24" s="32"/>
    </row>
    <row r="25" spans="1:13">
      <c r="A25" s="71"/>
      <c r="B25" s="12">
        <v>36</v>
      </c>
      <c r="C25" s="66" t="s">
        <v>27</v>
      </c>
      <c r="D25" s="66"/>
      <c r="E25" s="15">
        <f>VLOOKUP(C25,RA!B28:D54,3,0)</f>
        <v>901458.57830000005</v>
      </c>
      <c r="F25" s="25">
        <f>VLOOKUP(C25,RA!B29:I58,8,0)</f>
        <v>107487.0471</v>
      </c>
      <c r="G25" s="16">
        <f t="shared" si="0"/>
        <v>793971.53120000008</v>
      </c>
      <c r="H25" s="27">
        <f>RA!J29</f>
        <v>11.9236812081485</v>
      </c>
      <c r="I25" s="20">
        <f>VLOOKUP(B25,RMS!B:D,3,FALSE)</f>
        <v>901458.57839468995</v>
      </c>
      <c r="J25" s="21">
        <f>VLOOKUP(B25,RMS!B:E,4,FALSE)</f>
        <v>793971.47053916997</v>
      </c>
      <c r="K25" s="22">
        <f t="shared" si="1"/>
        <v>-9.4689894467592239E-5</v>
      </c>
      <c r="L25" s="22">
        <f t="shared" si="2"/>
        <v>6.0660830116830766E-2</v>
      </c>
      <c r="M25" s="32"/>
    </row>
    <row r="26" spans="1:13">
      <c r="A26" s="71"/>
      <c r="B26" s="12">
        <v>37</v>
      </c>
      <c r="C26" s="66" t="s">
        <v>67</v>
      </c>
      <c r="D26" s="66"/>
      <c r="E26" s="15">
        <f>VLOOKUP(C26,RA!B30:D55,3,0)</f>
        <v>1353075.5830999999</v>
      </c>
      <c r="F26" s="25">
        <f>VLOOKUP(C26,RA!B30:I59,8,0)</f>
        <v>139864.54</v>
      </c>
      <c r="G26" s="16">
        <f t="shared" si="0"/>
        <v>1213211.0430999999</v>
      </c>
      <c r="H26" s="27">
        <f>RA!J30</f>
        <v>10.336786928011801</v>
      </c>
      <c r="I26" s="20">
        <f>VLOOKUP(B26,RMS!B:D,3,FALSE)</f>
        <v>1353075.5552203499</v>
      </c>
      <c r="J26" s="21">
        <f>VLOOKUP(B26,RMS!B:E,4,FALSE)</f>
        <v>1213211.0362078999</v>
      </c>
      <c r="K26" s="22">
        <f t="shared" si="1"/>
        <v>2.7879650006070733E-2</v>
      </c>
      <c r="L26" s="22">
        <f t="shared" si="2"/>
        <v>6.8920999765396118E-3</v>
      </c>
      <c r="M26" s="32"/>
    </row>
    <row r="27" spans="1:13">
      <c r="A27" s="71"/>
      <c r="B27" s="12">
        <v>38</v>
      </c>
      <c r="C27" s="66" t="s">
        <v>29</v>
      </c>
      <c r="D27" s="66"/>
      <c r="E27" s="15">
        <f>VLOOKUP(C27,RA!B30:D56,3,0)</f>
        <v>1198582.3618000001</v>
      </c>
      <c r="F27" s="25">
        <f>VLOOKUP(C27,RA!B31:I60,8,0)</f>
        <v>5626.4632000000001</v>
      </c>
      <c r="G27" s="16">
        <f t="shared" si="0"/>
        <v>1192955.8986</v>
      </c>
      <c r="H27" s="27">
        <f>RA!J31</f>
        <v>0.46942649744572601</v>
      </c>
      <c r="I27" s="20">
        <f>VLOOKUP(B27,RMS!B:D,3,FALSE)</f>
        <v>1198582.21070265</v>
      </c>
      <c r="J27" s="21">
        <f>VLOOKUP(B27,RMS!B:E,4,FALSE)</f>
        <v>1192956.00527611</v>
      </c>
      <c r="K27" s="22">
        <f t="shared" si="1"/>
        <v>0.15109735005535185</v>
      </c>
      <c r="L27" s="22">
        <f t="shared" si="2"/>
        <v>-0.10667611006647348</v>
      </c>
      <c r="M27" s="32"/>
    </row>
    <row r="28" spans="1:13">
      <c r="A28" s="71"/>
      <c r="B28" s="12">
        <v>39</v>
      </c>
      <c r="C28" s="66" t="s">
        <v>30</v>
      </c>
      <c r="D28" s="66"/>
      <c r="E28" s="15">
        <f>VLOOKUP(C28,RA!B32:D57,3,0)</f>
        <v>165177.46049999999</v>
      </c>
      <c r="F28" s="25">
        <f>VLOOKUP(C28,RA!B32:I61,8,0)</f>
        <v>33585.660799999998</v>
      </c>
      <c r="G28" s="16">
        <f t="shared" si="0"/>
        <v>131591.79969999997</v>
      </c>
      <c r="H28" s="27">
        <f>RA!J32</f>
        <v>20.333077345017099</v>
      </c>
      <c r="I28" s="20">
        <f>VLOOKUP(B28,RMS!B:D,3,FALSE)</f>
        <v>165177.390472233</v>
      </c>
      <c r="J28" s="21">
        <f>VLOOKUP(B28,RMS!B:E,4,FALSE)</f>
        <v>131591.83929124201</v>
      </c>
      <c r="K28" s="22">
        <f t="shared" si="1"/>
        <v>7.0027766982093453E-2</v>
      </c>
      <c r="L28" s="22">
        <f t="shared" si="2"/>
        <v>-3.9591242035385221E-2</v>
      </c>
      <c r="M28" s="32"/>
    </row>
    <row r="29" spans="1:13">
      <c r="A29" s="71"/>
      <c r="B29" s="12">
        <v>40</v>
      </c>
      <c r="C29" s="66" t="s">
        <v>68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1"/>
      <c r="B30" s="12">
        <v>42</v>
      </c>
      <c r="C30" s="66" t="s">
        <v>31</v>
      </c>
      <c r="D30" s="66"/>
      <c r="E30" s="15">
        <f>VLOOKUP(C30,RA!B34:D60,3,0)</f>
        <v>288423.35550000001</v>
      </c>
      <c r="F30" s="25">
        <f>VLOOKUP(C30,RA!B34:I64,8,0)</f>
        <v>40511.806299999997</v>
      </c>
      <c r="G30" s="16">
        <f t="shared" si="0"/>
        <v>247911.54920000001</v>
      </c>
      <c r="H30" s="27">
        <f>RA!J34</f>
        <v>0</v>
      </c>
      <c r="I30" s="20">
        <f>VLOOKUP(B30,RMS!B:D,3,FALSE)</f>
        <v>288423.35560000001</v>
      </c>
      <c r="J30" s="21">
        <f>VLOOKUP(B30,RMS!B:E,4,FALSE)</f>
        <v>247911.53890000001</v>
      </c>
      <c r="K30" s="22">
        <f t="shared" si="1"/>
        <v>-1.0000000474974513E-4</v>
      </c>
      <c r="L30" s="22">
        <f t="shared" si="2"/>
        <v>1.0299999994458631E-2</v>
      </c>
      <c r="M30" s="32"/>
    </row>
    <row r="31" spans="1:13" s="36" customFormat="1" ht="12" thickBot="1">
      <c r="A31" s="71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14.045952079633199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1"/>
      <c r="B32" s="12">
        <v>70</v>
      </c>
      <c r="C32" s="72" t="s">
        <v>64</v>
      </c>
      <c r="D32" s="73"/>
      <c r="E32" s="15">
        <f>VLOOKUP(C32,RA!B34:D61,3,0)</f>
        <v>140137.03</v>
      </c>
      <c r="F32" s="25">
        <f>VLOOKUP(C32,RA!B34:I65,8,0)</f>
        <v>7073.51</v>
      </c>
      <c r="G32" s="16">
        <f t="shared" si="0"/>
        <v>133063.51999999999</v>
      </c>
      <c r="H32" s="27">
        <f>RA!J34</f>
        <v>0</v>
      </c>
      <c r="I32" s="20">
        <f>VLOOKUP(B32,RMS!B:D,3,FALSE)</f>
        <v>140137.03</v>
      </c>
      <c r="J32" s="21">
        <f>VLOOKUP(B32,RMS!B:E,4,FALSE)</f>
        <v>133063.51999999999</v>
      </c>
      <c r="K32" s="22">
        <f t="shared" si="1"/>
        <v>0</v>
      </c>
      <c r="L32" s="22">
        <f t="shared" si="2"/>
        <v>0</v>
      </c>
    </row>
    <row r="33" spans="1:13">
      <c r="A33" s="71"/>
      <c r="B33" s="12">
        <v>71</v>
      </c>
      <c r="C33" s="66" t="s">
        <v>35</v>
      </c>
      <c r="D33" s="66"/>
      <c r="E33" s="15">
        <f>VLOOKUP(C33,RA!B34:D61,3,0)</f>
        <v>203779.57</v>
      </c>
      <c r="F33" s="25">
        <f>VLOOKUP(C33,RA!B34:I65,8,0)</f>
        <v>-21138.9</v>
      </c>
      <c r="G33" s="16">
        <f t="shared" si="0"/>
        <v>224918.47</v>
      </c>
      <c r="H33" s="27">
        <f>RA!J34</f>
        <v>0</v>
      </c>
      <c r="I33" s="20">
        <f>VLOOKUP(B33,RMS!B:D,3,FALSE)</f>
        <v>203779.57</v>
      </c>
      <c r="J33" s="21">
        <f>VLOOKUP(B33,RMS!B:E,4,FALSE)</f>
        <v>224918.47</v>
      </c>
      <c r="K33" s="22">
        <f t="shared" si="1"/>
        <v>0</v>
      </c>
      <c r="L33" s="22">
        <f t="shared" si="2"/>
        <v>0</v>
      </c>
      <c r="M33" s="32"/>
    </row>
    <row r="34" spans="1:13">
      <c r="A34" s="71"/>
      <c r="B34" s="12">
        <v>72</v>
      </c>
      <c r="C34" s="66" t="s">
        <v>36</v>
      </c>
      <c r="D34" s="66"/>
      <c r="E34" s="15">
        <f>VLOOKUP(C34,RA!B34:D62,3,0)</f>
        <v>42117.1</v>
      </c>
      <c r="F34" s="25">
        <f>VLOOKUP(C34,RA!B34:I66,8,0)</f>
        <v>2509.41</v>
      </c>
      <c r="G34" s="16">
        <f t="shared" si="0"/>
        <v>39607.69</v>
      </c>
      <c r="H34" s="27">
        <f>RA!J35</f>
        <v>14.045952079633199</v>
      </c>
      <c r="I34" s="20">
        <f>VLOOKUP(B34,RMS!B:D,3,FALSE)</f>
        <v>42117.1</v>
      </c>
      <c r="J34" s="21">
        <f>VLOOKUP(B34,RMS!B:E,4,FALSE)</f>
        <v>39607.69</v>
      </c>
      <c r="K34" s="22">
        <f t="shared" si="1"/>
        <v>0</v>
      </c>
      <c r="L34" s="22">
        <f t="shared" si="2"/>
        <v>0</v>
      </c>
      <c r="M34" s="32"/>
    </row>
    <row r="35" spans="1:13">
      <c r="A35" s="71"/>
      <c r="B35" s="12">
        <v>73</v>
      </c>
      <c r="C35" s="66" t="s">
        <v>37</v>
      </c>
      <c r="D35" s="66"/>
      <c r="E35" s="15">
        <f>VLOOKUP(C35,RA!B34:D63,3,0)</f>
        <v>85328.54</v>
      </c>
      <c r="F35" s="25">
        <f>VLOOKUP(C35,RA!B34:I67,8,0)</f>
        <v>-13902.85</v>
      </c>
      <c r="G35" s="16">
        <f t="shared" si="0"/>
        <v>99231.39</v>
      </c>
      <c r="H35" s="27">
        <f>RA!J34</f>
        <v>0</v>
      </c>
      <c r="I35" s="20">
        <f>VLOOKUP(B35,RMS!B:D,3,FALSE)</f>
        <v>85328.54</v>
      </c>
      <c r="J35" s="21">
        <f>VLOOKUP(B35,RMS!B:E,4,FALSE)</f>
        <v>99231.39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1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14.045952079633199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1"/>
      <c r="B37" s="12">
        <v>75</v>
      </c>
      <c r="C37" s="66" t="s">
        <v>32</v>
      </c>
      <c r="D37" s="66"/>
      <c r="E37" s="15">
        <f>VLOOKUP(C37,RA!B8:D64,3,0)</f>
        <v>33202.392699999997</v>
      </c>
      <c r="F37" s="25">
        <f>VLOOKUP(C37,RA!B8:I68,8,0)</f>
        <v>3168.4893999999999</v>
      </c>
      <c r="G37" s="16">
        <f t="shared" si="0"/>
        <v>30033.903299999998</v>
      </c>
      <c r="H37" s="27">
        <f>RA!J35</f>
        <v>14.045952079633199</v>
      </c>
      <c r="I37" s="20">
        <f>VLOOKUP(B37,RMS!B:D,3,FALSE)</f>
        <v>33202.3931623932</v>
      </c>
      <c r="J37" s="21">
        <f>VLOOKUP(B37,RMS!B:E,4,FALSE)</f>
        <v>30033.902564102598</v>
      </c>
      <c r="K37" s="22">
        <f t="shared" si="1"/>
        <v>-4.623932036338374E-4</v>
      </c>
      <c r="L37" s="22">
        <f t="shared" si="2"/>
        <v>7.3589739986346103E-4</v>
      </c>
      <c r="M37" s="32"/>
    </row>
    <row r="38" spans="1:13">
      <c r="A38" s="71"/>
      <c r="B38" s="12">
        <v>76</v>
      </c>
      <c r="C38" s="66" t="s">
        <v>33</v>
      </c>
      <c r="D38" s="66"/>
      <c r="E38" s="15">
        <f>VLOOKUP(C38,RA!B8:D65,3,0)</f>
        <v>382771.94329999998</v>
      </c>
      <c r="F38" s="25">
        <f>VLOOKUP(C38,RA!B8:I69,8,0)</f>
        <v>25021.637900000002</v>
      </c>
      <c r="G38" s="16">
        <f t="shared" si="0"/>
        <v>357750.30539999995</v>
      </c>
      <c r="H38" s="27">
        <f>RA!J36</f>
        <v>0</v>
      </c>
      <c r="I38" s="20">
        <f>VLOOKUP(B38,RMS!B:D,3,FALSE)</f>
        <v>382771.93827264901</v>
      </c>
      <c r="J38" s="21">
        <f>VLOOKUP(B38,RMS!B:E,4,FALSE)</f>
        <v>357750.30672136799</v>
      </c>
      <c r="K38" s="22">
        <f t="shared" si="1"/>
        <v>5.0273509696125984E-3</v>
      </c>
      <c r="L38" s="22">
        <f t="shared" si="2"/>
        <v>-1.3213680358603597E-3</v>
      </c>
      <c r="M38" s="32"/>
    </row>
    <row r="39" spans="1:13">
      <c r="A39" s="71"/>
      <c r="B39" s="12">
        <v>77</v>
      </c>
      <c r="C39" s="66" t="s">
        <v>38</v>
      </c>
      <c r="D39" s="66"/>
      <c r="E39" s="15">
        <f>VLOOKUP(C39,RA!B9:D66,3,0)</f>
        <v>171373.81</v>
      </c>
      <c r="F39" s="25">
        <f>VLOOKUP(C39,RA!B9:I70,8,0)</f>
        <v>-14398.9</v>
      </c>
      <c r="G39" s="16">
        <f t="shared" si="0"/>
        <v>185772.71</v>
      </c>
      <c r="H39" s="27">
        <f>RA!J37</f>
        <v>5.0475666567216404</v>
      </c>
      <c r="I39" s="20">
        <f>VLOOKUP(B39,RMS!B:D,3,FALSE)</f>
        <v>171373.81</v>
      </c>
      <c r="J39" s="21">
        <f>VLOOKUP(B39,RMS!B:E,4,FALSE)</f>
        <v>185772.71</v>
      </c>
      <c r="K39" s="22">
        <f t="shared" si="1"/>
        <v>0</v>
      </c>
      <c r="L39" s="22">
        <f t="shared" si="2"/>
        <v>0</v>
      </c>
      <c r="M39" s="32"/>
    </row>
    <row r="40" spans="1:13">
      <c r="A40" s="71"/>
      <c r="B40" s="12">
        <v>78</v>
      </c>
      <c r="C40" s="66" t="s">
        <v>39</v>
      </c>
      <c r="D40" s="66"/>
      <c r="E40" s="15">
        <f>VLOOKUP(C40,RA!B10:D67,3,0)</f>
        <v>99458.16</v>
      </c>
      <c r="F40" s="25">
        <f>VLOOKUP(C40,RA!B10:I71,8,0)</f>
        <v>11082.76</v>
      </c>
      <c r="G40" s="16">
        <f t="shared" si="0"/>
        <v>88375.400000000009</v>
      </c>
      <c r="H40" s="27">
        <f>RA!J38</f>
        <v>-10.373414763805799</v>
      </c>
      <c r="I40" s="20">
        <f>VLOOKUP(B40,RMS!B:D,3,FALSE)</f>
        <v>99458.16</v>
      </c>
      <c r="J40" s="21">
        <f>VLOOKUP(B40,RMS!B:E,4,FALSE)</f>
        <v>88375.4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1"/>
      <c r="B41" s="12">
        <v>9101</v>
      </c>
      <c r="C41" s="67" t="s">
        <v>70</v>
      </c>
      <c r="D41" s="68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5.9581737584021699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1"/>
      <c r="B42" s="12">
        <v>99</v>
      </c>
      <c r="C42" s="66" t="s">
        <v>34</v>
      </c>
      <c r="D42" s="66"/>
      <c r="E42" s="15">
        <f>VLOOKUP(C42,RA!B8:D68,3,0)</f>
        <v>18528.651999999998</v>
      </c>
      <c r="F42" s="25">
        <f>VLOOKUP(C42,RA!B8:I72,8,0)</f>
        <v>775.2432</v>
      </c>
      <c r="G42" s="16">
        <f t="shared" si="0"/>
        <v>17753.408799999997</v>
      </c>
      <c r="H42" s="27">
        <f>RA!J39</f>
        <v>5.9581737584021699</v>
      </c>
      <c r="I42" s="20">
        <f>VLOOKUP(B42,RMS!B:D,3,FALSE)</f>
        <v>18528.652371227599</v>
      </c>
      <c r="J42" s="21">
        <f>VLOOKUP(B42,RMS!B:E,4,FALSE)</f>
        <v>17753.408961500601</v>
      </c>
      <c r="K42" s="22">
        <f t="shared" si="1"/>
        <v>-3.7122760113561526E-4</v>
      </c>
      <c r="L42" s="22">
        <f t="shared" si="2"/>
        <v>-1.6150060400832444E-4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activeCell="B30" sqref="A1:XFD1048576"/>
    </sheetView>
  </sheetViews>
  <sheetFormatPr defaultRowHeight="11.25"/>
  <cols>
    <col min="1" max="1" width="9.71093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4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4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5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80" t="s">
        <v>4</v>
      </c>
      <c r="C6" s="8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2" t="s">
        <v>5</v>
      </c>
      <c r="B7" s="83"/>
      <c r="C7" s="84"/>
      <c r="D7" s="53">
        <v>21050389.174600001</v>
      </c>
      <c r="E7" s="65"/>
      <c r="F7" s="65"/>
      <c r="G7" s="53">
        <v>15542916.1504</v>
      </c>
      <c r="H7" s="54">
        <v>35.433975007696802</v>
      </c>
      <c r="I7" s="53">
        <v>1851610.5796999999</v>
      </c>
      <c r="J7" s="54">
        <v>8.7960871618193508</v>
      </c>
      <c r="K7" s="53">
        <v>1593805.2864999999</v>
      </c>
      <c r="L7" s="54">
        <v>10.254223024030001</v>
      </c>
      <c r="M7" s="54">
        <v>0.16175457277227501</v>
      </c>
      <c r="N7" s="53">
        <v>542024038.79279995</v>
      </c>
      <c r="O7" s="53">
        <v>7224182817.2223997</v>
      </c>
      <c r="P7" s="53">
        <v>1116154</v>
      </c>
      <c r="Q7" s="53">
        <v>1077794</v>
      </c>
      <c r="R7" s="54">
        <v>3.5591216874467602</v>
      </c>
      <c r="S7" s="53">
        <v>18.859753380447501</v>
      </c>
      <c r="T7" s="53">
        <v>19.3251540227539</v>
      </c>
      <c r="U7" s="55">
        <v>-2.4676920897008099</v>
      </c>
    </row>
    <row r="8" spans="1:23" ht="12" thickBot="1">
      <c r="A8" s="74">
        <v>42694</v>
      </c>
      <c r="B8" s="72" t="s">
        <v>6</v>
      </c>
      <c r="C8" s="73"/>
      <c r="D8" s="56">
        <v>684276.42909999995</v>
      </c>
      <c r="E8" s="59"/>
      <c r="F8" s="59"/>
      <c r="G8" s="56">
        <v>504982.78759999998</v>
      </c>
      <c r="H8" s="57">
        <v>35.504901533796399</v>
      </c>
      <c r="I8" s="56">
        <v>195369.47589999999</v>
      </c>
      <c r="J8" s="57">
        <v>28.551250283012301</v>
      </c>
      <c r="K8" s="56">
        <v>122482.14750000001</v>
      </c>
      <c r="L8" s="57">
        <v>24.254717290883001</v>
      </c>
      <c r="M8" s="57">
        <v>0.59508532376116297</v>
      </c>
      <c r="N8" s="56">
        <v>24482289.734200001</v>
      </c>
      <c r="O8" s="56">
        <v>271233904.59890002</v>
      </c>
      <c r="P8" s="56">
        <v>24918</v>
      </c>
      <c r="Q8" s="56">
        <v>23249</v>
      </c>
      <c r="R8" s="57">
        <v>7.1788033893931003</v>
      </c>
      <c r="S8" s="56">
        <v>27.461129669315401</v>
      </c>
      <c r="T8" s="56">
        <v>27.501076171018099</v>
      </c>
      <c r="U8" s="58">
        <v>-0.145465616978569</v>
      </c>
    </row>
    <row r="9" spans="1:23" ht="12" thickBot="1">
      <c r="A9" s="75"/>
      <c r="B9" s="72" t="s">
        <v>7</v>
      </c>
      <c r="C9" s="73"/>
      <c r="D9" s="56">
        <v>131576.22020000001</v>
      </c>
      <c r="E9" s="59"/>
      <c r="F9" s="59"/>
      <c r="G9" s="56">
        <v>81427.691600000006</v>
      </c>
      <c r="H9" s="57">
        <v>61.586577753359798</v>
      </c>
      <c r="I9" s="56">
        <v>31643.990099999999</v>
      </c>
      <c r="J9" s="57">
        <v>24.0499309464128</v>
      </c>
      <c r="K9" s="56">
        <v>18701.458500000001</v>
      </c>
      <c r="L9" s="57">
        <v>22.9669515769498</v>
      </c>
      <c r="M9" s="57">
        <v>0.69206001232470704</v>
      </c>
      <c r="N9" s="56">
        <v>1802229.5122</v>
      </c>
      <c r="O9" s="56">
        <v>37028476.617299996</v>
      </c>
      <c r="P9" s="56">
        <v>7405</v>
      </c>
      <c r="Q9" s="56">
        <v>7393</v>
      </c>
      <c r="R9" s="57">
        <v>0.16231570404436901</v>
      </c>
      <c r="S9" s="56">
        <v>17.7685645104659</v>
      </c>
      <c r="T9" s="56">
        <v>17.905410320573498</v>
      </c>
      <c r="U9" s="58">
        <v>-0.77015681276341696</v>
      </c>
    </row>
    <row r="10" spans="1:23" ht="12" thickBot="1">
      <c r="A10" s="75"/>
      <c r="B10" s="72" t="s">
        <v>8</v>
      </c>
      <c r="C10" s="73"/>
      <c r="D10" s="56">
        <v>155108.42300000001</v>
      </c>
      <c r="E10" s="59"/>
      <c r="F10" s="59"/>
      <c r="G10" s="56">
        <v>107285.1403</v>
      </c>
      <c r="H10" s="57">
        <v>44.5758681642886</v>
      </c>
      <c r="I10" s="56">
        <v>45400.472900000001</v>
      </c>
      <c r="J10" s="57">
        <v>29.270153110898399</v>
      </c>
      <c r="K10" s="56">
        <v>30650.224999999999</v>
      </c>
      <c r="L10" s="57">
        <v>28.568937799114799</v>
      </c>
      <c r="M10" s="57">
        <v>0.48124435954385297</v>
      </c>
      <c r="N10" s="56">
        <v>3478969.8050000002</v>
      </c>
      <c r="O10" s="56">
        <v>59599815.924599998</v>
      </c>
      <c r="P10" s="56">
        <v>116146</v>
      </c>
      <c r="Q10" s="56">
        <v>112460</v>
      </c>
      <c r="R10" s="57">
        <v>3.27760981682377</v>
      </c>
      <c r="S10" s="56">
        <v>1.3354607390697899</v>
      </c>
      <c r="T10" s="56">
        <v>1.4918719357993999</v>
      </c>
      <c r="U10" s="58">
        <v>-11.712152379601299</v>
      </c>
    </row>
    <row r="11" spans="1:23" ht="12" thickBot="1">
      <c r="A11" s="75"/>
      <c r="B11" s="72" t="s">
        <v>9</v>
      </c>
      <c r="C11" s="73"/>
      <c r="D11" s="56">
        <v>69002.429199999999</v>
      </c>
      <c r="E11" s="59"/>
      <c r="F11" s="59"/>
      <c r="G11" s="56">
        <v>59421.915300000001</v>
      </c>
      <c r="H11" s="57">
        <v>16.1228628387884</v>
      </c>
      <c r="I11" s="56">
        <v>14922.642400000001</v>
      </c>
      <c r="J11" s="57">
        <v>21.6262566014125</v>
      </c>
      <c r="K11" s="56">
        <v>12693.536400000001</v>
      </c>
      <c r="L11" s="57">
        <v>21.361708615272502</v>
      </c>
      <c r="M11" s="57">
        <v>0.17560953305337401</v>
      </c>
      <c r="N11" s="56">
        <v>1593434.3012000001</v>
      </c>
      <c r="O11" s="56">
        <v>21551029.579100002</v>
      </c>
      <c r="P11" s="56">
        <v>3116</v>
      </c>
      <c r="Q11" s="56">
        <v>2893</v>
      </c>
      <c r="R11" s="57">
        <v>7.7082613204286101</v>
      </c>
      <c r="S11" s="56">
        <v>22.144553658536601</v>
      </c>
      <c r="T11" s="56">
        <v>22.9237932250259</v>
      </c>
      <c r="U11" s="58">
        <v>-3.5188768240941402</v>
      </c>
    </row>
    <row r="12" spans="1:23" ht="12" thickBot="1">
      <c r="A12" s="75"/>
      <c r="B12" s="72" t="s">
        <v>10</v>
      </c>
      <c r="C12" s="73"/>
      <c r="D12" s="56">
        <v>166782.43909999999</v>
      </c>
      <c r="E12" s="59"/>
      <c r="F12" s="59"/>
      <c r="G12" s="56">
        <v>186349.1201</v>
      </c>
      <c r="H12" s="57">
        <v>-10.500012551441101</v>
      </c>
      <c r="I12" s="56">
        <v>36931.087099999997</v>
      </c>
      <c r="J12" s="57">
        <v>22.143270777960499</v>
      </c>
      <c r="K12" s="56">
        <v>20181.351600000002</v>
      </c>
      <c r="L12" s="57">
        <v>10.8298614928636</v>
      </c>
      <c r="M12" s="57">
        <v>0.82996103690101697</v>
      </c>
      <c r="N12" s="56">
        <v>11580446.9537</v>
      </c>
      <c r="O12" s="56">
        <v>83788872.623699993</v>
      </c>
      <c r="P12" s="56">
        <v>1438</v>
      </c>
      <c r="Q12" s="56">
        <v>1300</v>
      </c>
      <c r="R12" s="57">
        <v>10.615384615384601</v>
      </c>
      <c r="S12" s="56">
        <v>115.982224687065</v>
      </c>
      <c r="T12" s="56">
        <v>120.684814</v>
      </c>
      <c r="U12" s="58">
        <v>-4.0545776093041797</v>
      </c>
    </row>
    <row r="13" spans="1:23" ht="12" thickBot="1">
      <c r="A13" s="75"/>
      <c r="B13" s="72" t="s">
        <v>11</v>
      </c>
      <c r="C13" s="73"/>
      <c r="D13" s="56">
        <v>299474.18310000002</v>
      </c>
      <c r="E13" s="59"/>
      <c r="F13" s="59"/>
      <c r="G13" s="56">
        <v>296009.8615</v>
      </c>
      <c r="H13" s="57">
        <v>1.1703399280162301</v>
      </c>
      <c r="I13" s="56">
        <v>97197.485199999996</v>
      </c>
      <c r="J13" s="57">
        <v>32.456048195494702</v>
      </c>
      <c r="K13" s="56">
        <v>83580.623699999996</v>
      </c>
      <c r="L13" s="57">
        <v>28.235756496916601</v>
      </c>
      <c r="M13" s="57">
        <v>0.16291887876878799</v>
      </c>
      <c r="N13" s="56">
        <v>12764820.8796</v>
      </c>
      <c r="O13" s="56">
        <v>116595677.04449999</v>
      </c>
      <c r="P13" s="56">
        <v>10060</v>
      </c>
      <c r="Q13" s="56">
        <v>9079</v>
      </c>
      <c r="R13" s="57">
        <v>10.8051547527261</v>
      </c>
      <c r="S13" s="56">
        <v>29.768805477137199</v>
      </c>
      <c r="T13" s="56">
        <v>30.774266956713301</v>
      </c>
      <c r="U13" s="58">
        <v>-3.3775674349725699</v>
      </c>
    </row>
    <row r="14" spans="1:23" ht="12" thickBot="1">
      <c r="A14" s="75"/>
      <c r="B14" s="72" t="s">
        <v>12</v>
      </c>
      <c r="C14" s="73"/>
      <c r="D14" s="56">
        <v>121791.693</v>
      </c>
      <c r="E14" s="59"/>
      <c r="F14" s="59"/>
      <c r="G14" s="56">
        <v>182844.2788</v>
      </c>
      <c r="H14" s="57">
        <v>-33.390481890210502</v>
      </c>
      <c r="I14" s="56">
        <v>24280.886699999999</v>
      </c>
      <c r="J14" s="57">
        <v>19.9364062539142</v>
      </c>
      <c r="K14" s="56">
        <v>34219.669000000002</v>
      </c>
      <c r="L14" s="57">
        <v>18.715198104410099</v>
      </c>
      <c r="M14" s="57">
        <v>-0.290440632257431</v>
      </c>
      <c r="N14" s="56">
        <v>3561563.2776000001</v>
      </c>
      <c r="O14" s="56">
        <v>46819244.612300001</v>
      </c>
      <c r="P14" s="56">
        <v>2035</v>
      </c>
      <c r="Q14" s="56">
        <v>1997</v>
      </c>
      <c r="R14" s="57">
        <v>1.9028542814221401</v>
      </c>
      <c r="S14" s="56">
        <v>59.848497788697799</v>
      </c>
      <c r="T14" s="56">
        <v>54.949896444666997</v>
      </c>
      <c r="U14" s="58">
        <v>8.1850030076375297</v>
      </c>
    </row>
    <row r="15" spans="1:23" ht="12" thickBot="1">
      <c r="A15" s="75"/>
      <c r="B15" s="72" t="s">
        <v>13</v>
      </c>
      <c r="C15" s="73"/>
      <c r="D15" s="56">
        <v>114735.4999</v>
      </c>
      <c r="E15" s="59"/>
      <c r="F15" s="59"/>
      <c r="G15" s="56">
        <v>129156.4586</v>
      </c>
      <c r="H15" s="57">
        <v>-11.165495598374999</v>
      </c>
      <c r="I15" s="56">
        <v>23113.392800000001</v>
      </c>
      <c r="J15" s="57">
        <v>20.144935804650601</v>
      </c>
      <c r="K15" s="56">
        <v>12172.6919</v>
      </c>
      <c r="L15" s="57">
        <v>9.4247643764366895</v>
      </c>
      <c r="M15" s="57">
        <v>0.89879058715024296</v>
      </c>
      <c r="N15" s="56">
        <v>4335440.0668000001</v>
      </c>
      <c r="O15" s="56">
        <v>42870151.102600001</v>
      </c>
      <c r="P15" s="56">
        <v>3809</v>
      </c>
      <c r="Q15" s="56">
        <v>3464</v>
      </c>
      <c r="R15" s="57">
        <v>9.9595842956120109</v>
      </c>
      <c r="S15" s="56">
        <v>30.1222105276976</v>
      </c>
      <c r="T15" s="56">
        <v>29.334863221709</v>
      </c>
      <c r="U15" s="58">
        <v>2.6138430486852302</v>
      </c>
    </row>
    <row r="16" spans="1:23" ht="12" thickBot="1">
      <c r="A16" s="75"/>
      <c r="B16" s="72" t="s">
        <v>14</v>
      </c>
      <c r="C16" s="73"/>
      <c r="D16" s="56">
        <v>1435429.4783999999</v>
      </c>
      <c r="E16" s="59"/>
      <c r="F16" s="59"/>
      <c r="G16" s="56">
        <v>555583.64910000004</v>
      </c>
      <c r="H16" s="57">
        <v>158.36424105088</v>
      </c>
      <c r="I16" s="56">
        <v>-245906.88159999999</v>
      </c>
      <c r="J16" s="57">
        <v>-17.1312408794962</v>
      </c>
      <c r="K16" s="56">
        <v>28962.549299999999</v>
      </c>
      <c r="L16" s="57">
        <v>5.2129952612746902</v>
      </c>
      <c r="M16" s="57">
        <v>-9.4905123182647504</v>
      </c>
      <c r="N16" s="56">
        <v>20556692.758499999</v>
      </c>
      <c r="O16" s="56">
        <v>369759048.65140003</v>
      </c>
      <c r="P16" s="56">
        <v>52677</v>
      </c>
      <c r="Q16" s="56">
        <v>52421</v>
      </c>
      <c r="R16" s="57">
        <v>0.48835390396977402</v>
      </c>
      <c r="S16" s="56">
        <v>27.249643647132501</v>
      </c>
      <c r="T16" s="56">
        <v>31.519773583106002</v>
      </c>
      <c r="U16" s="58">
        <v>-15.6704065244641</v>
      </c>
    </row>
    <row r="17" spans="1:21" ht="12" thickBot="1">
      <c r="A17" s="75"/>
      <c r="B17" s="72" t="s">
        <v>15</v>
      </c>
      <c r="C17" s="73"/>
      <c r="D17" s="56">
        <v>592245.94160000002</v>
      </c>
      <c r="E17" s="59"/>
      <c r="F17" s="59"/>
      <c r="G17" s="56">
        <v>396367.80959999998</v>
      </c>
      <c r="H17" s="57">
        <v>49.418274455151398</v>
      </c>
      <c r="I17" s="56">
        <v>64201.4251</v>
      </c>
      <c r="J17" s="57">
        <v>10.8403317929971</v>
      </c>
      <c r="K17" s="56">
        <v>44856.310599999997</v>
      </c>
      <c r="L17" s="57">
        <v>11.316839943502799</v>
      </c>
      <c r="M17" s="57">
        <v>0.43126851587299297</v>
      </c>
      <c r="N17" s="56">
        <v>18057047.7141</v>
      </c>
      <c r="O17" s="56">
        <v>369755068.921</v>
      </c>
      <c r="P17" s="56">
        <v>10706</v>
      </c>
      <c r="Q17" s="56">
        <v>10246</v>
      </c>
      <c r="R17" s="57">
        <v>4.4895569002537696</v>
      </c>
      <c r="S17" s="56">
        <v>55.319067961890497</v>
      </c>
      <c r="T17" s="56">
        <v>52.329571950029298</v>
      </c>
      <c r="U17" s="58">
        <v>5.4040968548506996</v>
      </c>
    </row>
    <row r="18" spans="1:21" ht="12" thickBot="1">
      <c r="A18" s="75"/>
      <c r="B18" s="72" t="s">
        <v>16</v>
      </c>
      <c r="C18" s="73"/>
      <c r="D18" s="56">
        <v>2126844.5843000002</v>
      </c>
      <c r="E18" s="59"/>
      <c r="F18" s="59"/>
      <c r="G18" s="56">
        <v>1422244.6242</v>
      </c>
      <c r="H18" s="57">
        <v>49.541404348519201</v>
      </c>
      <c r="I18" s="56">
        <v>310202.53960000002</v>
      </c>
      <c r="J18" s="57">
        <v>14.585106118701001</v>
      </c>
      <c r="K18" s="56">
        <v>225774.2303</v>
      </c>
      <c r="L18" s="57">
        <v>15.874500522510001</v>
      </c>
      <c r="M18" s="57">
        <v>0.37395015891678601</v>
      </c>
      <c r="N18" s="56">
        <v>38576833.403200001</v>
      </c>
      <c r="O18" s="56">
        <v>697141981.93859994</v>
      </c>
      <c r="P18" s="56">
        <v>96321</v>
      </c>
      <c r="Q18" s="56">
        <v>92803</v>
      </c>
      <c r="R18" s="57">
        <v>3.79082572761655</v>
      </c>
      <c r="S18" s="56">
        <v>22.080798416752302</v>
      </c>
      <c r="T18" s="56">
        <v>22.106571883451998</v>
      </c>
      <c r="U18" s="58">
        <v>-0.116723436414198</v>
      </c>
    </row>
    <row r="19" spans="1:21" ht="12" thickBot="1">
      <c r="A19" s="75"/>
      <c r="B19" s="72" t="s">
        <v>17</v>
      </c>
      <c r="C19" s="73"/>
      <c r="D19" s="56">
        <v>691203.86609999998</v>
      </c>
      <c r="E19" s="59"/>
      <c r="F19" s="59"/>
      <c r="G19" s="56">
        <v>503802.27240000002</v>
      </c>
      <c r="H19" s="57">
        <v>37.197449072085597</v>
      </c>
      <c r="I19" s="56">
        <v>61237.0916</v>
      </c>
      <c r="J19" s="57">
        <v>8.8594833743508801</v>
      </c>
      <c r="K19" s="56">
        <v>43867.688099999999</v>
      </c>
      <c r="L19" s="57">
        <v>8.7073223967458997</v>
      </c>
      <c r="M19" s="57">
        <v>0.39594982667892198</v>
      </c>
      <c r="N19" s="56">
        <v>16716929.7203</v>
      </c>
      <c r="O19" s="56">
        <v>215187700.7466</v>
      </c>
      <c r="P19" s="56">
        <v>18249</v>
      </c>
      <c r="Q19" s="56">
        <v>16891</v>
      </c>
      <c r="R19" s="57">
        <v>8.0397845006216393</v>
      </c>
      <c r="S19" s="56">
        <v>37.876259855334503</v>
      </c>
      <c r="T19" s="56">
        <v>39.120348854419497</v>
      </c>
      <c r="U19" s="58">
        <v>-3.28461417214019</v>
      </c>
    </row>
    <row r="20" spans="1:21" ht="12" thickBot="1">
      <c r="A20" s="75"/>
      <c r="B20" s="72" t="s">
        <v>18</v>
      </c>
      <c r="C20" s="73"/>
      <c r="D20" s="56">
        <v>1347643.6243</v>
      </c>
      <c r="E20" s="59"/>
      <c r="F20" s="59"/>
      <c r="G20" s="56">
        <v>1043498.659</v>
      </c>
      <c r="H20" s="57">
        <v>29.146656076344801</v>
      </c>
      <c r="I20" s="56">
        <v>116729.50019999999</v>
      </c>
      <c r="J20" s="57">
        <v>8.6617484099798396</v>
      </c>
      <c r="K20" s="56">
        <v>50057.098299999998</v>
      </c>
      <c r="L20" s="57">
        <v>4.7970448134519401</v>
      </c>
      <c r="M20" s="57">
        <v>1.3319270226256801</v>
      </c>
      <c r="N20" s="56">
        <v>42979597.027800001</v>
      </c>
      <c r="O20" s="56">
        <v>433767929.13840002</v>
      </c>
      <c r="P20" s="56">
        <v>52260</v>
      </c>
      <c r="Q20" s="56">
        <v>49890</v>
      </c>
      <c r="R20" s="57">
        <v>4.7504509921828104</v>
      </c>
      <c r="S20" s="56">
        <v>25.787287108687298</v>
      </c>
      <c r="T20" s="56">
        <v>27.176116708759299</v>
      </c>
      <c r="U20" s="58">
        <v>-5.38571426384771</v>
      </c>
    </row>
    <row r="21" spans="1:21" ht="12" thickBot="1">
      <c r="A21" s="75"/>
      <c r="B21" s="72" t="s">
        <v>19</v>
      </c>
      <c r="C21" s="73"/>
      <c r="D21" s="56">
        <v>433099.51860000001</v>
      </c>
      <c r="E21" s="59"/>
      <c r="F21" s="59"/>
      <c r="G21" s="56">
        <v>328128.65870000003</v>
      </c>
      <c r="H21" s="57">
        <v>31.990762500258299</v>
      </c>
      <c r="I21" s="56">
        <v>60846.843399999998</v>
      </c>
      <c r="J21" s="57">
        <v>14.0491597858821</v>
      </c>
      <c r="K21" s="56">
        <v>41390.523300000001</v>
      </c>
      <c r="L21" s="57">
        <v>12.6141140685436</v>
      </c>
      <c r="M21" s="57">
        <v>0.47006702377208198</v>
      </c>
      <c r="N21" s="56">
        <v>10452853.4056</v>
      </c>
      <c r="O21" s="56">
        <v>135284732.85710001</v>
      </c>
      <c r="P21" s="56">
        <v>35662</v>
      </c>
      <c r="Q21" s="56">
        <v>32910</v>
      </c>
      <c r="R21" s="57">
        <v>8.3621999392281996</v>
      </c>
      <c r="S21" s="56">
        <v>12.1445661656665</v>
      </c>
      <c r="T21" s="56">
        <v>12.358517687632901</v>
      </c>
      <c r="U21" s="58">
        <v>-1.76170576246072</v>
      </c>
    </row>
    <row r="22" spans="1:21" ht="12" thickBot="1">
      <c r="A22" s="75"/>
      <c r="B22" s="72" t="s">
        <v>20</v>
      </c>
      <c r="C22" s="73"/>
      <c r="D22" s="56">
        <v>1422570.3876</v>
      </c>
      <c r="E22" s="59"/>
      <c r="F22" s="59"/>
      <c r="G22" s="56">
        <v>1016700.089</v>
      </c>
      <c r="H22" s="57">
        <v>39.920356355944001</v>
      </c>
      <c r="I22" s="56">
        <v>70424.627099999998</v>
      </c>
      <c r="J22" s="57">
        <v>4.9505196870302104</v>
      </c>
      <c r="K22" s="56">
        <v>112049.5993</v>
      </c>
      <c r="L22" s="57">
        <v>11.020909756210299</v>
      </c>
      <c r="M22" s="57">
        <v>-0.37148702413967499</v>
      </c>
      <c r="N22" s="56">
        <v>27166892.2236</v>
      </c>
      <c r="O22" s="56">
        <v>471226606.14780003</v>
      </c>
      <c r="P22" s="56">
        <v>84038</v>
      </c>
      <c r="Q22" s="56">
        <v>83795</v>
      </c>
      <c r="R22" s="57">
        <v>0.28999343636255698</v>
      </c>
      <c r="S22" s="56">
        <v>16.927703986291899</v>
      </c>
      <c r="T22" s="56">
        <v>17.0555068906259</v>
      </c>
      <c r="U22" s="58">
        <v>-0.75499255207622795</v>
      </c>
    </row>
    <row r="23" spans="1:21" ht="12" thickBot="1">
      <c r="A23" s="75"/>
      <c r="B23" s="72" t="s">
        <v>21</v>
      </c>
      <c r="C23" s="73"/>
      <c r="D23" s="56">
        <v>2664575.5499</v>
      </c>
      <c r="E23" s="59"/>
      <c r="F23" s="59"/>
      <c r="G23" s="56">
        <v>2088842.5445000001</v>
      </c>
      <c r="H23" s="57">
        <v>27.5622979298237</v>
      </c>
      <c r="I23" s="56">
        <v>256179.67069999999</v>
      </c>
      <c r="J23" s="57">
        <v>9.6142768670835501</v>
      </c>
      <c r="K23" s="56">
        <v>196581.0477</v>
      </c>
      <c r="L23" s="57">
        <v>9.4110036305802502</v>
      </c>
      <c r="M23" s="57">
        <v>0.30317583356739802</v>
      </c>
      <c r="N23" s="56">
        <v>84847334.971699998</v>
      </c>
      <c r="O23" s="56">
        <v>1063346408.1937</v>
      </c>
      <c r="P23" s="56">
        <v>88087</v>
      </c>
      <c r="Q23" s="56">
        <v>81252</v>
      </c>
      <c r="R23" s="57">
        <v>8.4121006252153805</v>
      </c>
      <c r="S23" s="56">
        <v>30.249361993256699</v>
      </c>
      <c r="T23" s="56">
        <v>32.066024522473299</v>
      </c>
      <c r="U23" s="58">
        <v>-6.0056226297321702</v>
      </c>
    </row>
    <row r="24" spans="1:21" ht="12" thickBot="1">
      <c r="A24" s="75"/>
      <c r="B24" s="72" t="s">
        <v>22</v>
      </c>
      <c r="C24" s="73"/>
      <c r="D24" s="56">
        <v>339578.89659999998</v>
      </c>
      <c r="E24" s="59"/>
      <c r="F24" s="59"/>
      <c r="G24" s="56">
        <v>270828.55089999997</v>
      </c>
      <c r="H24" s="57">
        <v>25.385191284867599</v>
      </c>
      <c r="I24" s="56">
        <v>50962.883099999999</v>
      </c>
      <c r="J24" s="57">
        <v>15.0076708565405</v>
      </c>
      <c r="K24" s="56">
        <v>41275.981899999999</v>
      </c>
      <c r="L24" s="57">
        <v>15.2406316700489</v>
      </c>
      <c r="M24" s="57">
        <v>0.23468614807198601</v>
      </c>
      <c r="N24" s="56">
        <v>6455174.7603000002</v>
      </c>
      <c r="O24" s="56">
        <v>102056972.5283</v>
      </c>
      <c r="P24" s="56">
        <v>31045</v>
      </c>
      <c r="Q24" s="56">
        <v>30433</v>
      </c>
      <c r="R24" s="57">
        <v>2.0109749285315299</v>
      </c>
      <c r="S24" s="56">
        <v>10.938279806732201</v>
      </c>
      <c r="T24" s="56">
        <v>11.1167992573851</v>
      </c>
      <c r="U24" s="58">
        <v>-1.6320614740815</v>
      </c>
    </row>
    <row r="25" spans="1:21" ht="12" thickBot="1">
      <c r="A25" s="75"/>
      <c r="B25" s="72" t="s">
        <v>23</v>
      </c>
      <c r="C25" s="73"/>
      <c r="D25" s="56">
        <v>475397.07020000002</v>
      </c>
      <c r="E25" s="59"/>
      <c r="F25" s="59"/>
      <c r="G25" s="56">
        <v>426220.63640000002</v>
      </c>
      <c r="H25" s="57">
        <v>11.5377880844439</v>
      </c>
      <c r="I25" s="56">
        <v>31696.833699999999</v>
      </c>
      <c r="J25" s="57">
        <v>6.6674440561160999</v>
      </c>
      <c r="K25" s="56">
        <v>23349.700199999999</v>
      </c>
      <c r="L25" s="57">
        <v>5.4783129219690698</v>
      </c>
      <c r="M25" s="57">
        <v>0.35748354062378901</v>
      </c>
      <c r="N25" s="56">
        <v>8864476.3894999996</v>
      </c>
      <c r="O25" s="56">
        <v>120706841.2403</v>
      </c>
      <c r="P25" s="56">
        <v>26412</v>
      </c>
      <c r="Q25" s="56">
        <v>27594</v>
      </c>
      <c r="R25" s="57">
        <v>-4.2835398999782601</v>
      </c>
      <c r="S25" s="56">
        <v>17.999283287899399</v>
      </c>
      <c r="T25" s="56">
        <v>19.2901473400015</v>
      </c>
      <c r="U25" s="58">
        <v>-7.1717525162228597</v>
      </c>
    </row>
    <row r="26" spans="1:21" ht="12" thickBot="1">
      <c r="A26" s="75"/>
      <c r="B26" s="72" t="s">
        <v>24</v>
      </c>
      <c r="C26" s="73"/>
      <c r="D26" s="56">
        <v>742107.44290000002</v>
      </c>
      <c r="E26" s="59"/>
      <c r="F26" s="59"/>
      <c r="G26" s="56">
        <v>583184.3284</v>
      </c>
      <c r="H26" s="57">
        <v>27.250923380608501</v>
      </c>
      <c r="I26" s="56">
        <v>168716.66889999999</v>
      </c>
      <c r="J26" s="57">
        <v>22.734803499704899</v>
      </c>
      <c r="K26" s="56">
        <v>109009.7784</v>
      </c>
      <c r="L26" s="57">
        <v>18.6921652540072</v>
      </c>
      <c r="M26" s="57">
        <v>0.54772050155823504</v>
      </c>
      <c r="N26" s="56">
        <v>14932539.687999999</v>
      </c>
      <c r="O26" s="56">
        <v>227336064.72310001</v>
      </c>
      <c r="P26" s="56">
        <v>54696</v>
      </c>
      <c r="Q26" s="56">
        <v>51170</v>
      </c>
      <c r="R26" s="57">
        <v>6.8907563025210097</v>
      </c>
      <c r="S26" s="56">
        <v>13.567855837721201</v>
      </c>
      <c r="T26" s="56">
        <v>14.8298484502638</v>
      </c>
      <c r="U26" s="58">
        <v>-9.3013415504756694</v>
      </c>
    </row>
    <row r="27" spans="1:21" ht="12" thickBot="1">
      <c r="A27" s="75"/>
      <c r="B27" s="72" t="s">
        <v>25</v>
      </c>
      <c r="C27" s="73"/>
      <c r="D27" s="56">
        <v>364031.9142</v>
      </c>
      <c r="E27" s="59"/>
      <c r="F27" s="59"/>
      <c r="G27" s="56">
        <v>237737.62</v>
      </c>
      <c r="H27" s="57">
        <v>53.123394690331303</v>
      </c>
      <c r="I27" s="56">
        <v>79218.064599999998</v>
      </c>
      <c r="J27" s="57">
        <v>21.7612966088675</v>
      </c>
      <c r="K27" s="56">
        <v>62495.953000000001</v>
      </c>
      <c r="L27" s="57">
        <v>26.287784407028202</v>
      </c>
      <c r="M27" s="57">
        <v>0.26757111136460299</v>
      </c>
      <c r="N27" s="56">
        <v>5125451.4184999997</v>
      </c>
      <c r="O27" s="56">
        <v>82913112.151899993</v>
      </c>
      <c r="P27" s="56">
        <v>37311</v>
      </c>
      <c r="Q27" s="56">
        <v>34906</v>
      </c>
      <c r="R27" s="57">
        <v>6.8899329628144201</v>
      </c>
      <c r="S27" s="56">
        <v>9.7566914368416793</v>
      </c>
      <c r="T27" s="56">
        <v>8.10211409213316</v>
      </c>
      <c r="U27" s="58">
        <v>16.9583854877358</v>
      </c>
    </row>
    <row r="28" spans="1:21" ht="12" thickBot="1">
      <c r="A28" s="75"/>
      <c r="B28" s="72" t="s">
        <v>26</v>
      </c>
      <c r="C28" s="73"/>
      <c r="D28" s="56">
        <v>1589499.0460999999</v>
      </c>
      <c r="E28" s="59"/>
      <c r="F28" s="59"/>
      <c r="G28" s="56">
        <v>1275493.4379</v>
      </c>
      <c r="H28" s="57">
        <v>24.618363283545101</v>
      </c>
      <c r="I28" s="56">
        <v>30975.962299999999</v>
      </c>
      <c r="J28" s="57">
        <v>1.94878772503845</v>
      </c>
      <c r="K28" s="56">
        <v>66598.805699999997</v>
      </c>
      <c r="L28" s="57">
        <v>5.2214150007427502</v>
      </c>
      <c r="M28" s="57">
        <v>-0.53488712035567298</v>
      </c>
      <c r="N28" s="56">
        <v>31149287.0581</v>
      </c>
      <c r="O28" s="56">
        <v>358140661.66210002</v>
      </c>
      <c r="P28" s="56">
        <v>56743</v>
      </c>
      <c r="Q28" s="56">
        <v>56510</v>
      </c>
      <c r="R28" s="57">
        <v>0.41231640417624998</v>
      </c>
      <c r="S28" s="56">
        <v>28.012249019262299</v>
      </c>
      <c r="T28" s="56">
        <v>29.119661210405202</v>
      </c>
      <c r="U28" s="58">
        <v>-3.9533141033461798</v>
      </c>
    </row>
    <row r="29" spans="1:21" ht="12" thickBot="1">
      <c r="A29" s="75"/>
      <c r="B29" s="72" t="s">
        <v>27</v>
      </c>
      <c r="C29" s="73"/>
      <c r="D29" s="56">
        <v>901458.57830000005</v>
      </c>
      <c r="E29" s="59"/>
      <c r="F29" s="59"/>
      <c r="G29" s="56">
        <v>716976.44339999999</v>
      </c>
      <c r="H29" s="57">
        <v>25.730571289784699</v>
      </c>
      <c r="I29" s="56">
        <v>107487.0471</v>
      </c>
      <c r="J29" s="57">
        <v>11.9236812081485</v>
      </c>
      <c r="K29" s="56">
        <v>85530.900099999999</v>
      </c>
      <c r="L29" s="57">
        <v>11.929387762644</v>
      </c>
      <c r="M29" s="57">
        <v>0.25670426681269098</v>
      </c>
      <c r="N29" s="56">
        <v>17633568.362300001</v>
      </c>
      <c r="O29" s="56">
        <v>250152181.03979999</v>
      </c>
      <c r="P29" s="56">
        <v>123200</v>
      </c>
      <c r="Q29" s="56">
        <v>122358</v>
      </c>
      <c r="R29" s="57">
        <v>0.68814462478954397</v>
      </c>
      <c r="S29" s="56">
        <v>7.3170339147727299</v>
      </c>
      <c r="T29" s="56">
        <v>7.5083326051422903</v>
      </c>
      <c r="U29" s="58">
        <v>-2.6144294614152002</v>
      </c>
    </row>
    <row r="30" spans="1:21" ht="12" thickBot="1">
      <c r="A30" s="75"/>
      <c r="B30" s="72" t="s">
        <v>28</v>
      </c>
      <c r="C30" s="73"/>
      <c r="D30" s="56">
        <v>1353075.5830999999</v>
      </c>
      <c r="E30" s="59"/>
      <c r="F30" s="59"/>
      <c r="G30" s="56">
        <v>886891.67099999997</v>
      </c>
      <c r="H30" s="57">
        <v>52.5637941299372</v>
      </c>
      <c r="I30" s="56">
        <v>139864.54</v>
      </c>
      <c r="J30" s="57">
        <v>10.336786928011801</v>
      </c>
      <c r="K30" s="56">
        <v>110404.22960000001</v>
      </c>
      <c r="L30" s="57">
        <v>12.448445871130501</v>
      </c>
      <c r="M30" s="57">
        <v>0.26684041459947799</v>
      </c>
      <c r="N30" s="56">
        <v>20513112.8495</v>
      </c>
      <c r="O30" s="56">
        <v>396455965.13349998</v>
      </c>
      <c r="P30" s="56">
        <v>91729</v>
      </c>
      <c r="Q30" s="56">
        <v>90230</v>
      </c>
      <c r="R30" s="57">
        <v>1.6613099855923701</v>
      </c>
      <c r="S30" s="56">
        <v>14.750794002987099</v>
      </c>
      <c r="T30" s="56">
        <v>13.0706678399645</v>
      </c>
      <c r="U30" s="58">
        <v>11.390072715287699</v>
      </c>
    </row>
    <row r="31" spans="1:21" ht="12" thickBot="1">
      <c r="A31" s="75"/>
      <c r="B31" s="72" t="s">
        <v>29</v>
      </c>
      <c r="C31" s="73"/>
      <c r="D31" s="56">
        <v>1198582.3618000001</v>
      </c>
      <c r="E31" s="59"/>
      <c r="F31" s="59"/>
      <c r="G31" s="56">
        <v>621565.69200000004</v>
      </c>
      <c r="H31" s="57">
        <v>92.832773305641197</v>
      </c>
      <c r="I31" s="56">
        <v>5626.4632000000001</v>
      </c>
      <c r="J31" s="57">
        <v>0.46942649744572601</v>
      </c>
      <c r="K31" s="56">
        <v>16170.667100000001</v>
      </c>
      <c r="L31" s="57">
        <v>2.6016022615353802</v>
      </c>
      <c r="M31" s="57">
        <v>-0.65205744665908105</v>
      </c>
      <c r="N31" s="56">
        <v>37996041.162100002</v>
      </c>
      <c r="O31" s="56">
        <v>426364356.73549998</v>
      </c>
      <c r="P31" s="56">
        <v>38361</v>
      </c>
      <c r="Q31" s="56">
        <v>34736</v>
      </c>
      <c r="R31" s="57">
        <v>10.435859051128499</v>
      </c>
      <c r="S31" s="56">
        <v>31.244815354135699</v>
      </c>
      <c r="T31" s="56">
        <v>28.240181307577199</v>
      </c>
      <c r="U31" s="58">
        <v>9.6164243971467496</v>
      </c>
    </row>
    <row r="32" spans="1:21" ht="12" thickBot="1">
      <c r="A32" s="75"/>
      <c r="B32" s="72" t="s">
        <v>30</v>
      </c>
      <c r="C32" s="73"/>
      <c r="D32" s="56">
        <v>165177.46049999999</v>
      </c>
      <c r="E32" s="59"/>
      <c r="F32" s="59"/>
      <c r="G32" s="56">
        <v>102543.3738</v>
      </c>
      <c r="H32" s="57">
        <v>61.080579250455699</v>
      </c>
      <c r="I32" s="56">
        <v>33585.660799999998</v>
      </c>
      <c r="J32" s="57">
        <v>20.333077345017099</v>
      </c>
      <c r="K32" s="56">
        <v>25746.343099999998</v>
      </c>
      <c r="L32" s="57">
        <v>25.107758937418499</v>
      </c>
      <c r="M32" s="57">
        <v>0.30448276361235999</v>
      </c>
      <c r="N32" s="56">
        <v>2728778.9544000002</v>
      </c>
      <c r="O32" s="56">
        <v>41109672.627599999</v>
      </c>
      <c r="P32" s="56">
        <v>30657</v>
      </c>
      <c r="Q32" s="56">
        <v>29012</v>
      </c>
      <c r="R32" s="57">
        <v>5.6700675582517697</v>
      </c>
      <c r="S32" s="56">
        <v>5.3879199041002099</v>
      </c>
      <c r="T32" s="56">
        <v>5.4479613849441604</v>
      </c>
      <c r="U32" s="58">
        <v>-1.1143721865327501</v>
      </c>
    </row>
    <row r="33" spans="1:21" ht="12" thickBot="1">
      <c r="A33" s="75"/>
      <c r="B33" s="72" t="s">
        <v>69</v>
      </c>
      <c r="C33" s="73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10.177</v>
      </c>
      <c r="O33" s="56">
        <v>536.75699999999995</v>
      </c>
      <c r="P33" s="59"/>
      <c r="Q33" s="59"/>
      <c r="R33" s="59"/>
      <c r="S33" s="59"/>
      <c r="T33" s="59"/>
      <c r="U33" s="60"/>
    </row>
    <row r="34" spans="1:21" ht="12" thickBot="1">
      <c r="A34" s="75"/>
      <c r="B34" s="72" t="s">
        <v>78</v>
      </c>
      <c r="C34" s="73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5"/>
      <c r="B35" s="72" t="s">
        <v>31</v>
      </c>
      <c r="C35" s="73"/>
      <c r="D35" s="56">
        <v>288423.35550000001</v>
      </c>
      <c r="E35" s="59"/>
      <c r="F35" s="59"/>
      <c r="G35" s="56">
        <v>231985.5655</v>
      </c>
      <c r="H35" s="57">
        <v>24.328147261386398</v>
      </c>
      <c r="I35" s="56">
        <v>40511.806299999997</v>
      </c>
      <c r="J35" s="57">
        <v>14.045952079633199</v>
      </c>
      <c r="K35" s="56">
        <v>24598.051100000001</v>
      </c>
      <c r="L35" s="57">
        <v>10.60326794341</v>
      </c>
      <c r="M35" s="57">
        <v>0.64695187172775603</v>
      </c>
      <c r="N35" s="56">
        <v>5847867.1460999995</v>
      </c>
      <c r="O35" s="56">
        <v>69917233.925999999</v>
      </c>
      <c r="P35" s="56">
        <v>16609</v>
      </c>
      <c r="Q35" s="56">
        <v>16446</v>
      </c>
      <c r="R35" s="57">
        <v>0.99112246138879401</v>
      </c>
      <c r="S35" s="56">
        <v>17.3654859112529</v>
      </c>
      <c r="T35" s="56">
        <v>20.7213674024079</v>
      </c>
      <c r="U35" s="58">
        <v>-19.3250077095759</v>
      </c>
    </row>
    <row r="36" spans="1:21" ht="12" thickBot="1">
      <c r="A36" s="75"/>
      <c r="B36" s="72" t="s">
        <v>77</v>
      </c>
      <c r="C36" s="73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thickBot="1">
      <c r="A37" s="75"/>
      <c r="B37" s="72" t="s">
        <v>64</v>
      </c>
      <c r="C37" s="73"/>
      <c r="D37" s="56">
        <v>140137.03</v>
      </c>
      <c r="E37" s="59"/>
      <c r="F37" s="59"/>
      <c r="G37" s="56">
        <v>58453.99</v>
      </c>
      <c r="H37" s="57">
        <v>139.73903235690199</v>
      </c>
      <c r="I37" s="56">
        <v>7073.51</v>
      </c>
      <c r="J37" s="57">
        <v>5.0475666567216404</v>
      </c>
      <c r="K37" s="56">
        <v>1629.88</v>
      </c>
      <c r="L37" s="57">
        <v>2.78831265410625</v>
      </c>
      <c r="M37" s="57">
        <v>3.33989618867647</v>
      </c>
      <c r="N37" s="56">
        <v>20405502.960000001</v>
      </c>
      <c r="O37" s="56">
        <v>85020617.579999998</v>
      </c>
      <c r="P37" s="56">
        <v>87</v>
      </c>
      <c r="Q37" s="56">
        <v>64</v>
      </c>
      <c r="R37" s="57">
        <v>35.9375</v>
      </c>
      <c r="S37" s="56">
        <v>1610.7704597701199</v>
      </c>
      <c r="T37" s="56">
        <v>1418.67015625</v>
      </c>
      <c r="U37" s="58">
        <v>11.925988731351</v>
      </c>
    </row>
    <row r="38" spans="1:21" ht="12" thickBot="1">
      <c r="A38" s="75"/>
      <c r="B38" s="72" t="s">
        <v>35</v>
      </c>
      <c r="C38" s="73"/>
      <c r="D38" s="56">
        <v>203779.57</v>
      </c>
      <c r="E38" s="59"/>
      <c r="F38" s="59"/>
      <c r="G38" s="56">
        <v>260679.63</v>
      </c>
      <c r="H38" s="57">
        <v>-21.8275820017084</v>
      </c>
      <c r="I38" s="56">
        <v>-21138.9</v>
      </c>
      <c r="J38" s="57">
        <v>-10.373414763805799</v>
      </c>
      <c r="K38" s="56">
        <v>-41858.980000000003</v>
      </c>
      <c r="L38" s="57">
        <v>-16.057633655533401</v>
      </c>
      <c r="M38" s="57">
        <v>-0.49499725029133501</v>
      </c>
      <c r="N38" s="56">
        <v>10591935.93</v>
      </c>
      <c r="O38" s="56">
        <v>134275807.91</v>
      </c>
      <c r="P38" s="56">
        <v>104</v>
      </c>
      <c r="Q38" s="56">
        <v>129</v>
      </c>
      <c r="R38" s="57">
        <v>-19.379844961240298</v>
      </c>
      <c r="S38" s="56">
        <v>1959.41894230769</v>
      </c>
      <c r="T38" s="56">
        <v>2496.9256589147299</v>
      </c>
      <c r="U38" s="58">
        <v>-27.431944491359801</v>
      </c>
    </row>
    <row r="39" spans="1:21" ht="12" thickBot="1">
      <c r="A39" s="75"/>
      <c r="B39" s="72" t="s">
        <v>36</v>
      </c>
      <c r="C39" s="73"/>
      <c r="D39" s="56">
        <v>42117.1</v>
      </c>
      <c r="E39" s="59"/>
      <c r="F39" s="59"/>
      <c r="G39" s="56">
        <v>141399.93</v>
      </c>
      <c r="H39" s="57">
        <v>-70.214200247482395</v>
      </c>
      <c r="I39" s="56">
        <v>2509.41</v>
      </c>
      <c r="J39" s="57">
        <v>5.9581737584021699</v>
      </c>
      <c r="K39" s="56">
        <v>-3187.22</v>
      </c>
      <c r="L39" s="57">
        <v>-2.25404637753357</v>
      </c>
      <c r="M39" s="57">
        <v>-1.78733504433331</v>
      </c>
      <c r="N39" s="56">
        <v>10351866.449999999</v>
      </c>
      <c r="O39" s="56">
        <v>118513625.31</v>
      </c>
      <c r="P39" s="56">
        <v>9</v>
      </c>
      <c r="Q39" s="56">
        <v>21</v>
      </c>
      <c r="R39" s="57">
        <v>-57.142857142857103</v>
      </c>
      <c r="S39" s="56">
        <v>4679.6777777777797</v>
      </c>
      <c r="T39" s="56">
        <v>2809.7338095238101</v>
      </c>
      <c r="U39" s="58">
        <v>39.958818898465701</v>
      </c>
    </row>
    <row r="40" spans="1:21" ht="12" thickBot="1">
      <c r="A40" s="75"/>
      <c r="B40" s="72" t="s">
        <v>37</v>
      </c>
      <c r="C40" s="73"/>
      <c r="D40" s="56">
        <v>85328.54</v>
      </c>
      <c r="E40" s="59"/>
      <c r="F40" s="59"/>
      <c r="G40" s="56">
        <v>97545.4</v>
      </c>
      <c r="H40" s="57">
        <v>-12.524281001461899</v>
      </c>
      <c r="I40" s="56">
        <v>-13902.85</v>
      </c>
      <c r="J40" s="57">
        <v>-16.293317569947899</v>
      </c>
      <c r="K40" s="56">
        <v>-22989.759999999998</v>
      </c>
      <c r="L40" s="57">
        <v>-23.568266673774499</v>
      </c>
      <c r="M40" s="57">
        <v>-0.39525901966788701</v>
      </c>
      <c r="N40" s="56">
        <v>6585945.6500000004</v>
      </c>
      <c r="O40" s="56">
        <v>96660844.980000004</v>
      </c>
      <c r="P40" s="56">
        <v>54</v>
      </c>
      <c r="Q40" s="56">
        <v>85</v>
      </c>
      <c r="R40" s="57">
        <v>-36.470588235294102</v>
      </c>
      <c r="S40" s="56">
        <v>1580.1581481481501</v>
      </c>
      <c r="T40" s="56">
        <v>1692.73988235294</v>
      </c>
      <c r="U40" s="58">
        <v>-7.1247130761394004</v>
      </c>
    </row>
    <row r="41" spans="1:21" ht="12" thickBot="1">
      <c r="A41" s="75"/>
      <c r="B41" s="72" t="s">
        <v>66</v>
      </c>
      <c r="C41" s="73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6">
        <v>12.64</v>
      </c>
      <c r="O41" s="56">
        <v>1385.54</v>
      </c>
      <c r="P41" s="59"/>
      <c r="Q41" s="59"/>
      <c r="R41" s="59"/>
      <c r="S41" s="59"/>
      <c r="T41" s="59"/>
      <c r="U41" s="60"/>
    </row>
    <row r="42" spans="1:21" ht="12" thickBot="1">
      <c r="A42" s="75"/>
      <c r="B42" s="72" t="s">
        <v>32</v>
      </c>
      <c r="C42" s="73"/>
      <c r="D42" s="56">
        <v>33202.392699999997</v>
      </c>
      <c r="E42" s="59"/>
      <c r="F42" s="59"/>
      <c r="G42" s="56">
        <v>73241.025299999994</v>
      </c>
      <c r="H42" s="57">
        <v>-54.666947159736203</v>
      </c>
      <c r="I42" s="56">
        <v>3168.4893999999999</v>
      </c>
      <c r="J42" s="57">
        <v>9.5429550172147692</v>
      </c>
      <c r="K42" s="56">
        <v>5650.7138999999997</v>
      </c>
      <c r="L42" s="57">
        <v>7.7152304693364302</v>
      </c>
      <c r="M42" s="57">
        <v>-0.43927626560601502</v>
      </c>
      <c r="N42" s="56">
        <v>528329.73990000004</v>
      </c>
      <c r="O42" s="56">
        <v>21032289.805599999</v>
      </c>
      <c r="P42" s="56">
        <v>86</v>
      </c>
      <c r="Q42" s="56">
        <v>85</v>
      </c>
      <c r="R42" s="57">
        <v>1.1764705882352899</v>
      </c>
      <c r="S42" s="56">
        <v>386.07433372092999</v>
      </c>
      <c r="T42" s="56">
        <v>410.10557647058801</v>
      </c>
      <c r="U42" s="58">
        <v>-6.2245118752257396</v>
      </c>
    </row>
    <row r="43" spans="1:21" ht="12" thickBot="1">
      <c r="A43" s="75"/>
      <c r="B43" s="72" t="s">
        <v>33</v>
      </c>
      <c r="C43" s="73"/>
      <c r="D43" s="56">
        <v>382771.94329999998</v>
      </c>
      <c r="E43" s="59"/>
      <c r="F43" s="59"/>
      <c r="G43" s="56">
        <v>390023.5355</v>
      </c>
      <c r="H43" s="57">
        <v>-1.8592704131825499</v>
      </c>
      <c r="I43" s="56">
        <v>25021.637900000002</v>
      </c>
      <c r="J43" s="57">
        <v>6.5369571458870297</v>
      </c>
      <c r="K43" s="56">
        <v>23120.4159</v>
      </c>
      <c r="L43" s="57">
        <v>5.9279540324047897</v>
      </c>
      <c r="M43" s="57">
        <v>8.2231306228362999E-2</v>
      </c>
      <c r="N43" s="56">
        <v>9220120.1231999993</v>
      </c>
      <c r="O43" s="56">
        <v>150404678.47690001</v>
      </c>
      <c r="P43" s="56">
        <v>1917</v>
      </c>
      <c r="Q43" s="56">
        <v>1756</v>
      </c>
      <c r="R43" s="57">
        <v>9.1685649202733597</v>
      </c>
      <c r="S43" s="56">
        <v>199.672375221701</v>
      </c>
      <c r="T43" s="56">
        <v>212.46852055808699</v>
      </c>
      <c r="U43" s="58">
        <v>-6.4085707009685899</v>
      </c>
    </row>
    <row r="44" spans="1:21" ht="12" thickBot="1">
      <c r="A44" s="75"/>
      <c r="B44" s="72" t="s">
        <v>38</v>
      </c>
      <c r="C44" s="73"/>
      <c r="D44" s="56">
        <v>171373.81</v>
      </c>
      <c r="E44" s="59"/>
      <c r="F44" s="59"/>
      <c r="G44" s="56">
        <v>182281.57</v>
      </c>
      <c r="H44" s="57">
        <v>-5.9840169250242896</v>
      </c>
      <c r="I44" s="56">
        <v>-14398.9</v>
      </c>
      <c r="J44" s="57">
        <v>-8.4020422957276804</v>
      </c>
      <c r="K44" s="56">
        <v>-23130.400000000001</v>
      </c>
      <c r="L44" s="57">
        <v>-12.689379403523899</v>
      </c>
      <c r="M44" s="57">
        <v>-0.37749022930861598</v>
      </c>
      <c r="N44" s="56">
        <v>7115224.7199999997</v>
      </c>
      <c r="O44" s="56">
        <v>69666658.290000007</v>
      </c>
      <c r="P44" s="56">
        <v>129</v>
      </c>
      <c r="Q44" s="56">
        <v>142</v>
      </c>
      <c r="R44" s="57">
        <v>-9.1549295774647899</v>
      </c>
      <c r="S44" s="56">
        <v>1328.4791472868201</v>
      </c>
      <c r="T44" s="56">
        <v>1361.12542253521</v>
      </c>
      <c r="U44" s="58">
        <v>-2.4574172138918202</v>
      </c>
    </row>
    <row r="45" spans="1:21" ht="12" thickBot="1">
      <c r="A45" s="75"/>
      <c r="B45" s="72" t="s">
        <v>39</v>
      </c>
      <c r="C45" s="73"/>
      <c r="D45" s="56">
        <v>99458.16</v>
      </c>
      <c r="E45" s="59"/>
      <c r="F45" s="59"/>
      <c r="G45" s="56">
        <v>59058.19</v>
      </c>
      <c r="H45" s="57">
        <v>68.407057513953603</v>
      </c>
      <c r="I45" s="56">
        <v>11082.76</v>
      </c>
      <c r="J45" s="57">
        <v>11.1431379788245</v>
      </c>
      <c r="K45" s="56">
        <v>7995.5</v>
      </c>
      <c r="L45" s="57">
        <v>13.538342438195301</v>
      </c>
      <c r="M45" s="57">
        <v>0.38612469514101699</v>
      </c>
      <c r="N45" s="56">
        <v>2690533.34</v>
      </c>
      <c r="O45" s="56">
        <v>30269804.629999999</v>
      </c>
      <c r="P45" s="56">
        <v>66</v>
      </c>
      <c r="Q45" s="56">
        <v>58</v>
      </c>
      <c r="R45" s="57">
        <v>13.7931034482759</v>
      </c>
      <c r="S45" s="56">
        <v>1506.9418181818201</v>
      </c>
      <c r="T45" s="56">
        <v>1838.0936206896599</v>
      </c>
      <c r="U45" s="58">
        <v>-21.975088786598501</v>
      </c>
    </row>
    <row r="46" spans="1:21" ht="12" thickBot="1">
      <c r="A46" s="75"/>
      <c r="B46" s="72" t="s">
        <v>71</v>
      </c>
      <c r="C46" s="73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6"/>
      <c r="B47" s="72" t="s">
        <v>34</v>
      </c>
      <c r="C47" s="73"/>
      <c r="D47" s="61">
        <v>18528.651999999998</v>
      </c>
      <c r="E47" s="62"/>
      <c r="F47" s="62"/>
      <c r="G47" s="61">
        <v>24160</v>
      </c>
      <c r="H47" s="63">
        <v>-23.308559602649002</v>
      </c>
      <c r="I47" s="61">
        <v>775.2432</v>
      </c>
      <c r="J47" s="63">
        <v>4.1840237487324998</v>
      </c>
      <c r="K47" s="61">
        <v>3173.9760000000001</v>
      </c>
      <c r="L47" s="63">
        <v>13.137317880794701</v>
      </c>
      <c r="M47" s="63">
        <v>-0.75575013799726298</v>
      </c>
      <c r="N47" s="61">
        <v>334883.51880000002</v>
      </c>
      <c r="O47" s="61">
        <v>7798053.0055</v>
      </c>
      <c r="P47" s="61">
        <v>12</v>
      </c>
      <c r="Q47" s="61">
        <v>16</v>
      </c>
      <c r="R47" s="63">
        <v>-25</v>
      </c>
      <c r="S47" s="61">
        <v>1544.0543333333301</v>
      </c>
      <c r="T47" s="61">
        <v>1113.1103000000001</v>
      </c>
      <c r="U47" s="64">
        <v>27.909900838981699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workbookViewId="0">
      <selection activeCell="I22" sqref="I22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49353</v>
      </c>
      <c r="D2" s="37">
        <v>684277.19792307704</v>
      </c>
      <c r="E2" s="37">
        <v>488906.97225726501</v>
      </c>
      <c r="F2" s="37">
        <v>194611.72139230801</v>
      </c>
      <c r="G2" s="37">
        <v>488906.97225726501</v>
      </c>
      <c r="H2" s="37">
        <v>0.28472040808891402</v>
      </c>
    </row>
    <row r="3" spans="1:8">
      <c r="A3" s="37">
        <v>2</v>
      </c>
      <c r="B3" s="37">
        <v>13</v>
      </c>
      <c r="C3" s="37">
        <v>13144</v>
      </c>
      <c r="D3" s="37">
        <v>131576.275780342</v>
      </c>
      <c r="E3" s="37">
        <v>99932.266493162402</v>
      </c>
      <c r="F3" s="37">
        <v>31644.009287179499</v>
      </c>
      <c r="G3" s="37">
        <v>99932.266493162402</v>
      </c>
      <c r="H3" s="37">
        <v>0.24049935369813299</v>
      </c>
    </row>
    <row r="4" spans="1:8">
      <c r="A4" s="37">
        <v>3</v>
      </c>
      <c r="B4" s="37">
        <v>14</v>
      </c>
      <c r="C4" s="37">
        <v>133548</v>
      </c>
      <c r="D4" s="37">
        <v>155111.030622441</v>
      </c>
      <c r="E4" s="37">
        <v>109707.950523775</v>
      </c>
      <c r="F4" s="37">
        <v>45403.080098666098</v>
      </c>
      <c r="G4" s="37">
        <v>109707.950523775</v>
      </c>
      <c r="H4" s="37">
        <v>0.29271341900359499</v>
      </c>
    </row>
    <row r="5" spans="1:8">
      <c r="A5" s="37">
        <v>4</v>
      </c>
      <c r="B5" s="37">
        <v>15</v>
      </c>
      <c r="C5" s="37">
        <v>3974</v>
      </c>
      <c r="D5" s="37">
        <v>69002.470465138802</v>
      </c>
      <c r="E5" s="37">
        <v>54079.787101512702</v>
      </c>
      <c r="F5" s="37">
        <v>14820.6320815748</v>
      </c>
      <c r="G5" s="37">
        <v>54079.787101512702</v>
      </c>
      <c r="H5" s="37">
        <v>0.21510220485295201</v>
      </c>
    </row>
    <row r="6" spans="1:8">
      <c r="A6" s="37">
        <v>5</v>
      </c>
      <c r="B6" s="37">
        <v>16</v>
      </c>
      <c r="C6" s="37">
        <v>2273</v>
      </c>
      <c r="D6" s="37">
        <v>166782.44062820499</v>
      </c>
      <c r="E6" s="37">
        <v>129851.343886325</v>
      </c>
      <c r="F6" s="37">
        <v>35947.122382906004</v>
      </c>
      <c r="G6" s="37">
        <v>129851.343886325</v>
      </c>
      <c r="H6" s="37">
        <v>0.21681215268019099</v>
      </c>
    </row>
    <row r="7" spans="1:8">
      <c r="A7" s="37">
        <v>6</v>
      </c>
      <c r="B7" s="37">
        <v>17</v>
      </c>
      <c r="C7" s="37">
        <v>16462</v>
      </c>
      <c r="D7" s="37">
        <v>299474.40295128198</v>
      </c>
      <c r="E7" s="37">
        <v>202276.69681367499</v>
      </c>
      <c r="F7" s="37">
        <v>96974.671949572599</v>
      </c>
      <c r="G7" s="37">
        <v>202276.69681367499</v>
      </c>
      <c r="H7" s="37">
        <v>0.32405757190134699</v>
      </c>
    </row>
    <row r="8" spans="1:8">
      <c r="A8" s="37">
        <v>7</v>
      </c>
      <c r="B8" s="37">
        <v>18</v>
      </c>
      <c r="C8" s="37">
        <v>74224</v>
      </c>
      <c r="D8" s="37">
        <v>121791.69793418801</v>
      </c>
      <c r="E8" s="37">
        <v>97510.806880341901</v>
      </c>
      <c r="F8" s="37">
        <v>24280.891053846201</v>
      </c>
      <c r="G8" s="37">
        <v>97510.806880341901</v>
      </c>
      <c r="H8" s="37">
        <v>0.199364090210539</v>
      </c>
    </row>
    <row r="9" spans="1:8">
      <c r="A9" s="37">
        <v>8</v>
      </c>
      <c r="B9" s="37">
        <v>19</v>
      </c>
      <c r="C9" s="37">
        <v>16705</v>
      </c>
      <c r="D9" s="37">
        <v>114735.61710683801</v>
      </c>
      <c r="E9" s="37">
        <v>91622.106328205104</v>
      </c>
      <c r="F9" s="37">
        <v>22994.151804273501</v>
      </c>
      <c r="G9" s="37">
        <v>91622.106328205104</v>
      </c>
      <c r="H9" s="37">
        <v>0.20061858744067401</v>
      </c>
    </row>
    <row r="10" spans="1:8">
      <c r="A10" s="37">
        <v>9</v>
      </c>
      <c r="B10" s="37">
        <v>21</v>
      </c>
      <c r="C10" s="37">
        <v>374521</v>
      </c>
      <c r="D10" s="37">
        <v>1435428.5224188</v>
      </c>
      <c r="E10" s="37">
        <v>1681336.36063333</v>
      </c>
      <c r="F10" s="37">
        <v>-245958.08607777799</v>
      </c>
      <c r="G10" s="37">
        <v>1681336.36063333</v>
      </c>
      <c r="H10" s="37">
        <v>-0.171354193133469</v>
      </c>
    </row>
    <row r="11" spans="1:8">
      <c r="A11" s="37">
        <v>10</v>
      </c>
      <c r="B11" s="37">
        <v>22</v>
      </c>
      <c r="C11" s="37">
        <v>30939.281999999999</v>
      </c>
      <c r="D11" s="37">
        <v>592245.94651794899</v>
      </c>
      <c r="E11" s="37">
        <v>528044.51937435905</v>
      </c>
      <c r="F11" s="37">
        <v>63443.649365812002</v>
      </c>
      <c r="G11" s="37">
        <v>528044.51937435905</v>
      </c>
      <c r="H11" s="37">
        <v>0.10726106238260399</v>
      </c>
    </row>
    <row r="12" spans="1:8">
      <c r="A12" s="37">
        <v>11</v>
      </c>
      <c r="B12" s="37">
        <v>23</v>
      </c>
      <c r="C12" s="37">
        <v>210016.63500000001</v>
      </c>
      <c r="D12" s="37">
        <v>2126845.1555025601</v>
      </c>
      <c r="E12" s="37">
        <v>1816642.02324359</v>
      </c>
      <c r="F12" s="37">
        <v>308510.36798546999</v>
      </c>
      <c r="G12" s="37">
        <v>1816642.02324359</v>
      </c>
      <c r="H12" s="37">
        <v>0.14517093892125399</v>
      </c>
    </row>
    <row r="13" spans="1:8">
      <c r="A13" s="37">
        <v>12</v>
      </c>
      <c r="B13" s="37">
        <v>24</v>
      </c>
      <c r="C13" s="37">
        <v>32526</v>
      </c>
      <c r="D13" s="37">
        <v>691203.77149059798</v>
      </c>
      <c r="E13" s="37">
        <v>629966.77419743605</v>
      </c>
      <c r="F13" s="37">
        <v>60872.894729059801</v>
      </c>
      <c r="G13" s="37">
        <v>629966.77419743605</v>
      </c>
      <c r="H13" s="37">
        <v>8.8114359187929897E-2</v>
      </c>
    </row>
    <row r="14" spans="1:8">
      <c r="A14" s="37">
        <v>13</v>
      </c>
      <c r="B14" s="37">
        <v>25</v>
      </c>
      <c r="C14" s="37">
        <v>111219</v>
      </c>
      <c r="D14" s="37">
        <v>1347643.8984471101</v>
      </c>
      <c r="E14" s="37">
        <v>1230914.1240999999</v>
      </c>
      <c r="F14" s="37">
        <v>115700.1011</v>
      </c>
      <c r="G14" s="37">
        <v>1230914.1240999999</v>
      </c>
      <c r="H14" s="37">
        <v>8.5919262499114094E-2</v>
      </c>
    </row>
    <row r="15" spans="1:8">
      <c r="A15" s="37">
        <v>14</v>
      </c>
      <c r="B15" s="37">
        <v>26</v>
      </c>
      <c r="C15" s="37">
        <v>70436</v>
      </c>
      <c r="D15" s="37">
        <v>433098.94185107801</v>
      </c>
      <c r="E15" s="37">
        <v>372252.67514976201</v>
      </c>
      <c r="F15" s="37">
        <v>60312.256149920599</v>
      </c>
      <c r="G15" s="37">
        <v>372252.67514976201</v>
      </c>
      <c r="H15" s="37">
        <v>0.139429370681314</v>
      </c>
    </row>
    <row r="16" spans="1:8">
      <c r="A16" s="37">
        <v>15</v>
      </c>
      <c r="B16" s="37">
        <v>27</v>
      </c>
      <c r="C16" s="37">
        <v>170811.818</v>
      </c>
      <c r="D16" s="37">
        <v>1422572.31963949</v>
      </c>
      <c r="E16" s="37">
        <v>1352145.7595027001</v>
      </c>
      <c r="F16" s="37">
        <v>70311.166974396794</v>
      </c>
      <c r="G16" s="37">
        <v>1352145.7595027001</v>
      </c>
      <c r="H16" s="37">
        <v>4.94293821244427E-2</v>
      </c>
    </row>
    <row r="17" spans="1:9">
      <c r="A17" s="37">
        <v>16</v>
      </c>
      <c r="B17" s="37">
        <v>29</v>
      </c>
      <c r="C17" s="37">
        <v>208200</v>
      </c>
      <c r="D17" s="37">
        <v>2664577.9489589701</v>
      </c>
      <c r="E17" s="37">
        <v>2408395.9014777802</v>
      </c>
      <c r="F17" s="37">
        <v>254644.35517350401</v>
      </c>
      <c r="G17" s="37">
        <v>2408395.9014777802</v>
      </c>
      <c r="H17" s="37">
        <v>9.56216694574923E-2</v>
      </c>
    </row>
    <row r="18" spans="1:9">
      <c r="A18" s="37">
        <v>17</v>
      </c>
      <c r="B18" s="37">
        <v>31</v>
      </c>
      <c r="C18" s="37">
        <v>36769.805999999997</v>
      </c>
      <c r="D18" s="37">
        <v>339579.01186042698</v>
      </c>
      <c r="E18" s="37">
        <v>288616.01051058801</v>
      </c>
      <c r="F18" s="37">
        <v>50963.001349838902</v>
      </c>
      <c r="G18" s="37">
        <v>288616.01051058801</v>
      </c>
      <c r="H18" s="37">
        <v>0.15007700585095499</v>
      </c>
    </row>
    <row r="19" spans="1:9">
      <c r="A19" s="37">
        <v>18</v>
      </c>
      <c r="B19" s="37">
        <v>32</v>
      </c>
      <c r="C19" s="37">
        <v>30612.991000000002</v>
      </c>
      <c r="D19" s="37">
        <v>475397.06599496998</v>
      </c>
      <c r="E19" s="37">
        <v>443700.24035299401</v>
      </c>
      <c r="F19" s="37">
        <v>31696.825641976098</v>
      </c>
      <c r="G19" s="37">
        <v>443700.24035299401</v>
      </c>
      <c r="H19" s="37">
        <v>6.66744242008247E-2</v>
      </c>
    </row>
    <row r="20" spans="1:9">
      <c r="A20" s="37">
        <v>19</v>
      </c>
      <c r="B20" s="37">
        <v>33</v>
      </c>
      <c r="C20" s="37">
        <v>44663.110999999997</v>
      </c>
      <c r="D20" s="37">
        <v>742107.432058551</v>
      </c>
      <c r="E20" s="37">
        <v>573390.76905064902</v>
      </c>
      <c r="F20" s="37">
        <v>168716.66300790099</v>
      </c>
      <c r="G20" s="37">
        <v>573390.76905064902</v>
      </c>
      <c r="H20" s="37">
        <v>0.227348030378693</v>
      </c>
    </row>
    <row r="21" spans="1:9">
      <c r="A21" s="37">
        <v>20</v>
      </c>
      <c r="B21" s="37">
        <v>34</v>
      </c>
      <c r="C21" s="37">
        <v>61919.451000000001</v>
      </c>
      <c r="D21" s="37">
        <v>364031.701652719</v>
      </c>
      <c r="E21" s="37">
        <v>284813.87719360797</v>
      </c>
      <c r="F21" s="37">
        <v>79217.8244591111</v>
      </c>
      <c r="G21" s="37">
        <v>284813.87719360797</v>
      </c>
      <c r="H21" s="37">
        <v>0.217612433476148</v>
      </c>
    </row>
    <row r="22" spans="1:9">
      <c r="A22" s="37">
        <v>21</v>
      </c>
      <c r="B22" s="37">
        <v>35</v>
      </c>
      <c r="C22" s="37">
        <v>57738.654000000002</v>
      </c>
      <c r="D22" s="37">
        <v>1589500.7611203501</v>
      </c>
      <c r="E22" s="37">
        <v>1558523.0974743399</v>
      </c>
      <c r="F22" s="37">
        <v>30977.6636460177</v>
      </c>
      <c r="G22" s="37">
        <v>1558523.0974743399</v>
      </c>
      <c r="H22" s="37">
        <v>1.94889265886121E-2</v>
      </c>
    </row>
    <row r="23" spans="1:9">
      <c r="A23" s="37">
        <v>22</v>
      </c>
      <c r="B23" s="37">
        <v>36</v>
      </c>
      <c r="C23" s="37">
        <v>185262.872</v>
      </c>
      <c r="D23" s="37">
        <v>901458.57839468995</v>
      </c>
      <c r="E23" s="37">
        <v>793971.47053916997</v>
      </c>
      <c r="F23" s="37">
        <v>107487.10785551999</v>
      </c>
      <c r="G23" s="37">
        <v>793971.47053916997</v>
      </c>
      <c r="H23" s="37">
        <v>0.119236879465867</v>
      </c>
    </row>
    <row r="24" spans="1:9">
      <c r="A24" s="37">
        <v>23</v>
      </c>
      <c r="B24" s="37">
        <v>37</v>
      </c>
      <c r="C24" s="37">
        <v>191506.35800000001</v>
      </c>
      <c r="D24" s="37">
        <v>1353075.5552203499</v>
      </c>
      <c r="E24" s="37">
        <v>1213211.0362078999</v>
      </c>
      <c r="F24" s="37">
        <v>139864.51901245399</v>
      </c>
      <c r="G24" s="37">
        <v>1213211.0362078999</v>
      </c>
      <c r="H24" s="37">
        <v>0.10336785589898299</v>
      </c>
    </row>
    <row r="25" spans="1:9">
      <c r="A25" s="37">
        <v>24</v>
      </c>
      <c r="B25" s="37">
        <v>38</v>
      </c>
      <c r="C25" s="37">
        <v>257858.443</v>
      </c>
      <c r="D25" s="37">
        <v>1198582.21070265</v>
      </c>
      <c r="E25" s="37">
        <v>1192956.00527611</v>
      </c>
      <c r="F25" s="37">
        <v>5626.2054265486704</v>
      </c>
      <c r="G25" s="37">
        <v>1192956.00527611</v>
      </c>
      <c r="H25" s="37">
        <v>4.6940505009250696E-3</v>
      </c>
    </row>
    <row r="26" spans="1:9">
      <c r="A26" s="37">
        <v>25</v>
      </c>
      <c r="B26" s="37">
        <v>39</v>
      </c>
      <c r="C26" s="37">
        <v>105223.28</v>
      </c>
      <c r="D26" s="37">
        <v>165177.390472233</v>
      </c>
      <c r="E26" s="37">
        <v>131591.83929124201</v>
      </c>
      <c r="F26" s="37">
        <v>33585.551180991199</v>
      </c>
      <c r="G26" s="37">
        <v>131591.83929124201</v>
      </c>
      <c r="H26" s="37">
        <v>0.20333019600910199</v>
      </c>
    </row>
    <row r="27" spans="1:9">
      <c r="A27" s="37">
        <v>26</v>
      </c>
      <c r="B27" s="37">
        <v>42</v>
      </c>
      <c r="C27" s="37">
        <v>46655.211000000003</v>
      </c>
      <c r="D27" s="37">
        <v>288423.35560000001</v>
      </c>
      <c r="E27" s="37">
        <v>247911.53890000001</v>
      </c>
      <c r="F27" s="37">
        <v>40511.816700000003</v>
      </c>
      <c r="G27" s="37">
        <v>247911.53890000001</v>
      </c>
      <c r="H27" s="37">
        <v>0.14045955680573899</v>
      </c>
    </row>
    <row r="28" spans="1:9">
      <c r="A28" s="37">
        <v>27</v>
      </c>
      <c r="B28" s="37">
        <v>75</v>
      </c>
      <c r="C28" s="37">
        <v>103</v>
      </c>
      <c r="D28" s="37">
        <v>33202.3931623932</v>
      </c>
      <c r="E28" s="37">
        <v>30033.902564102598</v>
      </c>
      <c r="F28" s="37">
        <v>3168.4905982905998</v>
      </c>
      <c r="G28" s="37">
        <v>30033.902564102598</v>
      </c>
      <c r="H28" s="37">
        <v>9.5429584933636694E-2</v>
      </c>
    </row>
    <row r="29" spans="1:9">
      <c r="A29" s="37">
        <v>28</v>
      </c>
      <c r="B29" s="37">
        <v>76</v>
      </c>
      <c r="C29" s="37">
        <v>1972</v>
      </c>
      <c r="D29" s="37">
        <v>382771.93827264901</v>
      </c>
      <c r="E29" s="37">
        <v>357750.30672136799</v>
      </c>
      <c r="F29" s="37">
        <v>25021.631551282098</v>
      </c>
      <c r="G29" s="37">
        <v>357750.30672136799</v>
      </c>
      <c r="H29" s="37">
        <v>6.53695557312748E-2</v>
      </c>
    </row>
    <row r="30" spans="1:9">
      <c r="A30" s="37">
        <v>29</v>
      </c>
      <c r="B30" s="37">
        <v>99</v>
      </c>
      <c r="C30" s="37">
        <v>18</v>
      </c>
      <c r="D30" s="37">
        <v>18528.652371227599</v>
      </c>
      <c r="E30" s="37">
        <v>17753.408961500601</v>
      </c>
      <c r="F30" s="37">
        <v>775.24340972694995</v>
      </c>
      <c r="G30" s="37">
        <v>17753.408961500601</v>
      </c>
      <c r="H30" s="37">
        <v>4.18402479681034E-2</v>
      </c>
    </row>
    <row r="31" spans="1:9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/>
    </row>
    <row r="32" spans="1:9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87</v>
      </c>
      <c r="D34" s="34">
        <v>140137.03</v>
      </c>
      <c r="E34" s="34">
        <v>133063.51999999999</v>
      </c>
      <c r="F34" s="30"/>
      <c r="G34" s="30"/>
      <c r="H34" s="30"/>
    </row>
    <row r="35" spans="1:8">
      <c r="A35" s="30"/>
      <c r="B35" s="33">
        <v>71</v>
      </c>
      <c r="C35" s="34">
        <v>90</v>
      </c>
      <c r="D35" s="34">
        <v>203779.57</v>
      </c>
      <c r="E35" s="34">
        <v>224918.47</v>
      </c>
      <c r="F35" s="30"/>
      <c r="G35" s="30"/>
      <c r="H35" s="30"/>
    </row>
    <row r="36" spans="1:8">
      <c r="A36" s="30"/>
      <c r="B36" s="33">
        <v>72</v>
      </c>
      <c r="C36" s="34">
        <v>9</v>
      </c>
      <c r="D36" s="34">
        <v>42117.1</v>
      </c>
      <c r="E36" s="34">
        <v>39607.69</v>
      </c>
      <c r="F36" s="30"/>
      <c r="G36" s="30"/>
      <c r="H36" s="30"/>
    </row>
    <row r="37" spans="1:8">
      <c r="A37" s="30"/>
      <c r="B37" s="33">
        <v>73</v>
      </c>
      <c r="C37" s="34">
        <v>50</v>
      </c>
      <c r="D37" s="34">
        <v>85328.54</v>
      </c>
      <c r="E37" s="34">
        <v>99231.39</v>
      </c>
      <c r="F37" s="30"/>
      <c r="G37" s="30"/>
      <c r="H37" s="30"/>
    </row>
    <row r="38" spans="1:8">
      <c r="A38" s="30"/>
      <c r="B38" s="33">
        <v>77</v>
      </c>
      <c r="C38" s="34">
        <v>117</v>
      </c>
      <c r="D38" s="34">
        <v>171373.81</v>
      </c>
      <c r="E38" s="34">
        <v>185772.71</v>
      </c>
      <c r="F38" s="30"/>
      <c r="G38" s="30"/>
      <c r="H38" s="30"/>
    </row>
    <row r="39" spans="1:8">
      <c r="A39" s="30"/>
      <c r="B39" s="33">
        <v>78</v>
      </c>
      <c r="C39" s="34">
        <v>66</v>
      </c>
      <c r="D39" s="34">
        <v>99458.16</v>
      </c>
      <c r="E39" s="34">
        <v>88375.4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2016-11-21T01:12:23Z</dcterms:modified>
</cp:coreProperties>
</file>