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<sst xmlns="http://schemas.openxmlformats.org/spreadsheetml/2006/main" count="121" uniqueCount="80">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</sst>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6" sqref="D5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21622293.832900003</v>
      </c>
      <c r="F3" s="25">
        <f>RA!I7</f>
        <v>1216648.9506000001</v>
      </c>
      <c r="G3" s="16">
        <f>SUM(G4:G42)</f>
        <v>20405644.882299997</v>
      </c>
      <c r="H3" s="27">
        <f>RA!J7</f>
        <v>5.6268264597753896</v>
      </c>
      <c r="I3" s="20">
        <f>SUM(I4:I42)</f>
        <v>21622300.696204145</v>
      </c>
      <c r="J3" s="21">
        <f>SUM(J4:J42)</f>
        <v>20405644.821023144</v>
      </c>
      <c r="K3" s="22">
        <f>E3-I3</f>
        <v>-6.863304141908884</v>
      </c>
      <c r="L3" s="22">
        <f>G3-J3</f>
        <v>6.1276853084564209E-2</v>
      </c>
    </row>
    <row r="4" spans="1:13">
      <c r="A4" s="69">
        <f>RA!A8</f>
        <v>42699</v>
      </c>
      <c r="B4" s="12">
        <v>12</v>
      </c>
      <c r="C4" s="67" t="s">
        <v>6</v>
      </c>
      <c r="D4" s="67"/>
      <c r="E4" s="15">
        <f>VLOOKUP(C4,RA!B8:D35,3,0)</f>
        <v>647275.72770000005</v>
      </c>
      <c r="F4" s="25">
        <f>VLOOKUP(C4,RA!B8:I38,8,0)</f>
        <v>163221.78260000001</v>
      </c>
      <c r="G4" s="16">
        <f t="shared" ref="G4:G42" si="0">E4-F4</f>
        <v>484053.94510000001</v>
      </c>
      <c r="H4" s="27">
        <f>RA!J8</f>
        <v>25.216731543446699</v>
      </c>
      <c r="I4" s="20">
        <f>VLOOKUP(B4,RMS!B:D,3,FALSE)</f>
        <v>647276.26890598296</v>
      </c>
      <c r="J4" s="21">
        <f>VLOOKUP(B4,RMS!B:E,4,FALSE)</f>
        <v>484053.958952991</v>
      </c>
      <c r="K4" s="22">
        <f t="shared" ref="K4:K42" si="1">E4-I4</f>
        <v>-0.54120598291046917</v>
      </c>
      <c r="L4" s="22">
        <f t="shared" ref="L4:L42" si="2">G4-J4</f>
        <v>-1.3852990989107639E-2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69951.474700000006</v>
      </c>
      <c r="F5" s="25">
        <f>VLOOKUP(C5,RA!B9:I39,8,0)</f>
        <v>17012.919399999999</v>
      </c>
      <c r="G5" s="16">
        <f t="shared" si="0"/>
        <v>52938.555300000007</v>
      </c>
      <c r="H5" s="27">
        <f>RA!J9</f>
        <v>24.321030361351301</v>
      </c>
      <c r="I5" s="20">
        <f>VLOOKUP(B5,RMS!B:D,3,FALSE)</f>
        <v>69951.503138461499</v>
      </c>
      <c r="J5" s="21">
        <f>VLOOKUP(B5,RMS!B:E,4,FALSE)</f>
        <v>52938.539670085498</v>
      </c>
      <c r="K5" s="22">
        <f t="shared" si="1"/>
        <v>-2.8438461493351497E-2</v>
      </c>
      <c r="L5" s="22">
        <f t="shared" si="2"/>
        <v>1.5629914509190712E-2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99864.028900000005</v>
      </c>
      <c r="F6" s="25">
        <f>VLOOKUP(C6,RA!B10:I40,8,0)</f>
        <v>30496.799599999998</v>
      </c>
      <c r="G6" s="16">
        <f t="shared" si="0"/>
        <v>69367.229300000006</v>
      </c>
      <c r="H6" s="27">
        <f>RA!J10</f>
        <v>30.538322893559901</v>
      </c>
      <c r="I6" s="20">
        <f>VLOOKUP(B6,RMS!B:D,3,FALSE)</f>
        <v>99866.108127161293</v>
      </c>
      <c r="J6" s="21">
        <f>VLOOKUP(B6,RMS!B:E,4,FALSE)</f>
        <v>69367.227669271306</v>
      </c>
      <c r="K6" s="22">
        <f>E6-I6</f>
        <v>-2.079227161288145</v>
      </c>
      <c r="L6" s="22">
        <f t="shared" si="2"/>
        <v>1.6307287005474791E-3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134454.80840000001</v>
      </c>
      <c r="F7" s="25">
        <f>VLOOKUP(C7,RA!B11:I41,8,0)</f>
        <v>19201.5301</v>
      </c>
      <c r="G7" s="16">
        <f t="shared" si="0"/>
        <v>115253.27830000001</v>
      </c>
      <c r="H7" s="27">
        <f>RA!J11</f>
        <v>14.281028940873499</v>
      </c>
      <c r="I7" s="20">
        <f>VLOOKUP(B7,RMS!B:D,3,FALSE)</f>
        <v>134454.805986302</v>
      </c>
      <c r="J7" s="21">
        <f>VLOOKUP(B7,RMS!B:E,4,FALSE)</f>
        <v>115253.278596392</v>
      </c>
      <c r="K7" s="22">
        <f t="shared" si="1"/>
        <v>2.4136980064213276E-3</v>
      </c>
      <c r="L7" s="22">
        <f t="shared" si="2"/>
        <v>-2.9639199783559889E-4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434833.33549999999</v>
      </c>
      <c r="F8" s="25">
        <f>VLOOKUP(C8,RA!B12:I42,8,0)</f>
        <v>86136.157099999997</v>
      </c>
      <c r="G8" s="16">
        <f t="shared" si="0"/>
        <v>348697.17839999998</v>
      </c>
      <c r="H8" s="27">
        <f>RA!J12</f>
        <v>19.809004983703701</v>
      </c>
      <c r="I8" s="20">
        <f>VLOOKUP(B8,RMS!B:D,3,FALSE)</f>
        <v>434833.340519658</v>
      </c>
      <c r="J8" s="21">
        <f>VLOOKUP(B8,RMS!B:E,4,FALSE)</f>
        <v>348697.17064102599</v>
      </c>
      <c r="K8" s="22">
        <f t="shared" si="1"/>
        <v>-5.0196580123156309E-3</v>
      </c>
      <c r="L8" s="22">
        <f t="shared" si="2"/>
        <v>7.7589739812538028E-3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360679.36959999998</v>
      </c>
      <c r="F9" s="25">
        <f>VLOOKUP(C9,RA!B13:I43,8,0)</f>
        <v>102748.94809999999</v>
      </c>
      <c r="G9" s="16">
        <f t="shared" si="0"/>
        <v>257930.4215</v>
      </c>
      <c r="H9" s="27">
        <f>RA!J13</f>
        <v>28.4876144188536</v>
      </c>
      <c r="I9" s="20">
        <f>VLOOKUP(B9,RMS!B:D,3,FALSE)</f>
        <v>360679.52495812002</v>
      </c>
      <c r="J9" s="21">
        <f>VLOOKUP(B9,RMS!B:E,4,FALSE)</f>
        <v>257930.418923077</v>
      </c>
      <c r="K9" s="22">
        <f t="shared" si="1"/>
        <v>-0.15535812004236504</v>
      </c>
      <c r="L9" s="22">
        <f t="shared" si="2"/>
        <v>2.5769229978322983E-3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192620.99119999999</v>
      </c>
      <c r="F10" s="25">
        <f>VLOOKUP(C10,RA!B14:I43,8,0)</f>
        <v>38089.958299999998</v>
      </c>
      <c r="G10" s="16">
        <f t="shared" si="0"/>
        <v>154531.03289999999</v>
      </c>
      <c r="H10" s="27">
        <f>RA!J14</f>
        <v>19.774562503653001</v>
      </c>
      <c r="I10" s="20">
        <f>VLOOKUP(B10,RMS!B:D,3,FALSE)</f>
        <v>192621.00323931599</v>
      </c>
      <c r="J10" s="21">
        <f>VLOOKUP(B10,RMS!B:E,4,FALSE)</f>
        <v>154531.03324871801</v>
      </c>
      <c r="K10" s="22">
        <f t="shared" si="1"/>
        <v>-1.2039316003210843E-2</v>
      </c>
      <c r="L10" s="22">
        <f t="shared" si="2"/>
        <v>-3.4871802199631929E-4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182461.1496</v>
      </c>
      <c r="F11" s="25">
        <f>VLOOKUP(C11,RA!B15:I44,8,0)</f>
        <v>8082.2795999999998</v>
      </c>
      <c r="G11" s="16">
        <f t="shared" si="0"/>
        <v>174378.87</v>
      </c>
      <c r="H11" s="27">
        <f>RA!J15</f>
        <v>4.4295893222849703</v>
      </c>
      <c r="I11" s="20">
        <f>VLOOKUP(B11,RMS!B:D,3,FALSE)</f>
        <v>182461.42586239299</v>
      </c>
      <c r="J11" s="21">
        <f>VLOOKUP(B11,RMS!B:E,4,FALSE)</f>
        <v>174378.87021623901</v>
      </c>
      <c r="K11" s="22">
        <f t="shared" si="1"/>
        <v>-0.27626239298842847</v>
      </c>
      <c r="L11" s="22">
        <f t="shared" si="2"/>
        <v>-2.1623901557177305E-4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800169.22380000004</v>
      </c>
      <c r="F12" s="25">
        <f>VLOOKUP(C12,RA!B16:I45,8,0)</f>
        <v>-153591.95920000001</v>
      </c>
      <c r="G12" s="16">
        <f t="shared" si="0"/>
        <v>953761.18300000008</v>
      </c>
      <c r="H12" s="27">
        <f>RA!J16</f>
        <v>-19.1949346002827</v>
      </c>
      <c r="I12" s="20">
        <f>VLOOKUP(B12,RMS!B:D,3,FALSE)</f>
        <v>800168.83078974404</v>
      </c>
      <c r="J12" s="21">
        <f>VLOOKUP(B12,RMS!B:E,4,FALSE)</f>
        <v>953761.18310000002</v>
      </c>
      <c r="K12" s="22">
        <f t="shared" si="1"/>
        <v>0.39301025599706918</v>
      </c>
      <c r="L12" s="22">
        <f t="shared" si="2"/>
        <v>-9.9999946542084217E-5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722636.37600000005</v>
      </c>
      <c r="F13" s="25">
        <f>VLOOKUP(C13,RA!B17:I46,8,0)</f>
        <v>66824.030100000004</v>
      </c>
      <c r="G13" s="16">
        <f t="shared" si="0"/>
        <v>655812.34590000007</v>
      </c>
      <c r="H13" s="27">
        <f>RA!J17</f>
        <v>9.2472552336612495</v>
      </c>
      <c r="I13" s="20">
        <f>VLOOKUP(B13,RMS!B:D,3,FALSE)</f>
        <v>722636.38044529897</v>
      </c>
      <c r="J13" s="21">
        <f>VLOOKUP(B13,RMS!B:E,4,FALSE)</f>
        <v>655812.34610512794</v>
      </c>
      <c r="K13" s="22">
        <f t="shared" si="1"/>
        <v>-4.4452989241108298E-3</v>
      </c>
      <c r="L13" s="22">
        <f t="shared" si="2"/>
        <v>-2.0512787159532309E-4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1850017.3207</v>
      </c>
      <c r="F14" s="25">
        <f>VLOOKUP(C14,RA!B18:I47,8,0)</f>
        <v>108479.2545</v>
      </c>
      <c r="G14" s="16">
        <f t="shared" si="0"/>
        <v>1741538.0662</v>
      </c>
      <c r="H14" s="27">
        <f>RA!J18</f>
        <v>5.8636885874643703</v>
      </c>
      <c r="I14" s="20">
        <f>VLOOKUP(B14,RMS!B:D,3,FALSE)</f>
        <v>1850017.77087607</v>
      </c>
      <c r="J14" s="21">
        <f>VLOOKUP(B14,RMS!B:E,4,FALSE)</f>
        <v>1741538.00714444</v>
      </c>
      <c r="K14" s="22">
        <f t="shared" si="1"/>
        <v>-0.45017606997862458</v>
      </c>
      <c r="L14" s="22">
        <f t="shared" si="2"/>
        <v>5.9055560035631061E-2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657842.3493</v>
      </c>
      <c r="F15" s="25">
        <f>VLOOKUP(C15,RA!B19:I48,8,0)</f>
        <v>18260.338800000001</v>
      </c>
      <c r="G15" s="16">
        <f t="shared" si="0"/>
        <v>639582.01049999997</v>
      </c>
      <c r="H15" s="27">
        <f>RA!J19</f>
        <v>2.7757925313611298</v>
      </c>
      <c r="I15" s="20">
        <f>VLOOKUP(B15,RMS!B:D,3,FALSE)</f>
        <v>657842.286147009</v>
      </c>
      <c r="J15" s="21">
        <f>VLOOKUP(B15,RMS!B:E,4,FALSE)</f>
        <v>639582.00793675205</v>
      </c>
      <c r="K15" s="22">
        <f t="shared" si="1"/>
        <v>6.3152991002425551E-2</v>
      </c>
      <c r="L15" s="22">
        <f t="shared" si="2"/>
        <v>2.5632479228079319E-3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1285272.1464</v>
      </c>
      <c r="F16" s="25">
        <f>VLOOKUP(C16,RA!B20:I49,8,0)</f>
        <v>92028.364600000001</v>
      </c>
      <c r="G16" s="16">
        <f t="shared" si="0"/>
        <v>1193243.7818</v>
      </c>
      <c r="H16" s="27">
        <f>RA!J20</f>
        <v>7.1602239928538198</v>
      </c>
      <c r="I16" s="20">
        <f>VLOOKUP(B16,RMS!B:D,3,FALSE)</f>
        <v>1285272.45086018</v>
      </c>
      <c r="J16" s="21">
        <f>VLOOKUP(B16,RMS!B:E,4,FALSE)</f>
        <v>1193243.7818</v>
      </c>
      <c r="K16" s="22">
        <f t="shared" si="1"/>
        <v>-0.30446017999202013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347999.1213</v>
      </c>
      <c r="F17" s="25">
        <f>VLOOKUP(C17,RA!B21:I50,8,0)</f>
        <v>41358.193800000001</v>
      </c>
      <c r="G17" s="16">
        <f t="shared" si="0"/>
        <v>306640.92749999999</v>
      </c>
      <c r="H17" s="27">
        <f>RA!J21</f>
        <v>11.8845684568112</v>
      </c>
      <c r="I17" s="20">
        <f>VLOOKUP(B17,RMS!B:D,3,FALSE)</f>
        <v>347998.61487493402</v>
      </c>
      <c r="J17" s="21">
        <f>VLOOKUP(B17,RMS!B:E,4,FALSE)</f>
        <v>306640.92743119999</v>
      </c>
      <c r="K17" s="22">
        <f t="shared" si="1"/>
        <v>0.50642506597796455</v>
      </c>
      <c r="L17" s="22">
        <f t="shared" si="2"/>
        <v>6.8800000008195639E-5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1120879.6373999999</v>
      </c>
      <c r="F18" s="25">
        <f>VLOOKUP(C18,RA!B22:I51,8,0)</f>
        <v>36670.737300000001</v>
      </c>
      <c r="G18" s="16">
        <f t="shared" si="0"/>
        <v>1084208.9001</v>
      </c>
      <c r="H18" s="27">
        <f>RA!J22</f>
        <v>3.2716034867991399</v>
      </c>
      <c r="I18" s="20">
        <f>VLOOKUP(B18,RMS!B:D,3,FALSE)</f>
        <v>1120880.82831136</v>
      </c>
      <c r="J18" s="21">
        <f>VLOOKUP(B18,RMS!B:E,4,FALSE)</f>
        <v>1084208.90604969</v>
      </c>
      <c r="K18" s="22">
        <f t="shared" si="1"/>
        <v>-1.1909113600850105</v>
      </c>
      <c r="L18" s="22">
        <f t="shared" si="2"/>
        <v>-5.949690006673336E-3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2181561.2755</v>
      </c>
      <c r="F19" s="25">
        <f>VLOOKUP(C19,RA!B23:I52,8,0)</f>
        <v>128687.572</v>
      </c>
      <c r="G19" s="16">
        <f t="shared" si="0"/>
        <v>2052873.7035000001</v>
      </c>
      <c r="H19" s="27">
        <f>RA!J23</f>
        <v>5.8988749683643702</v>
      </c>
      <c r="I19" s="20">
        <f>VLOOKUP(B19,RMS!B:D,3,FALSE)</f>
        <v>2181562.9989495701</v>
      </c>
      <c r="J19" s="21">
        <f>VLOOKUP(B19,RMS!B:E,4,FALSE)</f>
        <v>2052873.72383333</v>
      </c>
      <c r="K19" s="22">
        <f t="shared" si="1"/>
        <v>-1.7234495701268315</v>
      </c>
      <c r="L19" s="22">
        <f t="shared" si="2"/>
        <v>-2.0333329914137721E-2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344759.87579999998</v>
      </c>
      <c r="F20" s="25">
        <f>VLOOKUP(C20,RA!B24:I53,8,0)</f>
        <v>45994.469799999999</v>
      </c>
      <c r="G20" s="16">
        <f t="shared" si="0"/>
        <v>298765.40599999996</v>
      </c>
      <c r="H20" s="27">
        <f>RA!J24</f>
        <v>13.3410158862808</v>
      </c>
      <c r="I20" s="20">
        <f>VLOOKUP(B20,RMS!B:D,3,FALSE)</f>
        <v>344760.03820293501</v>
      </c>
      <c r="J20" s="21">
        <f>VLOOKUP(B20,RMS!B:E,4,FALSE)</f>
        <v>298765.39907336299</v>
      </c>
      <c r="K20" s="22">
        <f t="shared" si="1"/>
        <v>-0.16240293503506109</v>
      </c>
      <c r="L20" s="22">
        <f t="shared" si="2"/>
        <v>6.9266369682736695E-3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533351.30810000002</v>
      </c>
      <c r="F21" s="25">
        <f>VLOOKUP(C21,RA!B25:I54,8,0)</f>
        <v>22909.205900000001</v>
      </c>
      <c r="G21" s="16">
        <f t="shared" si="0"/>
        <v>510442.10220000002</v>
      </c>
      <c r="H21" s="27">
        <f>RA!J25</f>
        <v>4.2953313420400701</v>
      </c>
      <c r="I21" s="20">
        <f>VLOOKUP(B21,RMS!B:D,3,FALSE)</f>
        <v>533351.29690766195</v>
      </c>
      <c r="J21" s="21">
        <f>VLOOKUP(B21,RMS!B:E,4,FALSE)</f>
        <v>510442.09140851902</v>
      </c>
      <c r="K21" s="22">
        <f t="shared" si="1"/>
        <v>1.1192338075488806E-2</v>
      </c>
      <c r="L21" s="22">
        <f t="shared" si="2"/>
        <v>1.0791481006890535E-2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790170.92299999995</v>
      </c>
      <c r="F22" s="25">
        <f>VLOOKUP(C22,RA!B26:I55,8,0)</f>
        <v>165135.54819999999</v>
      </c>
      <c r="G22" s="16">
        <f t="shared" si="0"/>
        <v>625035.37479999999</v>
      </c>
      <c r="H22" s="27">
        <f>RA!J26</f>
        <v>20.898712341000699</v>
      </c>
      <c r="I22" s="20">
        <f>VLOOKUP(B22,RMS!B:D,3,FALSE)</f>
        <v>790170.94412656396</v>
      </c>
      <c r="J22" s="21">
        <f>VLOOKUP(B22,RMS!B:E,4,FALSE)</f>
        <v>625035.36081383901</v>
      </c>
      <c r="K22" s="22">
        <f t="shared" si="1"/>
        <v>-2.1126564010046422E-2</v>
      </c>
      <c r="L22" s="22">
        <f t="shared" si="2"/>
        <v>1.3986160978674889E-2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285023.69660000002</v>
      </c>
      <c r="F23" s="25">
        <f>VLOOKUP(C23,RA!B27:I56,8,0)</f>
        <v>65580.355299999996</v>
      </c>
      <c r="G23" s="16">
        <f t="shared" si="0"/>
        <v>219443.34130000003</v>
      </c>
      <c r="H23" s="27">
        <f>RA!J27</f>
        <v>23.008737898742101</v>
      </c>
      <c r="I23" s="20">
        <f>VLOOKUP(B23,RMS!B:D,3,FALSE)</f>
        <v>285023.54813591298</v>
      </c>
      <c r="J23" s="21">
        <f>VLOOKUP(B23,RMS!B:E,4,FALSE)</f>
        <v>219443.33771707601</v>
      </c>
      <c r="K23" s="22">
        <f t="shared" si="1"/>
        <v>0.14846408704761416</v>
      </c>
      <c r="L23" s="22">
        <f t="shared" si="2"/>
        <v>3.5829240223392844E-3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1574455.3511000001</v>
      </c>
      <c r="F24" s="25">
        <f>VLOOKUP(C24,RA!B28:I57,8,0)</f>
        <v>30374.715100000001</v>
      </c>
      <c r="G24" s="16">
        <f t="shared" si="0"/>
        <v>1544080.6360000002</v>
      </c>
      <c r="H24" s="27">
        <f>RA!J28</f>
        <v>1.92922048115106</v>
      </c>
      <c r="I24" s="20">
        <f>VLOOKUP(B24,RMS!B:D,3,FALSE)</f>
        <v>1574455.3517690301</v>
      </c>
      <c r="J24" s="21">
        <f>VLOOKUP(B24,RMS!B:E,4,FALSE)</f>
        <v>1544080.6536955801</v>
      </c>
      <c r="K24" s="22">
        <f t="shared" si="1"/>
        <v>-6.6903000697493553E-4</v>
      </c>
      <c r="L24" s="22">
        <f t="shared" si="2"/>
        <v>-1.7695579910650849E-2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862825.97979999997</v>
      </c>
      <c r="F25" s="25">
        <f>VLOOKUP(C25,RA!B29:I58,8,0)</f>
        <v>122820.5396</v>
      </c>
      <c r="G25" s="16">
        <f t="shared" si="0"/>
        <v>740005.44019999995</v>
      </c>
      <c r="H25" s="27">
        <f>RA!J29</f>
        <v>14.234682598276599</v>
      </c>
      <c r="I25" s="20">
        <f>VLOOKUP(B25,RMS!B:D,3,FALSE)</f>
        <v>862827.06127345096</v>
      </c>
      <c r="J25" s="21">
        <f>VLOOKUP(B25,RMS!B:E,4,FALSE)</f>
        <v>740005.46440712304</v>
      </c>
      <c r="K25" s="22">
        <f t="shared" si="1"/>
        <v>-1.0814734509913251</v>
      </c>
      <c r="L25" s="22">
        <f t="shared" si="2"/>
        <v>-2.4207123089581728E-2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1094920.1887999999</v>
      </c>
      <c r="F26" s="25">
        <f>VLOOKUP(C26,RA!B30:I59,8,0)</f>
        <v>108847.90300000001</v>
      </c>
      <c r="G26" s="16">
        <f t="shared" si="0"/>
        <v>986072.28579999984</v>
      </c>
      <c r="H26" s="27">
        <f>RA!J30</f>
        <v>9.9411723441956195</v>
      </c>
      <c r="I26" s="20">
        <f>VLOOKUP(B26,RMS!B:D,3,FALSE)</f>
        <v>1094920.2197823001</v>
      </c>
      <c r="J26" s="21">
        <f>VLOOKUP(B26,RMS!B:E,4,FALSE)</f>
        <v>986072.33928063198</v>
      </c>
      <c r="K26" s="22">
        <f t="shared" si="1"/>
        <v>-3.098230017349124E-2</v>
      </c>
      <c r="L26" s="22">
        <f t="shared" si="2"/>
        <v>-5.34806321375072E-2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1744490.6965000001</v>
      </c>
      <c r="F27" s="25">
        <f>VLOOKUP(C27,RA!B31:I60,8,0)</f>
        <v>-91684.221099999995</v>
      </c>
      <c r="G27" s="16">
        <f t="shared" si="0"/>
        <v>1836174.9176</v>
      </c>
      <c r="H27" s="27">
        <f>RA!J31</f>
        <v>-5.2556440274486702</v>
      </c>
      <c r="I27" s="20">
        <f>VLOOKUP(B27,RMS!B:D,3,FALSE)</f>
        <v>1744490.7300495601</v>
      </c>
      <c r="J27" s="21">
        <f>VLOOKUP(B27,RMS!B:E,4,FALSE)</f>
        <v>1836174.8272424799</v>
      </c>
      <c r="K27" s="22">
        <f t="shared" si="1"/>
        <v>-3.3549560001119971E-2</v>
      </c>
      <c r="L27" s="22">
        <f t="shared" si="2"/>
        <v>9.0357520151883364E-2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146808.7887</v>
      </c>
      <c r="F28" s="25">
        <f>VLOOKUP(C28,RA!B32:I61,8,0)</f>
        <v>30125.8226</v>
      </c>
      <c r="G28" s="16">
        <f t="shared" si="0"/>
        <v>116682.96610000001</v>
      </c>
      <c r="H28" s="27">
        <f>RA!J32</f>
        <v>20.520448991348399</v>
      </c>
      <c r="I28" s="20">
        <f>VLOOKUP(B28,RMS!B:D,3,FALSE)</f>
        <v>146808.678713342</v>
      </c>
      <c r="J28" s="21">
        <f>VLOOKUP(B28,RMS!B:E,4,FALSE)</f>
        <v>116682.997624793</v>
      </c>
      <c r="K28" s="22">
        <f t="shared" si="1"/>
        <v>0.10998665800434537</v>
      </c>
      <c r="L28" s="22">
        <f t="shared" si="2"/>
        <v>-3.152479299751576E-2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389846.42180000001</v>
      </c>
      <c r="F30" s="25">
        <f>VLOOKUP(C30,RA!B34:I64,8,0)</f>
        <v>32326.925599999999</v>
      </c>
      <c r="G30" s="16">
        <f t="shared" si="0"/>
        <v>357519.49619999999</v>
      </c>
      <c r="H30" s="27">
        <f>RA!J34</f>
        <v>0</v>
      </c>
      <c r="I30" s="20">
        <f>VLOOKUP(B30,RMS!B:D,3,FALSE)</f>
        <v>389846.42139999999</v>
      </c>
      <c r="J30" s="21">
        <f>VLOOKUP(B30,RMS!B:E,4,FALSE)</f>
        <v>357519.48479999998</v>
      </c>
      <c r="K30" s="22">
        <f t="shared" si="1"/>
        <v>4.0000001899898052E-4</v>
      </c>
      <c r="L30" s="22">
        <f t="shared" si="2"/>
        <v>1.1400000017601997E-2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8.2922206777581895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149430.88</v>
      </c>
      <c r="F32" s="25">
        <f>VLOOKUP(C32,RA!B34:I65,8,0)</f>
        <v>9241.85</v>
      </c>
      <c r="G32" s="16">
        <f t="shared" si="0"/>
        <v>140189.03</v>
      </c>
      <c r="H32" s="27">
        <f>RA!J34</f>
        <v>0</v>
      </c>
      <c r="I32" s="20">
        <f>VLOOKUP(B32,RMS!B:D,3,FALSE)</f>
        <v>149430.88</v>
      </c>
      <c r="J32" s="21">
        <f>VLOOKUP(B32,RMS!B:E,4,FALSE)</f>
        <v>140189.03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758555.71</v>
      </c>
      <c r="F33" s="25">
        <f>VLOOKUP(C33,RA!B34:I65,8,0)</f>
        <v>-70917.37</v>
      </c>
      <c r="G33" s="16">
        <f t="shared" si="0"/>
        <v>829473.08</v>
      </c>
      <c r="H33" s="27">
        <f>RA!J34</f>
        <v>0</v>
      </c>
      <c r="I33" s="20">
        <f>VLOOKUP(B33,RMS!B:D,3,FALSE)</f>
        <v>758555.71</v>
      </c>
      <c r="J33" s="21">
        <f>VLOOKUP(B33,RMS!B:E,4,FALSE)</f>
        <v>829473.08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578249.93000000005</v>
      </c>
      <c r="F34" s="25">
        <f>VLOOKUP(C34,RA!B34:I66,8,0)</f>
        <v>3043.41</v>
      </c>
      <c r="G34" s="16">
        <f t="shared" si="0"/>
        <v>575206.52</v>
      </c>
      <c r="H34" s="27">
        <f>RA!J35</f>
        <v>8.2922206777581895</v>
      </c>
      <c r="I34" s="20">
        <f>VLOOKUP(B34,RMS!B:D,3,FALSE)</f>
        <v>578249.93000000005</v>
      </c>
      <c r="J34" s="21">
        <f>VLOOKUP(B34,RMS!B:E,4,FALSE)</f>
        <v>575206.52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230577.32</v>
      </c>
      <c r="F35" s="25">
        <f>VLOOKUP(C35,RA!B34:I67,8,0)</f>
        <v>-46912.42</v>
      </c>
      <c r="G35" s="16">
        <f t="shared" si="0"/>
        <v>277489.74</v>
      </c>
      <c r="H35" s="27">
        <f>RA!J34</f>
        <v>0</v>
      </c>
      <c r="I35" s="20">
        <f>VLOOKUP(B35,RMS!B:D,3,FALSE)</f>
        <v>230577.32</v>
      </c>
      <c r="J35" s="21">
        <f>VLOOKUP(B35,RMS!B:E,4,FALSE)</f>
        <v>277489.74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0.3</v>
      </c>
      <c r="F36" s="25">
        <f>VLOOKUP(C36,RA!B35:I68,8,0)</f>
        <v>0.22</v>
      </c>
      <c r="G36" s="16">
        <f t="shared" si="0"/>
        <v>7.9999999999999988E-2</v>
      </c>
      <c r="H36" s="27">
        <f>RA!J35</f>
        <v>8.2922206777581895</v>
      </c>
      <c r="I36" s="20">
        <f>VLOOKUP(B36,RMS!B:D,3,FALSE)</f>
        <v>0.3</v>
      </c>
      <c r="J36" s="21">
        <f>VLOOKUP(B36,RMS!B:E,4,FALSE)</f>
        <v>0.08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18470.084599999998</v>
      </c>
      <c r="F37" s="25">
        <f>VLOOKUP(C37,RA!B8:I68,8,0)</f>
        <v>1692.0841</v>
      </c>
      <c r="G37" s="16">
        <f t="shared" si="0"/>
        <v>16778.000499999998</v>
      </c>
      <c r="H37" s="27">
        <f>RA!J35</f>
        <v>8.2922206777581895</v>
      </c>
      <c r="I37" s="20">
        <f>VLOOKUP(B37,RMS!B:D,3,FALSE)</f>
        <v>18470.085470085502</v>
      </c>
      <c r="J37" s="21">
        <f>VLOOKUP(B37,RMS!B:E,4,FALSE)</f>
        <v>16778</v>
      </c>
      <c r="K37" s="22">
        <f t="shared" si="1"/>
        <v>-8.7008550326572731E-4</v>
      </c>
      <c r="L37" s="22">
        <f t="shared" si="2"/>
        <v>4.99999998282874E-4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595784.40339999995</v>
      </c>
      <c r="F38" s="25">
        <f>VLOOKUP(C38,RA!B8:I69,8,0)</f>
        <v>35672.080999999998</v>
      </c>
      <c r="G38" s="16">
        <f t="shared" si="0"/>
        <v>560112.32239999995</v>
      </c>
      <c r="H38" s="27">
        <f>RA!J36</f>
        <v>0</v>
      </c>
      <c r="I38" s="20">
        <f>VLOOKUP(B38,RMS!B:D,3,FALSE)</f>
        <v>595784.39961538499</v>
      </c>
      <c r="J38" s="21">
        <f>VLOOKUP(B38,RMS!B:E,4,FALSE)</f>
        <v>560112.31958119699</v>
      </c>
      <c r="K38" s="22">
        <f t="shared" si="1"/>
        <v>3.7846149643883109E-3</v>
      </c>
      <c r="L38" s="22">
        <f t="shared" si="2"/>
        <v>2.818802953697741E-3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342265.85</v>
      </c>
      <c r="F39" s="25">
        <f>VLOOKUP(C39,RA!B9:I70,8,0)</f>
        <v>-61410.09</v>
      </c>
      <c r="G39" s="16">
        <f t="shared" si="0"/>
        <v>403675.93999999994</v>
      </c>
      <c r="H39" s="27">
        <f>RA!J37</f>
        <v>6.1846989056077302</v>
      </c>
      <c r="I39" s="20">
        <f>VLOOKUP(B39,RMS!B:D,3,FALSE)</f>
        <v>342265.85</v>
      </c>
      <c r="J39" s="21">
        <f>VLOOKUP(B39,RMS!B:E,4,FALSE)</f>
        <v>403675.94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83145.679999999993</v>
      </c>
      <c r="F40" s="25">
        <f>VLOOKUP(C40,RA!B10:I71,8,0)</f>
        <v>9490.7900000000009</v>
      </c>
      <c r="G40" s="16">
        <f t="shared" si="0"/>
        <v>73654.889999999985</v>
      </c>
      <c r="H40" s="27">
        <f>RA!J38</f>
        <v>-9.3489995612846908</v>
      </c>
      <c r="I40" s="20">
        <f>VLOOKUP(B40,RMS!B:D,3,FALSE)</f>
        <v>83145.679999999993</v>
      </c>
      <c r="J40" s="21">
        <f>VLOOKUP(B40,RMS!B:E,4,FALSE)</f>
        <v>73654.89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0.52631394179330004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10642.108700000001</v>
      </c>
      <c r="F42" s="25">
        <f>VLOOKUP(C42,RA!B8:I72,8,0)</f>
        <v>610.22479999999996</v>
      </c>
      <c r="G42" s="16">
        <f t="shared" si="0"/>
        <v>10031.883900000001</v>
      </c>
      <c r="H42" s="27">
        <f>RA!J39</f>
        <v>0.52631394179330004</v>
      </c>
      <c r="I42" s="20">
        <f>VLOOKUP(B42,RMS!B:D,3,FALSE)</f>
        <v>10642.1087663566</v>
      </c>
      <c r="J42" s="21">
        <f>VLOOKUP(B42,RMS!B:E,4,FALSE)</f>
        <v>10031.8840602072</v>
      </c>
      <c r="K42" s="22">
        <f t="shared" si="1"/>
        <v>-6.6356598836136982E-5</v>
      </c>
      <c r="L42" s="22">
        <f t="shared" si="2"/>
        <v>-1.6020719886000734E-4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topLeftCell="A15" workbookViewId="0">
      <selection activeCell="B30"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21622293.832899999</v>
      </c>
      <c r="E7" s="65"/>
      <c r="F7" s="65"/>
      <c r="G7" s="53">
        <v>15084889.6722</v>
      </c>
      <c r="H7" s="54">
        <v>43.337434364851902</v>
      </c>
      <c r="I7" s="53">
        <v>1216648.9506000001</v>
      </c>
      <c r="J7" s="54">
        <v>5.6268264597753896</v>
      </c>
      <c r="K7" s="53">
        <v>2055377.7853999999</v>
      </c>
      <c r="L7" s="54">
        <v>13.625408140623399</v>
      </c>
      <c r="M7" s="54">
        <v>-0.40806553459794898</v>
      </c>
      <c r="N7" s="53">
        <v>624118248.76129997</v>
      </c>
      <c r="O7" s="53">
        <v>7306277027.1908998</v>
      </c>
      <c r="P7" s="53">
        <v>990795</v>
      </c>
      <c r="Q7" s="53">
        <v>899303</v>
      </c>
      <c r="R7" s="54">
        <v>10.173656709696299</v>
      </c>
      <c r="S7" s="53">
        <v>21.823176169540599</v>
      </c>
      <c r="T7" s="53">
        <v>19.414481236579899</v>
      </c>
      <c r="U7" s="55">
        <v>11.0373252465543</v>
      </c>
    </row>
    <row r="8" spans="1:23" ht="12" thickBot="1">
      <c r="A8" s="74">
        <v>42699</v>
      </c>
      <c r="B8" s="70" t="s">
        <v>6</v>
      </c>
      <c r="C8" s="71"/>
      <c r="D8" s="56">
        <v>647275.72770000005</v>
      </c>
      <c r="E8" s="59"/>
      <c r="F8" s="59"/>
      <c r="G8" s="56">
        <v>552571.56389999995</v>
      </c>
      <c r="H8" s="57">
        <v>17.138805176941499</v>
      </c>
      <c r="I8" s="56">
        <v>163221.78260000001</v>
      </c>
      <c r="J8" s="57">
        <v>25.216731543446699</v>
      </c>
      <c r="K8" s="56">
        <v>152105.46660000001</v>
      </c>
      <c r="L8" s="57">
        <v>27.526835714536901</v>
      </c>
      <c r="M8" s="57">
        <v>7.3082948617706006E-2</v>
      </c>
      <c r="N8" s="56">
        <v>27178000.3937</v>
      </c>
      <c r="O8" s="56">
        <v>273929615.25840002</v>
      </c>
      <c r="P8" s="56">
        <v>21720</v>
      </c>
      <c r="Q8" s="56">
        <v>19996</v>
      </c>
      <c r="R8" s="57">
        <v>8.6217243448689604</v>
      </c>
      <c r="S8" s="56">
        <v>29.800908273480701</v>
      </c>
      <c r="T8" s="56">
        <v>28.898814547909598</v>
      </c>
      <c r="U8" s="58">
        <v>3.02706789099389</v>
      </c>
    </row>
    <row r="9" spans="1:23" ht="12" thickBot="1">
      <c r="A9" s="75"/>
      <c r="B9" s="70" t="s">
        <v>7</v>
      </c>
      <c r="C9" s="71"/>
      <c r="D9" s="56">
        <v>69951.474700000006</v>
      </c>
      <c r="E9" s="59"/>
      <c r="F9" s="59"/>
      <c r="G9" s="56">
        <v>68170.373099999997</v>
      </c>
      <c r="H9" s="57">
        <v>2.61272092113576</v>
      </c>
      <c r="I9" s="56">
        <v>17012.919399999999</v>
      </c>
      <c r="J9" s="57">
        <v>24.321030361351301</v>
      </c>
      <c r="K9" s="56">
        <v>16037.920899999999</v>
      </c>
      <c r="L9" s="57">
        <v>23.526233128391102</v>
      </c>
      <c r="M9" s="57">
        <v>6.0793322655681999E-2</v>
      </c>
      <c r="N9" s="56">
        <v>2086056.8607999999</v>
      </c>
      <c r="O9" s="56">
        <v>37312303.965899996</v>
      </c>
      <c r="P9" s="56">
        <v>4199</v>
      </c>
      <c r="Q9" s="56">
        <v>3434</v>
      </c>
      <c r="R9" s="57">
        <v>22.277227722772299</v>
      </c>
      <c r="S9" s="56">
        <v>16.6590794713027</v>
      </c>
      <c r="T9" s="56">
        <v>17.0565335760047</v>
      </c>
      <c r="U9" s="58">
        <v>-2.3858107249360798</v>
      </c>
    </row>
    <row r="10" spans="1:23" ht="12" thickBot="1">
      <c r="A10" s="75"/>
      <c r="B10" s="70" t="s">
        <v>8</v>
      </c>
      <c r="C10" s="71"/>
      <c r="D10" s="56">
        <v>99864.028900000005</v>
      </c>
      <c r="E10" s="59"/>
      <c r="F10" s="59"/>
      <c r="G10" s="56">
        <v>96022.347200000004</v>
      </c>
      <c r="H10" s="57">
        <v>4.0008204465137496</v>
      </c>
      <c r="I10" s="56">
        <v>30496.799599999998</v>
      </c>
      <c r="J10" s="57">
        <v>30.538322893559901</v>
      </c>
      <c r="K10" s="56">
        <v>27380.890800000001</v>
      </c>
      <c r="L10" s="57">
        <v>28.5151234045235</v>
      </c>
      <c r="M10" s="57">
        <v>0.11379866428597001</v>
      </c>
      <c r="N10" s="56">
        <v>3884763.0082</v>
      </c>
      <c r="O10" s="56">
        <v>60005609.127800003</v>
      </c>
      <c r="P10" s="56">
        <v>99501</v>
      </c>
      <c r="Q10" s="56">
        <v>85772</v>
      </c>
      <c r="R10" s="57">
        <v>16.006389031385499</v>
      </c>
      <c r="S10" s="56">
        <v>1.00364849499</v>
      </c>
      <c r="T10" s="56">
        <v>0.88537707060579196</v>
      </c>
      <c r="U10" s="58">
        <v>11.784148033359701</v>
      </c>
    </row>
    <row r="11" spans="1:23" ht="12" thickBot="1">
      <c r="A11" s="75"/>
      <c r="B11" s="70" t="s">
        <v>9</v>
      </c>
      <c r="C11" s="71"/>
      <c r="D11" s="56">
        <v>134454.80840000001</v>
      </c>
      <c r="E11" s="59"/>
      <c r="F11" s="59"/>
      <c r="G11" s="56">
        <v>101356.67049999999</v>
      </c>
      <c r="H11" s="57">
        <v>32.655115580182702</v>
      </c>
      <c r="I11" s="56">
        <v>19201.5301</v>
      </c>
      <c r="J11" s="57">
        <v>14.281028940873499</v>
      </c>
      <c r="K11" s="56">
        <v>24793.815299999998</v>
      </c>
      <c r="L11" s="57">
        <v>24.461947277559801</v>
      </c>
      <c r="M11" s="57">
        <v>-0.22555161972187501</v>
      </c>
      <c r="N11" s="56">
        <v>2063162.1233999999</v>
      </c>
      <c r="O11" s="56">
        <v>22020757.401299998</v>
      </c>
      <c r="P11" s="56">
        <v>5245</v>
      </c>
      <c r="Q11" s="56">
        <v>4988</v>
      </c>
      <c r="R11" s="57">
        <v>5.1523656776263103</v>
      </c>
      <c r="S11" s="56">
        <v>25.634853841754101</v>
      </c>
      <c r="T11" s="56">
        <v>25.721059663191699</v>
      </c>
      <c r="U11" s="58">
        <v>-0.336283647138232</v>
      </c>
    </row>
    <row r="12" spans="1:23" ht="12" thickBot="1">
      <c r="A12" s="75"/>
      <c r="B12" s="70" t="s">
        <v>10</v>
      </c>
      <c r="C12" s="71"/>
      <c r="D12" s="56">
        <v>434833.33549999999</v>
      </c>
      <c r="E12" s="59"/>
      <c r="F12" s="59"/>
      <c r="G12" s="56">
        <v>255386.7524</v>
      </c>
      <c r="H12" s="57">
        <v>70.264640359630505</v>
      </c>
      <c r="I12" s="56">
        <v>86136.157099999997</v>
      </c>
      <c r="J12" s="57">
        <v>19.809004983703701</v>
      </c>
      <c r="K12" s="56">
        <v>66664.689899999998</v>
      </c>
      <c r="L12" s="57">
        <v>26.103425206482999</v>
      </c>
      <c r="M12" s="57">
        <v>0.29208066862994603</v>
      </c>
      <c r="N12" s="56">
        <v>12967755.5074</v>
      </c>
      <c r="O12" s="56">
        <v>85176181.177399993</v>
      </c>
      <c r="P12" s="56">
        <v>3857</v>
      </c>
      <c r="Q12" s="56">
        <v>3139</v>
      </c>
      <c r="R12" s="57">
        <v>22.873526600828299</v>
      </c>
      <c r="S12" s="56">
        <v>112.738743971999</v>
      </c>
      <c r="T12" s="56">
        <v>117.667589455241</v>
      </c>
      <c r="U12" s="58">
        <v>-4.3719180377473004</v>
      </c>
    </row>
    <row r="13" spans="1:23" ht="12" thickBot="1">
      <c r="A13" s="75"/>
      <c r="B13" s="70" t="s">
        <v>11</v>
      </c>
      <c r="C13" s="71"/>
      <c r="D13" s="56">
        <v>360679.36959999998</v>
      </c>
      <c r="E13" s="59"/>
      <c r="F13" s="59"/>
      <c r="G13" s="56">
        <v>399891.17729999998</v>
      </c>
      <c r="H13" s="57">
        <v>-9.8056196100028306</v>
      </c>
      <c r="I13" s="56">
        <v>102748.94809999999</v>
      </c>
      <c r="J13" s="57">
        <v>28.4876144188536</v>
      </c>
      <c r="K13" s="56">
        <v>133220.24239999999</v>
      </c>
      <c r="L13" s="57">
        <v>33.314123932286101</v>
      </c>
      <c r="M13" s="57">
        <v>-0.228728710825405</v>
      </c>
      <c r="N13" s="56">
        <v>14290645.9497</v>
      </c>
      <c r="O13" s="56">
        <v>118121502.1146</v>
      </c>
      <c r="P13" s="56">
        <v>10233</v>
      </c>
      <c r="Q13" s="56">
        <v>9570</v>
      </c>
      <c r="R13" s="57">
        <v>6.9278996865203704</v>
      </c>
      <c r="S13" s="56">
        <v>35.246689103879604</v>
      </c>
      <c r="T13" s="56">
        <v>36.425229414838</v>
      </c>
      <c r="U13" s="58">
        <v>-3.34369082861943</v>
      </c>
    </row>
    <row r="14" spans="1:23" ht="12" thickBot="1">
      <c r="A14" s="75"/>
      <c r="B14" s="70" t="s">
        <v>12</v>
      </c>
      <c r="C14" s="71"/>
      <c r="D14" s="56">
        <v>192620.99119999999</v>
      </c>
      <c r="E14" s="59"/>
      <c r="F14" s="59"/>
      <c r="G14" s="56">
        <v>229539.05900000001</v>
      </c>
      <c r="H14" s="57">
        <v>-16.0835667623783</v>
      </c>
      <c r="I14" s="56">
        <v>38089.958299999998</v>
      </c>
      <c r="J14" s="57">
        <v>19.774562503653001</v>
      </c>
      <c r="K14" s="56">
        <v>48198.179499999998</v>
      </c>
      <c r="L14" s="57">
        <v>20.997811749328498</v>
      </c>
      <c r="M14" s="57">
        <v>-0.20972205392114501</v>
      </c>
      <c r="N14" s="56">
        <v>4389921.3597999997</v>
      </c>
      <c r="O14" s="56">
        <v>47647602.694499999</v>
      </c>
      <c r="P14" s="56">
        <v>3889</v>
      </c>
      <c r="Q14" s="56">
        <v>3819</v>
      </c>
      <c r="R14" s="57">
        <v>1.83294056035612</v>
      </c>
      <c r="S14" s="56">
        <v>49.529696888660297</v>
      </c>
      <c r="T14" s="56">
        <v>49.305758208955197</v>
      </c>
      <c r="U14" s="58">
        <v>0.452130123486291</v>
      </c>
    </row>
    <row r="15" spans="1:23" ht="12" thickBot="1">
      <c r="A15" s="75"/>
      <c r="B15" s="70" t="s">
        <v>13</v>
      </c>
      <c r="C15" s="71"/>
      <c r="D15" s="56">
        <v>182461.1496</v>
      </c>
      <c r="E15" s="59"/>
      <c r="F15" s="59"/>
      <c r="G15" s="56">
        <v>132860.35440000001</v>
      </c>
      <c r="H15" s="57">
        <v>37.333029423260399</v>
      </c>
      <c r="I15" s="56">
        <v>8082.2795999999998</v>
      </c>
      <c r="J15" s="57">
        <v>4.4295893222849703</v>
      </c>
      <c r="K15" s="56">
        <v>34350.676099999997</v>
      </c>
      <c r="L15" s="57">
        <v>25.8547226184428</v>
      </c>
      <c r="M15" s="57">
        <v>-0.76471264855249799</v>
      </c>
      <c r="N15" s="56">
        <v>4953797.3600000003</v>
      </c>
      <c r="O15" s="56">
        <v>43488508.395800002</v>
      </c>
      <c r="P15" s="56">
        <v>7270</v>
      </c>
      <c r="Q15" s="56">
        <v>4874</v>
      </c>
      <c r="R15" s="57">
        <v>49.158801805498598</v>
      </c>
      <c r="S15" s="56">
        <v>25.097819752407201</v>
      </c>
      <c r="T15" s="56">
        <v>26.849356421830102</v>
      </c>
      <c r="U15" s="58">
        <v>-6.9788399418836899</v>
      </c>
    </row>
    <row r="16" spans="1:23" ht="12" thickBot="1">
      <c r="A16" s="75"/>
      <c r="B16" s="70" t="s">
        <v>14</v>
      </c>
      <c r="C16" s="71"/>
      <c r="D16" s="56">
        <v>800169.22380000004</v>
      </c>
      <c r="E16" s="59"/>
      <c r="F16" s="59"/>
      <c r="G16" s="56">
        <v>473258.09590000001</v>
      </c>
      <c r="H16" s="57">
        <v>69.076711150246595</v>
      </c>
      <c r="I16" s="56">
        <v>-153591.95920000001</v>
      </c>
      <c r="J16" s="57">
        <v>-19.1949346002827</v>
      </c>
      <c r="K16" s="56">
        <v>29560.738499999999</v>
      </c>
      <c r="L16" s="57">
        <v>6.2462192947347299</v>
      </c>
      <c r="M16" s="57">
        <v>-6.1958092724916201</v>
      </c>
      <c r="N16" s="56">
        <v>24108771.1505</v>
      </c>
      <c r="O16" s="56">
        <v>373311127.04339999</v>
      </c>
      <c r="P16" s="56">
        <v>30380</v>
      </c>
      <c r="Q16" s="56">
        <v>24187</v>
      </c>
      <c r="R16" s="57">
        <v>25.604663662297899</v>
      </c>
      <c r="S16" s="56">
        <v>26.338684127715599</v>
      </c>
      <c r="T16" s="56">
        <v>30.032226704427998</v>
      </c>
      <c r="U16" s="58">
        <v>-14.0232615980453</v>
      </c>
    </row>
    <row r="17" spans="1:21" ht="12" thickBot="1">
      <c r="A17" s="75"/>
      <c r="B17" s="70" t="s">
        <v>15</v>
      </c>
      <c r="C17" s="71"/>
      <c r="D17" s="56">
        <v>722636.37600000005</v>
      </c>
      <c r="E17" s="59"/>
      <c r="F17" s="59"/>
      <c r="G17" s="56">
        <v>398523.63400000002</v>
      </c>
      <c r="H17" s="57">
        <v>81.328361569642794</v>
      </c>
      <c r="I17" s="56">
        <v>66824.030100000004</v>
      </c>
      <c r="J17" s="57">
        <v>9.2472552336612495</v>
      </c>
      <c r="K17" s="56">
        <v>46436.344700000001</v>
      </c>
      <c r="L17" s="57">
        <v>11.652093060056799</v>
      </c>
      <c r="M17" s="57">
        <v>0.439045870895174</v>
      </c>
      <c r="N17" s="56">
        <v>20668997.144099999</v>
      </c>
      <c r="O17" s="56">
        <v>372367018.35100001</v>
      </c>
      <c r="P17" s="56">
        <v>9726</v>
      </c>
      <c r="Q17" s="56">
        <v>8723</v>
      </c>
      <c r="R17" s="57">
        <v>11.4983377278459</v>
      </c>
      <c r="S17" s="56">
        <v>74.299442319555794</v>
      </c>
      <c r="T17" s="56">
        <v>56.151125083113598</v>
      </c>
      <c r="U17" s="58">
        <v>24.425913129183101</v>
      </c>
    </row>
    <row r="18" spans="1:21" ht="12" customHeight="1" thickBot="1">
      <c r="A18" s="75"/>
      <c r="B18" s="70" t="s">
        <v>16</v>
      </c>
      <c r="C18" s="71"/>
      <c r="D18" s="56">
        <v>1850017.3207</v>
      </c>
      <c r="E18" s="59"/>
      <c r="F18" s="59"/>
      <c r="G18" s="56">
        <v>1348305.9728000001</v>
      </c>
      <c r="H18" s="57">
        <v>37.2104965802462</v>
      </c>
      <c r="I18" s="56">
        <v>108479.2545</v>
      </c>
      <c r="J18" s="57">
        <v>5.8636885874643703</v>
      </c>
      <c r="K18" s="56">
        <v>220140.9025</v>
      </c>
      <c r="L18" s="57">
        <v>16.327221486888298</v>
      </c>
      <c r="M18" s="57">
        <v>-0.50722808315914902</v>
      </c>
      <c r="N18" s="56">
        <v>45123553.668200001</v>
      </c>
      <c r="O18" s="56">
        <v>703688702.20360005</v>
      </c>
      <c r="P18" s="56">
        <v>74847</v>
      </c>
      <c r="Q18" s="56">
        <v>58589</v>
      </c>
      <c r="R18" s="57">
        <v>27.7492362047483</v>
      </c>
      <c r="S18" s="56">
        <v>24.7173209440592</v>
      </c>
      <c r="T18" s="56">
        <v>21.679457121643999</v>
      </c>
      <c r="U18" s="58">
        <v>12.2904251204674</v>
      </c>
    </row>
    <row r="19" spans="1:21" ht="12" customHeight="1" thickBot="1">
      <c r="A19" s="75"/>
      <c r="B19" s="70" t="s">
        <v>17</v>
      </c>
      <c r="C19" s="71"/>
      <c r="D19" s="56">
        <v>657842.3493</v>
      </c>
      <c r="E19" s="59"/>
      <c r="F19" s="59"/>
      <c r="G19" s="56">
        <v>640642.79280000005</v>
      </c>
      <c r="H19" s="57">
        <v>2.6847342533625498</v>
      </c>
      <c r="I19" s="56">
        <v>18260.338800000001</v>
      </c>
      <c r="J19" s="57">
        <v>2.7757925313611298</v>
      </c>
      <c r="K19" s="56">
        <v>47082.224000000002</v>
      </c>
      <c r="L19" s="57">
        <v>7.3492162136440999</v>
      </c>
      <c r="M19" s="57">
        <v>-0.61216065749145598</v>
      </c>
      <c r="N19" s="56">
        <v>19394592.151799999</v>
      </c>
      <c r="O19" s="56">
        <v>217865363.17809999</v>
      </c>
      <c r="P19" s="56">
        <v>14690</v>
      </c>
      <c r="Q19" s="56">
        <v>13043</v>
      </c>
      <c r="R19" s="57">
        <v>12.6274630069769</v>
      </c>
      <c r="S19" s="56">
        <v>44.781643927842097</v>
      </c>
      <c r="T19" s="56">
        <v>43.378884367093498</v>
      </c>
      <c r="U19" s="58">
        <v>3.1324432015245498</v>
      </c>
    </row>
    <row r="20" spans="1:21" ht="12" thickBot="1">
      <c r="A20" s="75"/>
      <c r="B20" s="70" t="s">
        <v>18</v>
      </c>
      <c r="C20" s="71"/>
      <c r="D20" s="56">
        <v>1285272.1464</v>
      </c>
      <c r="E20" s="59"/>
      <c r="F20" s="59"/>
      <c r="G20" s="56">
        <v>860939.66379999998</v>
      </c>
      <c r="H20" s="57">
        <v>49.287133633394099</v>
      </c>
      <c r="I20" s="56">
        <v>92028.364600000001</v>
      </c>
      <c r="J20" s="57">
        <v>7.1602239928538198</v>
      </c>
      <c r="K20" s="56">
        <v>96404.434999999998</v>
      </c>
      <c r="L20" s="57">
        <v>11.1975831819029</v>
      </c>
      <c r="M20" s="57">
        <v>-4.5392832808988003E-2</v>
      </c>
      <c r="N20" s="56">
        <v>48474990.052199997</v>
      </c>
      <c r="O20" s="56">
        <v>439263322.16280001</v>
      </c>
      <c r="P20" s="56">
        <v>45586</v>
      </c>
      <c r="Q20" s="56">
        <v>43036</v>
      </c>
      <c r="R20" s="57">
        <v>5.9252718654150103</v>
      </c>
      <c r="S20" s="56">
        <v>28.194448874654501</v>
      </c>
      <c r="T20" s="56">
        <v>28.809551087461699</v>
      </c>
      <c r="U20" s="58">
        <v>-2.18164297355752</v>
      </c>
    </row>
    <row r="21" spans="1:21" ht="12" customHeight="1" thickBot="1">
      <c r="A21" s="75"/>
      <c r="B21" s="70" t="s">
        <v>19</v>
      </c>
      <c r="C21" s="71"/>
      <c r="D21" s="56">
        <v>347999.1213</v>
      </c>
      <c r="E21" s="59"/>
      <c r="F21" s="59"/>
      <c r="G21" s="56">
        <v>320792.84159999999</v>
      </c>
      <c r="H21" s="57">
        <v>8.4809497507191391</v>
      </c>
      <c r="I21" s="56">
        <v>41358.193800000001</v>
      </c>
      <c r="J21" s="57">
        <v>11.8845684568112</v>
      </c>
      <c r="K21" s="56">
        <v>44785.891499999998</v>
      </c>
      <c r="L21" s="57">
        <v>13.961000899092401</v>
      </c>
      <c r="M21" s="57">
        <v>-7.6535211987463006E-2</v>
      </c>
      <c r="N21" s="56">
        <v>12046572.6997</v>
      </c>
      <c r="O21" s="56">
        <v>136878452.1512</v>
      </c>
      <c r="P21" s="56">
        <v>31090</v>
      </c>
      <c r="Q21" s="56">
        <v>29168</v>
      </c>
      <c r="R21" s="57">
        <v>6.58941305540319</v>
      </c>
      <c r="S21" s="56">
        <v>11.1932814827919</v>
      </c>
      <c r="T21" s="56">
        <v>11.504136420049401</v>
      </c>
      <c r="U21" s="58">
        <v>-2.7771564374162501</v>
      </c>
    </row>
    <row r="22" spans="1:21" ht="12" customHeight="1" thickBot="1">
      <c r="A22" s="75"/>
      <c r="B22" s="70" t="s">
        <v>20</v>
      </c>
      <c r="C22" s="71"/>
      <c r="D22" s="56">
        <v>1120879.6373999999</v>
      </c>
      <c r="E22" s="59"/>
      <c r="F22" s="59"/>
      <c r="G22" s="56">
        <v>976393.87219999998</v>
      </c>
      <c r="H22" s="57">
        <v>14.797897581479701</v>
      </c>
      <c r="I22" s="56">
        <v>36670.737300000001</v>
      </c>
      <c r="J22" s="57">
        <v>3.2716034867991399</v>
      </c>
      <c r="K22" s="56">
        <v>123627.511</v>
      </c>
      <c r="L22" s="57">
        <v>12.6616434740054</v>
      </c>
      <c r="M22" s="57">
        <v>-0.70337720946270599</v>
      </c>
      <c r="N22" s="56">
        <v>31952777.902899999</v>
      </c>
      <c r="O22" s="56">
        <v>476012491.82709998</v>
      </c>
      <c r="P22" s="56">
        <v>64159</v>
      </c>
      <c r="Q22" s="56">
        <v>57219</v>
      </c>
      <c r="R22" s="57">
        <v>12.128838322934699</v>
      </c>
      <c r="S22" s="56">
        <v>17.470341454823199</v>
      </c>
      <c r="T22" s="56">
        <v>17.370417289711501</v>
      </c>
      <c r="U22" s="58">
        <v>0.57196457991452498</v>
      </c>
    </row>
    <row r="23" spans="1:21" ht="12" thickBot="1">
      <c r="A23" s="75"/>
      <c r="B23" s="70" t="s">
        <v>21</v>
      </c>
      <c r="C23" s="71"/>
      <c r="D23" s="56">
        <v>2181561.2755</v>
      </c>
      <c r="E23" s="59"/>
      <c r="F23" s="59"/>
      <c r="G23" s="56">
        <v>2014721.0719000001</v>
      </c>
      <c r="H23" s="57">
        <v>8.2810571610619998</v>
      </c>
      <c r="I23" s="56">
        <v>128687.572</v>
      </c>
      <c r="J23" s="57">
        <v>5.8988749683643702</v>
      </c>
      <c r="K23" s="56">
        <v>281069.55560000002</v>
      </c>
      <c r="L23" s="57">
        <v>13.950792470490001</v>
      </c>
      <c r="M23" s="57">
        <v>-0.54215044128386602</v>
      </c>
      <c r="N23" s="56">
        <v>93973507.256999999</v>
      </c>
      <c r="O23" s="56">
        <v>1072472580.479</v>
      </c>
      <c r="P23" s="56">
        <v>71661</v>
      </c>
      <c r="Q23" s="56">
        <v>64912</v>
      </c>
      <c r="R23" s="57">
        <v>10.397153068770001</v>
      </c>
      <c r="S23" s="56">
        <v>30.442796995576401</v>
      </c>
      <c r="T23" s="56">
        <v>30.969806454892801</v>
      </c>
      <c r="U23" s="58">
        <v>-1.73114664658758</v>
      </c>
    </row>
    <row r="24" spans="1:21" ht="12" thickBot="1">
      <c r="A24" s="75"/>
      <c r="B24" s="70" t="s">
        <v>22</v>
      </c>
      <c r="C24" s="71"/>
      <c r="D24" s="56">
        <v>344759.87579999998</v>
      </c>
      <c r="E24" s="59"/>
      <c r="F24" s="59"/>
      <c r="G24" s="56">
        <v>249634.05129999999</v>
      </c>
      <c r="H24" s="57">
        <v>38.106109324677703</v>
      </c>
      <c r="I24" s="56">
        <v>45994.469799999999</v>
      </c>
      <c r="J24" s="57">
        <v>13.3410158862808</v>
      </c>
      <c r="K24" s="56">
        <v>41118.9306</v>
      </c>
      <c r="L24" s="57">
        <v>16.471683404514799</v>
      </c>
      <c r="M24" s="57">
        <v>0.118571643981422</v>
      </c>
      <c r="N24" s="56">
        <v>7795551.3783999998</v>
      </c>
      <c r="O24" s="56">
        <v>103397349.1464</v>
      </c>
      <c r="P24" s="56">
        <v>31749</v>
      </c>
      <c r="Q24" s="56">
        <v>27141</v>
      </c>
      <c r="R24" s="57">
        <v>16.9780037581519</v>
      </c>
      <c r="S24" s="56">
        <v>10.8589207786072</v>
      </c>
      <c r="T24" s="56">
        <v>10.0710226594451</v>
      </c>
      <c r="U24" s="58">
        <v>7.2557681856772698</v>
      </c>
    </row>
    <row r="25" spans="1:21" ht="12" thickBot="1">
      <c r="A25" s="75"/>
      <c r="B25" s="70" t="s">
        <v>23</v>
      </c>
      <c r="C25" s="71"/>
      <c r="D25" s="56">
        <v>533351.30810000002</v>
      </c>
      <c r="E25" s="59"/>
      <c r="F25" s="59"/>
      <c r="G25" s="56">
        <v>382581.89620000002</v>
      </c>
      <c r="H25" s="57">
        <v>39.408402069601102</v>
      </c>
      <c r="I25" s="56">
        <v>22909.205900000001</v>
      </c>
      <c r="J25" s="57">
        <v>4.2953313420400701</v>
      </c>
      <c r="K25" s="56">
        <v>30153.596799999999</v>
      </c>
      <c r="L25" s="57">
        <v>7.88160576846448</v>
      </c>
      <c r="M25" s="57">
        <v>-0.24024964411542399</v>
      </c>
      <c r="N25" s="56">
        <v>10846960.8496</v>
      </c>
      <c r="O25" s="56">
        <v>122689325.70039999</v>
      </c>
      <c r="P25" s="56">
        <v>27113</v>
      </c>
      <c r="Q25" s="56">
        <v>23360</v>
      </c>
      <c r="R25" s="57">
        <v>16.0659246575342</v>
      </c>
      <c r="S25" s="56">
        <v>19.6714236012245</v>
      </c>
      <c r="T25" s="56">
        <v>18.758694417808201</v>
      </c>
      <c r="U25" s="58">
        <v>4.6398735644098101</v>
      </c>
    </row>
    <row r="26" spans="1:21" ht="12" thickBot="1">
      <c r="A26" s="75"/>
      <c r="B26" s="70" t="s">
        <v>24</v>
      </c>
      <c r="C26" s="71"/>
      <c r="D26" s="56">
        <v>790170.92299999995</v>
      </c>
      <c r="E26" s="59"/>
      <c r="F26" s="59"/>
      <c r="G26" s="56">
        <v>588932.98479999998</v>
      </c>
      <c r="H26" s="57">
        <v>34.169921433138903</v>
      </c>
      <c r="I26" s="56">
        <v>165135.54819999999</v>
      </c>
      <c r="J26" s="57">
        <v>20.898712341000699</v>
      </c>
      <c r="K26" s="56">
        <v>132032.55780000001</v>
      </c>
      <c r="L26" s="57">
        <v>22.418944295476699</v>
      </c>
      <c r="M26" s="57">
        <v>0.25071839061198598</v>
      </c>
      <c r="N26" s="56">
        <v>18149259.219999999</v>
      </c>
      <c r="O26" s="56">
        <v>230552784.25510001</v>
      </c>
      <c r="P26" s="56">
        <v>53510</v>
      </c>
      <c r="Q26" s="56">
        <v>51982</v>
      </c>
      <c r="R26" s="57">
        <v>2.9394790504405401</v>
      </c>
      <c r="S26" s="56">
        <v>14.7667898149879</v>
      </c>
      <c r="T26" s="56">
        <v>13.894754570812999</v>
      </c>
      <c r="U26" s="58">
        <v>5.9053812988506804</v>
      </c>
    </row>
    <row r="27" spans="1:21" ht="12" thickBot="1">
      <c r="A27" s="75"/>
      <c r="B27" s="70" t="s">
        <v>25</v>
      </c>
      <c r="C27" s="71"/>
      <c r="D27" s="56">
        <v>285023.69660000002</v>
      </c>
      <c r="E27" s="59"/>
      <c r="F27" s="59"/>
      <c r="G27" s="56">
        <v>271395.49300000002</v>
      </c>
      <c r="H27" s="57">
        <v>5.0215290789666902</v>
      </c>
      <c r="I27" s="56">
        <v>65580.355299999996</v>
      </c>
      <c r="J27" s="57">
        <v>23.008737898742101</v>
      </c>
      <c r="K27" s="56">
        <v>72657.887499999997</v>
      </c>
      <c r="L27" s="57">
        <v>26.771958036900799</v>
      </c>
      <c r="M27" s="57">
        <v>-9.7409000502526003E-2</v>
      </c>
      <c r="N27" s="56">
        <v>6282248.8974000001</v>
      </c>
      <c r="O27" s="56">
        <v>84069909.630799994</v>
      </c>
      <c r="P27" s="56">
        <v>35141</v>
      </c>
      <c r="Q27" s="56">
        <v>31062</v>
      </c>
      <c r="R27" s="57">
        <v>13.131800914300401</v>
      </c>
      <c r="S27" s="56">
        <v>8.1108590136877208</v>
      </c>
      <c r="T27" s="56">
        <v>7.9075591236881104</v>
      </c>
      <c r="U27" s="58">
        <v>2.50651490374229</v>
      </c>
    </row>
    <row r="28" spans="1:21" ht="12" thickBot="1">
      <c r="A28" s="75"/>
      <c r="B28" s="70" t="s">
        <v>26</v>
      </c>
      <c r="C28" s="71"/>
      <c r="D28" s="56">
        <v>1574455.3511000001</v>
      </c>
      <c r="E28" s="59"/>
      <c r="F28" s="59"/>
      <c r="G28" s="56">
        <v>1182597.5704000001</v>
      </c>
      <c r="H28" s="57">
        <v>33.135344643694701</v>
      </c>
      <c r="I28" s="56">
        <v>30374.715100000001</v>
      </c>
      <c r="J28" s="57">
        <v>1.92922048115106</v>
      </c>
      <c r="K28" s="56">
        <v>64417.297299999998</v>
      </c>
      <c r="L28" s="57">
        <v>5.4471021176046897</v>
      </c>
      <c r="M28" s="57">
        <v>-0.52846958234616903</v>
      </c>
      <c r="N28" s="56">
        <v>37672133.353299998</v>
      </c>
      <c r="O28" s="56">
        <v>364663507.95730001</v>
      </c>
      <c r="P28" s="56">
        <v>54228</v>
      </c>
      <c r="Q28" s="56">
        <v>49865</v>
      </c>
      <c r="R28" s="57">
        <v>8.7496239847588502</v>
      </c>
      <c r="S28" s="56">
        <v>29.033992607140199</v>
      </c>
      <c r="T28" s="56">
        <v>29.626073602727399</v>
      </c>
      <c r="U28" s="58">
        <v>-2.0392682591010001</v>
      </c>
    </row>
    <row r="29" spans="1:21" ht="12" thickBot="1">
      <c r="A29" s="75"/>
      <c r="B29" s="70" t="s">
        <v>27</v>
      </c>
      <c r="C29" s="71"/>
      <c r="D29" s="56">
        <v>862825.97979999997</v>
      </c>
      <c r="E29" s="59"/>
      <c r="F29" s="59"/>
      <c r="G29" s="56">
        <v>714513.36990000005</v>
      </c>
      <c r="H29" s="57">
        <v>20.757149711664201</v>
      </c>
      <c r="I29" s="56">
        <v>122820.5396</v>
      </c>
      <c r="J29" s="57">
        <v>14.234682598276599</v>
      </c>
      <c r="K29" s="56">
        <v>106637.92720000001</v>
      </c>
      <c r="L29" s="57">
        <v>14.9245530863789</v>
      </c>
      <c r="M29" s="57">
        <v>0.151752878407412</v>
      </c>
      <c r="N29" s="56">
        <v>21691438.460000001</v>
      </c>
      <c r="O29" s="56">
        <v>254210051.13749999</v>
      </c>
      <c r="P29" s="56">
        <v>117737</v>
      </c>
      <c r="Q29" s="56">
        <v>118878</v>
      </c>
      <c r="R29" s="57">
        <v>-0.95980753377412598</v>
      </c>
      <c r="S29" s="56">
        <v>7.32841825254593</v>
      </c>
      <c r="T29" s="56">
        <v>6.7779832702434399</v>
      </c>
      <c r="U29" s="58">
        <v>7.5109657136621903</v>
      </c>
    </row>
    <row r="30" spans="1:21" ht="12" thickBot="1">
      <c r="A30" s="75"/>
      <c r="B30" s="70" t="s">
        <v>28</v>
      </c>
      <c r="C30" s="71"/>
      <c r="D30" s="56">
        <v>1094920.1887999999</v>
      </c>
      <c r="E30" s="59"/>
      <c r="F30" s="59"/>
      <c r="G30" s="56">
        <v>721576.55229999998</v>
      </c>
      <c r="H30" s="57">
        <v>51.739990068965</v>
      </c>
      <c r="I30" s="56">
        <v>108847.90300000001</v>
      </c>
      <c r="J30" s="57">
        <v>9.9411723441956195</v>
      </c>
      <c r="K30" s="56">
        <v>102974.80499999999</v>
      </c>
      <c r="L30" s="57">
        <v>14.270808089837701</v>
      </c>
      <c r="M30" s="57">
        <v>5.7034320191235E-2</v>
      </c>
      <c r="N30" s="56">
        <v>24954439.0568</v>
      </c>
      <c r="O30" s="56">
        <v>400897291.34079999</v>
      </c>
      <c r="P30" s="56">
        <v>81338</v>
      </c>
      <c r="Q30" s="56">
        <v>77818</v>
      </c>
      <c r="R30" s="57">
        <v>4.5233750546146201</v>
      </c>
      <c r="S30" s="56">
        <v>13.4613610956748</v>
      </c>
      <c r="T30" s="56">
        <v>12.7441275553214</v>
      </c>
      <c r="U30" s="58">
        <v>5.32809078707424</v>
      </c>
    </row>
    <row r="31" spans="1:21" ht="12" thickBot="1">
      <c r="A31" s="75"/>
      <c r="B31" s="70" t="s">
        <v>29</v>
      </c>
      <c r="C31" s="71"/>
      <c r="D31" s="56">
        <v>1744490.6965000001</v>
      </c>
      <c r="E31" s="59"/>
      <c r="F31" s="59"/>
      <c r="G31" s="56">
        <v>654885.9915</v>
      </c>
      <c r="H31" s="57">
        <v>166.380823401687</v>
      </c>
      <c r="I31" s="56">
        <v>-91684.221099999995</v>
      </c>
      <c r="J31" s="57">
        <v>-5.2556440274486702</v>
      </c>
      <c r="K31" s="56">
        <v>36725.8819</v>
      </c>
      <c r="L31" s="57">
        <v>5.6079809885504304</v>
      </c>
      <c r="M31" s="57">
        <v>-3.4964470928062301</v>
      </c>
      <c r="N31" s="56">
        <v>44454452.828000002</v>
      </c>
      <c r="O31" s="56">
        <v>432822768.40140003</v>
      </c>
      <c r="P31" s="56">
        <v>39734</v>
      </c>
      <c r="Q31" s="56">
        <v>38374</v>
      </c>
      <c r="R31" s="57">
        <v>3.5440662948871702</v>
      </c>
      <c r="S31" s="56">
        <v>43.904230545628401</v>
      </c>
      <c r="T31" s="56">
        <v>41.8948619872831</v>
      </c>
      <c r="U31" s="58">
        <v>4.5767082884121697</v>
      </c>
    </row>
    <row r="32" spans="1:21" ht="12" thickBot="1">
      <c r="A32" s="75"/>
      <c r="B32" s="70" t="s">
        <v>30</v>
      </c>
      <c r="C32" s="71"/>
      <c r="D32" s="56">
        <v>146808.7887</v>
      </c>
      <c r="E32" s="59"/>
      <c r="F32" s="59"/>
      <c r="G32" s="56">
        <v>106841.0886</v>
      </c>
      <c r="H32" s="57">
        <v>37.408548175350603</v>
      </c>
      <c r="I32" s="56">
        <v>30125.8226</v>
      </c>
      <c r="J32" s="57">
        <v>20.520448991348399</v>
      </c>
      <c r="K32" s="56">
        <v>29322.675299999999</v>
      </c>
      <c r="L32" s="57">
        <v>27.4451296633456</v>
      </c>
      <c r="M32" s="57">
        <v>2.7389973519913E-2</v>
      </c>
      <c r="N32" s="56">
        <v>3354916.2982000001</v>
      </c>
      <c r="O32" s="56">
        <v>41735809.9714</v>
      </c>
      <c r="P32" s="56">
        <v>27303</v>
      </c>
      <c r="Q32" s="56">
        <v>24394</v>
      </c>
      <c r="R32" s="57">
        <v>11.925063540214801</v>
      </c>
      <c r="S32" s="56">
        <v>5.37702042632678</v>
      </c>
      <c r="T32" s="56">
        <v>5.40191671722555</v>
      </c>
      <c r="U32" s="58">
        <v>-0.46301276403702202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10.177</v>
      </c>
      <c r="O33" s="56">
        <v>536.75699999999995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389846.42180000001</v>
      </c>
      <c r="E35" s="59"/>
      <c r="F35" s="59"/>
      <c r="G35" s="56">
        <v>218122.44070000001</v>
      </c>
      <c r="H35" s="57">
        <v>78.728250311569198</v>
      </c>
      <c r="I35" s="56">
        <v>32326.925599999999</v>
      </c>
      <c r="J35" s="57">
        <v>8.2922206777581895</v>
      </c>
      <c r="K35" s="56">
        <v>24834.197</v>
      </c>
      <c r="L35" s="57">
        <v>11.3854388023084</v>
      </c>
      <c r="M35" s="57">
        <v>0.30171012173254502</v>
      </c>
      <c r="N35" s="56">
        <v>7255968.4288999997</v>
      </c>
      <c r="O35" s="56">
        <v>71325335.208800003</v>
      </c>
      <c r="P35" s="56">
        <v>20910</v>
      </c>
      <c r="Q35" s="56">
        <v>19153</v>
      </c>
      <c r="R35" s="57">
        <v>9.1734976243930308</v>
      </c>
      <c r="S35" s="56">
        <v>18.644018259206099</v>
      </c>
      <c r="T35" s="56">
        <v>17.992252921213399</v>
      </c>
      <c r="U35" s="58">
        <v>3.49584155588831</v>
      </c>
    </row>
    <row r="36" spans="1:21" ht="12" customHeight="1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5"/>
      <c r="B37" s="70" t="s">
        <v>64</v>
      </c>
      <c r="C37" s="71"/>
      <c r="D37" s="56">
        <v>149430.88</v>
      </c>
      <c r="E37" s="59"/>
      <c r="F37" s="59"/>
      <c r="G37" s="56">
        <v>67970.98</v>
      </c>
      <c r="H37" s="57">
        <v>119.845116254025</v>
      </c>
      <c r="I37" s="56">
        <v>9241.85</v>
      </c>
      <c r="J37" s="57">
        <v>6.1846989056077302</v>
      </c>
      <c r="K37" s="56">
        <v>1467.52</v>
      </c>
      <c r="L37" s="57">
        <v>2.1590390487234399</v>
      </c>
      <c r="M37" s="57">
        <v>5.2975973070213698</v>
      </c>
      <c r="N37" s="56">
        <v>20910886.25</v>
      </c>
      <c r="O37" s="56">
        <v>85526000.870000005</v>
      </c>
      <c r="P37" s="56">
        <v>95</v>
      </c>
      <c r="Q37" s="56">
        <v>67</v>
      </c>
      <c r="R37" s="57">
        <v>41.791044776119399</v>
      </c>
      <c r="S37" s="56">
        <v>1572.95663157895</v>
      </c>
      <c r="T37" s="56">
        <v>1551.5374626865701</v>
      </c>
      <c r="U37" s="58">
        <v>1.3617138872341099</v>
      </c>
    </row>
    <row r="38" spans="1:21" ht="12" thickBot="1">
      <c r="A38" s="75"/>
      <c r="B38" s="70" t="s">
        <v>35</v>
      </c>
      <c r="C38" s="71"/>
      <c r="D38" s="56">
        <v>758555.71</v>
      </c>
      <c r="E38" s="59"/>
      <c r="F38" s="59"/>
      <c r="G38" s="56">
        <v>118840.23</v>
      </c>
      <c r="H38" s="57">
        <v>538.29875623768203</v>
      </c>
      <c r="I38" s="56">
        <v>-70917.37</v>
      </c>
      <c r="J38" s="57">
        <v>-9.3489995612846908</v>
      </c>
      <c r="K38" s="56">
        <v>-9383.94</v>
      </c>
      <c r="L38" s="57">
        <v>-7.8962654313274196</v>
      </c>
      <c r="M38" s="57">
        <v>6.5573128131680303</v>
      </c>
      <c r="N38" s="56">
        <v>11799451.43</v>
      </c>
      <c r="O38" s="56">
        <v>135483323.41</v>
      </c>
      <c r="P38" s="56">
        <v>249</v>
      </c>
      <c r="Q38" s="56">
        <v>37</v>
      </c>
      <c r="R38" s="57">
        <v>572.97297297297303</v>
      </c>
      <c r="S38" s="56">
        <v>3046.4084738955798</v>
      </c>
      <c r="T38" s="56">
        <v>2900.1440540540498</v>
      </c>
      <c r="U38" s="58">
        <v>4.8012084096684804</v>
      </c>
    </row>
    <row r="39" spans="1:21" ht="12" thickBot="1">
      <c r="A39" s="75"/>
      <c r="B39" s="70" t="s">
        <v>36</v>
      </c>
      <c r="C39" s="71"/>
      <c r="D39" s="56">
        <v>578249.93000000005</v>
      </c>
      <c r="E39" s="59"/>
      <c r="F39" s="59"/>
      <c r="G39" s="56">
        <v>63599.98</v>
      </c>
      <c r="H39" s="57">
        <v>809.19828905606596</v>
      </c>
      <c r="I39" s="56">
        <v>3043.41</v>
      </c>
      <c r="J39" s="57">
        <v>0.52631394179330004</v>
      </c>
      <c r="K39" s="56">
        <v>-3655.56</v>
      </c>
      <c r="L39" s="57">
        <v>-5.7477376565212799</v>
      </c>
      <c r="M39" s="57">
        <v>-1.8325427567869199</v>
      </c>
      <c r="N39" s="56">
        <v>11128761.6</v>
      </c>
      <c r="O39" s="56">
        <v>119290520.45999999</v>
      </c>
      <c r="P39" s="56">
        <v>108</v>
      </c>
      <c r="Q39" s="56">
        <v>21</v>
      </c>
      <c r="R39" s="57">
        <v>414.28571428571399</v>
      </c>
      <c r="S39" s="56">
        <v>5354.1660185185201</v>
      </c>
      <c r="T39" s="56">
        <v>3336.6042857142902</v>
      </c>
      <c r="U39" s="58">
        <v>37.682091399969103</v>
      </c>
    </row>
    <row r="40" spans="1:21" ht="12" thickBot="1">
      <c r="A40" s="75"/>
      <c r="B40" s="70" t="s">
        <v>37</v>
      </c>
      <c r="C40" s="71"/>
      <c r="D40" s="56">
        <v>230577.32</v>
      </c>
      <c r="E40" s="59"/>
      <c r="F40" s="59"/>
      <c r="G40" s="56">
        <v>83076.11</v>
      </c>
      <c r="H40" s="57">
        <v>177.549490461217</v>
      </c>
      <c r="I40" s="56">
        <v>-46912.42</v>
      </c>
      <c r="J40" s="57">
        <v>-20.345635034703299</v>
      </c>
      <c r="K40" s="56">
        <v>-8002.62</v>
      </c>
      <c r="L40" s="57">
        <v>-9.6328776106632805</v>
      </c>
      <c r="M40" s="57">
        <v>4.8621326515566201</v>
      </c>
      <c r="N40" s="56">
        <v>7115914.3300000001</v>
      </c>
      <c r="O40" s="56">
        <v>97190813.659999996</v>
      </c>
      <c r="P40" s="56">
        <v>104</v>
      </c>
      <c r="Q40" s="56">
        <v>33</v>
      </c>
      <c r="R40" s="57">
        <v>215.15151515151501</v>
      </c>
      <c r="S40" s="56">
        <v>2217.0896153846202</v>
      </c>
      <c r="T40" s="56">
        <v>879.541515151515</v>
      </c>
      <c r="U40" s="58">
        <v>60.3290047886073</v>
      </c>
    </row>
    <row r="41" spans="1:21" ht="12" thickBot="1">
      <c r="A41" s="75"/>
      <c r="B41" s="70" t="s">
        <v>66</v>
      </c>
      <c r="C41" s="71"/>
      <c r="D41" s="56">
        <v>0.3</v>
      </c>
      <c r="E41" s="59"/>
      <c r="F41" s="59"/>
      <c r="G41" s="56">
        <v>0.85</v>
      </c>
      <c r="H41" s="57">
        <v>-64.705882352941202</v>
      </c>
      <c r="I41" s="56">
        <v>0.22</v>
      </c>
      <c r="J41" s="57">
        <v>73.3333333333333</v>
      </c>
      <c r="K41" s="56">
        <v>0.76</v>
      </c>
      <c r="L41" s="57">
        <v>89.411764705882405</v>
      </c>
      <c r="M41" s="57">
        <v>-0.71052631578947401</v>
      </c>
      <c r="N41" s="56">
        <v>12.94</v>
      </c>
      <c r="O41" s="56">
        <v>1385.84</v>
      </c>
      <c r="P41" s="56">
        <v>9</v>
      </c>
      <c r="Q41" s="59"/>
      <c r="R41" s="59"/>
      <c r="S41" s="56">
        <v>3.3333333333333E-2</v>
      </c>
      <c r="T41" s="59"/>
      <c r="U41" s="60"/>
    </row>
    <row r="42" spans="1:21" ht="12" customHeight="1" thickBot="1">
      <c r="A42" s="75"/>
      <c r="B42" s="70" t="s">
        <v>32</v>
      </c>
      <c r="C42" s="71"/>
      <c r="D42" s="56">
        <v>18470.084599999998</v>
      </c>
      <c r="E42" s="59"/>
      <c r="F42" s="59"/>
      <c r="G42" s="56">
        <v>64059.828399999999</v>
      </c>
      <c r="H42" s="57">
        <v>-71.167446024566601</v>
      </c>
      <c r="I42" s="56">
        <v>1692.0841</v>
      </c>
      <c r="J42" s="57">
        <v>9.1612146703432007</v>
      </c>
      <c r="K42" s="56">
        <v>3322.3076999999998</v>
      </c>
      <c r="L42" s="57">
        <v>5.18625757043083</v>
      </c>
      <c r="M42" s="57">
        <v>-0.49069013083887397</v>
      </c>
      <c r="N42" s="56">
        <v>621907.94350000005</v>
      </c>
      <c r="O42" s="56">
        <v>21125868.009199999</v>
      </c>
      <c r="P42" s="56">
        <v>80</v>
      </c>
      <c r="Q42" s="56">
        <v>75</v>
      </c>
      <c r="R42" s="57">
        <v>6.6666666666666696</v>
      </c>
      <c r="S42" s="56">
        <v>230.8760575</v>
      </c>
      <c r="T42" s="56">
        <v>348.54700400000002</v>
      </c>
      <c r="U42" s="58">
        <v>-50.967149982626502</v>
      </c>
    </row>
    <row r="43" spans="1:21" ht="12" thickBot="1">
      <c r="A43" s="75"/>
      <c r="B43" s="70" t="s">
        <v>33</v>
      </c>
      <c r="C43" s="71"/>
      <c r="D43" s="56">
        <v>595784.40339999995</v>
      </c>
      <c r="E43" s="59"/>
      <c r="F43" s="59"/>
      <c r="G43" s="56">
        <v>517259.40330000001</v>
      </c>
      <c r="H43" s="57">
        <v>15.180971017448501</v>
      </c>
      <c r="I43" s="56">
        <v>35672.080999999998</v>
      </c>
      <c r="J43" s="57">
        <v>5.9874143727878604</v>
      </c>
      <c r="K43" s="56">
        <v>29372.48</v>
      </c>
      <c r="L43" s="57">
        <v>5.6784815921392804</v>
      </c>
      <c r="M43" s="57">
        <v>0.214472901164628</v>
      </c>
      <c r="N43" s="56">
        <v>11374938.8213</v>
      </c>
      <c r="O43" s="56">
        <v>152559497.17500001</v>
      </c>
      <c r="P43" s="56">
        <v>2999</v>
      </c>
      <c r="Q43" s="56">
        <v>2452</v>
      </c>
      <c r="R43" s="57">
        <v>22.308319738988601</v>
      </c>
      <c r="S43" s="56">
        <v>198.661021473825</v>
      </c>
      <c r="T43" s="56">
        <v>191.738277161501</v>
      </c>
      <c r="U43" s="58">
        <v>3.48470186097174</v>
      </c>
    </row>
    <row r="44" spans="1:21" ht="12" thickBot="1">
      <c r="A44" s="75"/>
      <c r="B44" s="70" t="s">
        <v>38</v>
      </c>
      <c r="C44" s="71"/>
      <c r="D44" s="56">
        <v>342265.85</v>
      </c>
      <c r="E44" s="59"/>
      <c r="F44" s="59"/>
      <c r="G44" s="56">
        <v>115930</v>
      </c>
      <c r="H44" s="57">
        <v>195.23492624859799</v>
      </c>
      <c r="I44" s="56">
        <v>-61410.09</v>
      </c>
      <c r="J44" s="57">
        <v>-17.942219476468399</v>
      </c>
      <c r="K44" s="56">
        <v>572.66999999999996</v>
      </c>
      <c r="L44" s="57">
        <v>0.49397912533425298</v>
      </c>
      <c r="M44" s="57">
        <v>-108.23469013568</v>
      </c>
      <c r="N44" s="56">
        <v>7776584.1799999997</v>
      </c>
      <c r="O44" s="56">
        <v>70328017.75</v>
      </c>
      <c r="P44" s="56">
        <v>227</v>
      </c>
      <c r="Q44" s="56">
        <v>60</v>
      </c>
      <c r="R44" s="57">
        <v>278.33333333333297</v>
      </c>
      <c r="S44" s="56">
        <v>1507.7790748898699</v>
      </c>
      <c r="T44" s="56">
        <v>859.83699999999999</v>
      </c>
      <c r="U44" s="58">
        <v>42.973276767168002</v>
      </c>
    </row>
    <row r="45" spans="1:21" ht="12" thickBot="1">
      <c r="A45" s="75"/>
      <c r="B45" s="70" t="s">
        <v>39</v>
      </c>
      <c r="C45" s="71"/>
      <c r="D45" s="56">
        <v>83145.679999999993</v>
      </c>
      <c r="E45" s="59"/>
      <c r="F45" s="59"/>
      <c r="G45" s="56">
        <v>77105.179999999993</v>
      </c>
      <c r="H45" s="57">
        <v>7.8341040122077397</v>
      </c>
      <c r="I45" s="56">
        <v>9490.7900000000009</v>
      </c>
      <c r="J45" s="57">
        <v>11.414651969891899</v>
      </c>
      <c r="K45" s="56">
        <v>7496.97</v>
      </c>
      <c r="L45" s="57">
        <v>9.7230432507906706</v>
      </c>
      <c r="M45" s="57">
        <v>0.26595011051131301</v>
      </c>
      <c r="N45" s="56">
        <v>2968552.75</v>
      </c>
      <c r="O45" s="56">
        <v>30547824.039999999</v>
      </c>
      <c r="P45" s="56">
        <v>92</v>
      </c>
      <c r="Q45" s="56">
        <v>45</v>
      </c>
      <c r="R45" s="57">
        <v>104.444444444444</v>
      </c>
      <c r="S45" s="56">
        <v>903.75739130434795</v>
      </c>
      <c r="T45" s="56">
        <v>907.35244444444504</v>
      </c>
      <c r="U45" s="58">
        <v>-0.39778962525641898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10642.108700000001</v>
      </c>
      <c r="E47" s="62"/>
      <c r="F47" s="62"/>
      <c r="G47" s="61">
        <v>16589.429</v>
      </c>
      <c r="H47" s="63">
        <v>-35.850060300448</v>
      </c>
      <c r="I47" s="61">
        <v>610.22479999999996</v>
      </c>
      <c r="J47" s="63">
        <v>5.7340590779720202</v>
      </c>
      <c r="K47" s="61">
        <v>1451.9570000000001</v>
      </c>
      <c r="L47" s="63">
        <v>8.7523024451293701</v>
      </c>
      <c r="M47" s="63">
        <v>-0.57972253999257595</v>
      </c>
      <c r="N47" s="61">
        <v>405994.97950000002</v>
      </c>
      <c r="O47" s="61">
        <v>7869164.4661999997</v>
      </c>
      <c r="P47" s="61">
        <v>16</v>
      </c>
      <c r="Q47" s="61">
        <v>17</v>
      </c>
      <c r="R47" s="63">
        <v>-5.8823529411764701</v>
      </c>
      <c r="S47" s="61">
        <v>665.13179375000004</v>
      </c>
      <c r="T47" s="61">
        <v>740.82955294117596</v>
      </c>
      <c r="U47" s="64">
        <v>-11.380866153517299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63154</v>
      </c>
      <c r="D2" s="37">
        <v>647276.26890598296</v>
      </c>
      <c r="E2" s="37">
        <v>484053.958952991</v>
      </c>
      <c r="F2" s="37">
        <v>163222.309952991</v>
      </c>
      <c r="G2" s="37">
        <v>484053.958952991</v>
      </c>
      <c r="H2" s="37">
        <v>0.25216791931653498</v>
      </c>
    </row>
    <row r="3" spans="1:8">
      <c r="A3" s="37">
        <v>2</v>
      </c>
      <c r="B3" s="37">
        <v>13</v>
      </c>
      <c r="C3" s="37">
        <v>7387</v>
      </c>
      <c r="D3" s="37">
        <v>69951.503138461499</v>
      </c>
      <c r="E3" s="37">
        <v>52938.539670085498</v>
      </c>
      <c r="F3" s="37">
        <v>17012.9634683761</v>
      </c>
      <c r="G3" s="37">
        <v>52938.539670085498</v>
      </c>
      <c r="H3" s="37">
        <v>0.243210834722175</v>
      </c>
    </row>
    <row r="4" spans="1:8">
      <c r="A4" s="37">
        <v>3</v>
      </c>
      <c r="B4" s="37">
        <v>14</v>
      </c>
      <c r="C4" s="37">
        <v>112257</v>
      </c>
      <c r="D4" s="37">
        <v>99866.108127161293</v>
      </c>
      <c r="E4" s="37">
        <v>69367.227669271306</v>
      </c>
      <c r="F4" s="37">
        <v>30498.880457890002</v>
      </c>
      <c r="G4" s="37">
        <v>69367.227669271306</v>
      </c>
      <c r="H4" s="37">
        <v>0.30539770728879501</v>
      </c>
    </row>
    <row r="5" spans="1:8">
      <c r="A5" s="37">
        <v>4</v>
      </c>
      <c r="B5" s="37">
        <v>15</v>
      </c>
      <c r="C5" s="37">
        <v>6413</v>
      </c>
      <c r="D5" s="37">
        <v>134454.805986302</v>
      </c>
      <c r="E5" s="37">
        <v>115253.278596392</v>
      </c>
      <c r="F5" s="37">
        <v>19201.527389909999</v>
      </c>
      <c r="G5" s="37">
        <v>115253.278596392</v>
      </c>
      <c r="H5" s="37">
        <v>0.142810271816287</v>
      </c>
    </row>
    <row r="6" spans="1:8">
      <c r="A6" s="37">
        <v>5</v>
      </c>
      <c r="B6" s="37">
        <v>16</v>
      </c>
      <c r="C6" s="37">
        <v>6186</v>
      </c>
      <c r="D6" s="37">
        <v>434833.340519658</v>
      </c>
      <c r="E6" s="37">
        <v>348697.17064102599</v>
      </c>
      <c r="F6" s="37">
        <v>86136.1698786325</v>
      </c>
      <c r="G6" s="37">
        <v>348697.17064102599</v>
      </c>
      <c r="H6" s="37">
        <v>0.198090076937737</v>
      </c>
    </row>
    <row r="7" spans="1:8">
      <c r="A7" s="37">
        <v>6</v>
      </c>
      <c r="B7" s="37">
        <v>17</v>
      </c>
      <c r="C7" s="37">
        <v>17165</v>
      </c>
      <c r="D7" s="37">
        <v>360679.52495812002</v>
      </c>
      <c r="E7" s="37">
        <v>257930.418923077</v>
      </c>
      <c r="F7" s="37">
        <v>102749.10603504301</v>
      </c>
      <c r="G7" s="37">
        <v>257930.418923077</v>
      </c>
      <c r="H7" s="37">
        <v>0.284876459363679</v>
      </c>
    </row>
    <row r="8" spans="1:8">
      <c r="A8" s="37">
        <v>7</v>
      </c>
      <c r="B8" s="37">
        <v>18</v>
      </c>
      <c r="C8" s="37">
        <v>112379</v>
      </c>
      <c r="D8" s="37">
        <v>192621.00323931599</v>
      </c>
      <c r="E8" s="37">
        <v>154531.03324871801</v>
      </c>
      <c r="F8" s="37">
        <v>38089.9699905983</v>
      </c>
      <c r="G8" s="37">
        <v>154531.03324871801</v>
      </c>
      <c r="H8" s="37">
        <v>0.19774567336914201</v>
      </c>
    </row>
    <row r="9" spans="1:8">
      <c r="A9" s="37">
        <v>8</v>
      </c>
      <c r="B9" s="37">
        <v>19</v>
      </c>
      <c r="C9" s="37">
        <v>21515</v>
      </c>
      <c r="D9" s="37">
        <v>182461.42586239299</v>
      </c>
      <c r="E9" s="37">
        <v>174378.87021623901</v>
      </c>
      <c r="F9" s="37">
        <v>8082.5556461538499</v>
      </c>
      <c r="G9" s="37">
        <v>174378.87021623901</v>
      </c>
      <c r="H9" s="37">
        <v>4.4297339056472498E-2</v>
      </c>
    </row>
    <row r="10" spans="1:8">
      <c r="A10" s="37">
        <v>9</v>
      </c>
      <c r="B10" s="37">
        <v>21</v>
      </c>
      <c r="C10" s="37">
        <v>216758</v>
      </c>
      <c r="D10" s="37">
        <v>800168.83078974404</v>
      </c>
      <c r="E10" s="37">
        <v>953761.18310000002</v>
      </c>
      <c r="F10" s="37">
        <v>-153592.35231025601</v>
      </c>
      <c r="G10" s="37">
        <v>953761.18310000002</v>
      </c>
      <c r="H10" s="37">
        <v>-0.19194993156464901</v>
      </c>
    </row>
    <row r="11" spans="1:8">
      <c r="A11" s="37">
        <v>10</v>
      </c>
      <c r="B11" s="37">
        <v>22</v>
      </c>
      <c r="C11" s="37">
        <v>46674</v>
      </c>
      <c r="D11" s="37">
        <v>722636.38044529897</v>
      </c>
      <c r="E11" s="37">
        <v>655812.34610512794</v>
      </c>
      <c r="F11" s="37">
        <v>66824.034340170896</v>
      </c>
      <c r="G11" s="37">
        <v>655812.34610512794</v>
      </c>
      <c r="H11" s="37">
        <v>9.24725576354085E-2</v>
      </c>
    </row>
    <row r="12" spans="1:8">
      <c r="A12" s="37">
        <v>11</v>
      </c>
      <c r="B12" s="37">
        <v>23</v>
      </c>
      <c r="C12" s="37">
        <v>167644.89000000001</v>
      </c>
      <c r="D12" s="37">
        <v>1850017.77087607</v>
      </c>
      <c r="E12" s="37">
        <v>1741538.00714444</v>
      </c>
      <c r="F12" s="37">
        <v>108084.960312821</v>
      </c>
      <c r="G12" s="37">
        <v>1741538.00714444</v>
      </c>
      <c r="H12" s="37">
        <v>5.8436212252169599E-2</v>
      </c>
    </row>
    <row r="13" spans="1:8">
      <c r="A13" s="37">
        <v>12</v>
      </c>
      <c r="B13" s="37">
        <v>24</v>
      </c>
      <c r="C13" s="37">
        <v>28226</v>
      </c>
      <c r="D13" s="37">
        <v>657842.286147009</v>
      </c>
      <c r="E13" s="37">
        <v>639582.00793675205</v>
      </c>
      <c r="F13" s="37">
        <v>18260.278210256402</v>
      </c>
      <c r="G13" s="37">
        <v>639582.00793675205</v>
      </c>
      <c r="H13" s="37">
        <v>2.7757835874624499E-2</v>
      </c>
    </row>
    <row r="14" spans="1:8">
      <c r="A14" s="37">
        <v>13</v>
      </c>
      <c r="B14" s="37">
        <v>25</v>
      </c>
      <c r="C14" s="37">
        <v>99271</v>
      </c>
      <c r="D14" s="37">
        <v>1285272.45086018</v>
      </c>
      <c r="E14" s="37">
        <v>1193243.7818</v>
      </c>
      <c r="F14" s="37">
        <v>88457.872600000002</v>
      </c>
      <c r="G14" s="37">
        <v>1193243.7818</v>
      </c>
      <c r="H14" s="37">
        <v>6.9015961941166104E-2</v>
      </c>
    </row>
    <row r="15" spans="1:8">
      <c r="A15" s="37">
        <v>14</v>
      </c>
      <c r="B15" s="37">
        <v>26</v>
      </c>
      <c r="C15" s="37">
        <v>61979</v>
      </c>
      <c r="D15" s="37">
        <v>347998.61487493402</v>
      </c>
      <c r="E15" s="37">
        <v>306640.92743119999</v>
      </c>
      <c r="F15" s="37">
        <v>41357.687443733499</v>
      </c>
      <c r="G15" s="37">
        <v>306640.92743119999</v>
      </c>
      <c r="H15" s="37">
        <v>0.11884440246578799</v>
      </c>
    </row>
    <row r="16" spans="1:8">
      <c r="A16" s="37">
        <v>15</v>
      </c>
      <c r="B16" s="37">
        <v>27</v>
      </c>
      <c r="C16" s="37">
        <v>132865.217</v>
      </c>
      <c r="D16" s="37">
        <v>1120880.82831136</v>
      </c>
      <c r="E16" s="37">
        <v>1084208.90604969</v>
      </c>
      <c r="F16" s="37">
        <v>36574.2214069662</v>
      </c>
      <c r="G16" s="37">
        <v>1084208.90604969</v>
      </c>
      <c r="H16" s="37">
        <v>3.26327373342623E-2</v>
      </c>
    </row>
    <row r="17" spans="1:9">
      <c r="A17" s="37">
        <v>16</v>
      </c>
      <c r="B17" s="37">
        <v>29</v>
      </c>
      <c r="C17" s="37">
        <v>171636</v>
      </c>
      <c r="D17" s="37">
        <v>2181562.9989495701</v>
      </c>
      <c r="E17" s="37">
        <v>2052873.72383333</v>
      </c>
      <c r="F17" s="37">
        <v>128689.27511623901</v>
      </c>
      <c r="G17" s="37">
        <v>2052873.72383333</v>
      </c>
      <c r="H17" s="37">
        <v>5.8989483768382298E-2</v>
      </c>
    </row>
    <row r="18" spans="1:9">
      <c r="A18" s="37">
        <v>17</v>
      </c>
      <c r="B18" s="37">
        <v>31</v>
      </c>
      <c r="C18" s="37">
        <v>35286.097999999998</v>
      </c>
      <c r="D18" s="37">
        <v>344760.03820293501</v>
      </c>
      <c r="E18" s="37">
        <v>298765.39907336299</v>
      </c>
      <c r="F18" s="37">
        <v>45994.6391295719</v>
      </c>
      <c r="G18" s="37">
        <v>298765.39907336299</v>
      </c>
      <c r="H18" s="37">
        <v>0.13341058717048401</v>
      </c>
    </row>
    <row r="19" spans="1:9">
      <c r="A19" s="37">
        <v>18</v>
      </c>
      <c r="B19" s="37">
        <v>32</v>
      </c>
      <c r="C19" s="37">
        <v>37184.652999999998</v>
      </c>
      <c r="D19" s="37">
        <v>533351.29690766195</v>
      </c>
      <c r="E19" s="37">
        <v>510442.09140851902</v>
      </c>
      <c r="F19" s="37">
        <v>22909.205499142899</v>
      </c>
      <c r="G19" s="37">
        <v>510442.09140851902</v>
      </c>
      <c r="H19" s="37">
        <v>4.29533135701912E-2</v>
      </c>
    </row>
    <row r="20" spans="1:9">
      <c r="A20" s="37">
        <v>19</v>
      </c>
      <c r="B20" s="37">
        <v>33</v>
      </c>
      <c r="C20" s="37">
        <v>46096.283000000003</v>
      </c>
      <c r="D20" s="37">
        <v>790170.94412656396</v>
      </c>
      <c r="E20" s="37">
        <v>625035.36081383901</v>
      </c>
      <c r="F20" s="37">
        <v>165135.58331272399</v>
      </c>
      <c r="G20" s="37">
        <v>625035.36081383901</v>
      </c>
      <c r="H20" s="37">
        <v>0.20898716225925201</v>
      </c>
    </row>
    <row r="21" spans="1:9">
      <c r="A21" s="37">
        <v>20</v>
      </c>
      <c r="B21" s="37">
        <v>34</v>
      </c>
      <c r="C21" s="37">
        <v>46637.254999999997</v>
      </c>
      <c r="D21" s="37">
        <v>285023.54813591298</v>
      </c>
      <c r="E21" s="37">
        <v>219443.33771707601</v>
      </c>
      <c r="F21" s="37">
        <v>65580.210418836403</v>
      </c>
      <c r="G21" s="37">
        <v>219443.33771707601</v>
      </c>
      <c r="H21" s="37">
        <v>0.230086990523199</v>
      </c>
    </row>
    <row r="22" spans="1:9">
      <c r="A22" s="37">
        <v>21</v>
      </c>
      <c r="B22" s="37">
        <v>35</v>
      </c>
      <c r="C22" s="37">
        <v>57590.771999999997</v>
      </c>
      <c r="D22" s="37">
        <v>1574455.3517690301</v>
      </c>
      <c r="E22" s="37">
        <v>1544080.6536955801</v>
      </c>
      <c r="F22" s="37">
        <v>30374.698073451302</v>
      </c>
      <c r="G22" s="37">
        <v>1544080.6536955801</v>
      </c>
      <c r="H22" s="37">
        <v>1.9292193989066099E-2</v>
      </c>
    </row>
    <row r="23" spans="1:9">
      <c r="A23" s="37">
        <v>22</v>
      </c>
      <c r="B23" s="37">
        <v>36</v>
      </c>
      <c r="C23" s="37">
        <v>164452.66399999999</v>
      </c>
      <c r="D23" s="37">
        <v>862827.06127345096</v>
      </c>
      <c r="E23" s="37">
        <v>740005.46440712304</v>
      </c>
      <c r="F23" s="37">
        <v>122821.59686632799</v>
      </c>
      <c r="G23" s="37">
        <v>740005.46440712304</v>
      </c>
      <c r="H23" s="37">
        <v>0.14234787291563999</v>
      </c>
    </row>
    <row r="24" spans="1:9">
      <c r="A24" s="37">
        <v>23</v>
      </c>
      <c r="B24" s="37">
        <v>37</v>
      </c>
      <c r="C24" s="37">
        <v>142369.18700000001</v>
      </c>
      <c r="D24" s="37">
        <v>1094920.2197823001</v>
      </c>
      <c r="E24" s="37">
        <v>986072.33928063198</v>
      </c>
      <c r="F24" s="37">
        <v>108847.880501668</v>
      </c>
      <c r="G24" s="37">
        <v>986072.33928063198</v>
      </c>
      <c r="H24" s="37">
        <v>9.9411700081043594E-2</v>
      </c>
    </row>
    <row r="25" spans="1:9">
      <c r="A25" s="37">
        <v>24</v>
      </c>
      <c r="B25" s="37">
        <v>38</v>
      </c>
      <c r="C25" s="37">
        <v>431993.05300000001</v>
      </c>
      <c r="D25" s="37">
        <v>1744490.7300495601</v>
      </c>
      <c r="E25" s="37">
        <v>1836174.8272424799</v>
      </c>
      <c r="F25" s="37">
        <v>-91684.097192920395</v>
      </c>
      <c r="G25" s="37">
        <v>1836174.8272424799</v>
      </c>
      <c r="H25" s="37">
        <v>-5.2556368236084498E-2</v>
      </c>
    </row>
    <row r="26" spans="1:9">
      <c r="A26" s="37">
        <v>25</v>
      </c>
      <c r="B26" s="37">
        <v>39</v>
      </c>
      <c r="C26" s="37">
        <v>97724.712</v>
      </c>
      <c r="D26" s="37">
        <v>146808.678713342</v>
      </c>
      <c r="E26" s="37">
        <v>116682.997624793</v>
      </c>
      <c r="F26" s="37">
        <v>30125.681088549802</v>
      </c>
      <c r="G26" s="37">
        <v>116682.997624793</v>
      </c>
      <c r="H26" s="37">
        <v>0.20520367973185699</v>
      </c>
    </row>
    <row r="27" spans="1:9">
      <c r="A27" s="37">
        <v>26</v>
      </c>
      <c r="B27" s="37">
        <v>42</v>
      </c>
      <c r="C27" s="37">
        <v>19512.044999999998</v>
      </c>
      <c r="D27" s="37">
        <v>389846.42139999999</v>
      </c>
      <c r="E27" s="37">
        <v>357519.48479999998</v>
      </c>
      <c r="F27" s="37">
        <v>32326.936600000001</v>
      </c>
      <c r="G27" s="37">
        <v>357519.48479999998</v>
      </c>
      <c r="H27" s="37">
        <v>8.2922235078903297E-2</v>
      </c>
    </row>
    <row r="28" spans="1:9">
      <c r="A28" s="37">
        <v>27</v>
      </c>
      <c r="B28" s="37">
        <v>75</v>
      </c>
      <c r="C28" s="37">
        <v>92</v>
      </c>
      <c r="D28" s="37">
        <v>18470.085470085502</v>
      </c>
      <c r="E28" s="37">
        <v>16778</v>
      </c>
      <c r="F28" s="37">
        <v>1692.08547008547</v>
      </c>
      <c r="G28" s="37">
        <v>16778</v>
      </c>
      <c r="H28" s="37">
        <v>9.1612216566404406E-2</v>
      </c>
    </row>
    <row r="29" spans="1:9">
      <c r="A29" s="37">
        <v>28</v>
      </c>
      <c r="B29" s="37">
        <v>76</v>
      </c>
      <c r="C29" s="37">
        <v>3179</v>
      </c>
      <c r="D29" s="37">
        <v>595784.39961538499</v>
      </c>
      <c r="E29" s="37">
        <v>560112.31958119699</v>
      </c>
      <c r="F29" s="37">
        <v>27039.6184957265</v>
      </c>
      <c r="G29" s="37">
        <v>560112.31958119699</v>
      </c>
      <c r="H29" s="37">
        <v>4.6052165959441997E-2</v>
      </c>
    </row>
    <row r="30" spans="1:9">
      <c r="A30" s="37">
        <v>29</v>
      </c>
      <c r="B30" s="37">
        <v>99</v>
      </c>
      <c r="C30" s="37">
        <v>20</v>
      </c>
      <c r="D30" s="37">
        <v>10642.1087663566</v>
      </c>
      <c r="E30" s="37">
        <v>10031.8840602072</v>
      </c>
      <c r="F30" s="37">
        <v>610.22470614930796</v>
      </c>
      <c r="G30" s="37">
        <v>10031.8840602072</v>
      </c>
      <c r="H30" s="37">
        <v>5.7340581603379501E-2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87</v>
      </c>
      <c r="D34" s="34">
        <v>149430.88</v>
      </c>
      <c r="E34" s="34">
        <v>140189.03</v>
      </c>
      <c r="F34" s="30"/>
      <c r="G34" s="30"/>
      <c r="H34" s="30"/>
    </row>
    <row r="35" spans="1:8">
      <c r="A35" s="30"/>
      <c r="B35" s="33">
        <v>71</v>
      </c>
      <c r="C35" s="34">
        <v>349</v>
      </c>
      <c r="D35" s="34">
        <v>758555.71</v>
      </c>
      <c r="E35" s="34">
        <v>829473.08</v>
      </c>
      <c r="F35" s="30"/>
      <c r="G35" s="30"/>
      <c r="H35" s="30"/>
    </row>
    <row r="36" spans="1:8">
      <c r="A36" s="30"/>
      <c r="B36" s="33">
        <v>72</v>
      </c>
      <c r="C36" s="34">
        <v>117</v>
      </c>
      <c r="D36" s="34">
        <v>578249.93000000005</v>
      </c>
      <c r="E36" s="34">
        <v>575206.52</v>
      </c>
      <c r="F36" s="30"/>
      <c r="G36" s="30"/>
      <c r="H36" s="30"/>
    </row>
    <row r="37" spans="1:8">
      <c r="A37" s="30"/>
      <c r="B37" s="33">
        <v>73</v>
      </c>
      <c r="C37" s="34">
        <v>90</v>
      </c>
      <c r="D37" s="34">
        <v>230577.32</v>
      </c>
      <c r="E37" s="34">
        <v>277489.74</v>
      </c>
      <c r="F37" s="30"/>
      <c r="G37" s="30"/>
      <c r="H37" s="30"/>
    </row>
    <row r="38" spans="1:8">
      <c r="A38" s="30"/>
      <c r="B38" s="33">
        <v>74</v>
      </c>
      <c r="C38" s="34">
        <v>9</v>
      </c>
      <c r="D38" s="34">
        <v>0.3</v>
      </c>
      <c r="E38" s="34">
        <v>0.08</v>
      </c>
      <c r="F38" s="30"/>
      <c r="G38" s="30"/>
      <c r="H38" s="30"/>
    </row>
    <row r="39" spans="1:8">
      <c r="A39" s="30"/>
      <c r="B39" s="33">
        <v>77</v>
      </c>
      <c r="C39" s="34">
        <v>203</v>
      </c>
      <c r="D39" s="34">
        <v>342265.85</v>
      </c>
      <c r="E39" s="34">
        <v>403675.94</v>
      </c>
      <c r="F39" s="34"/>
      <c r="G39" s="30"/>
      <c r="H39" s="30"/>
    </row>
    <row r="40" spans="1:8">
      <c r="A40" s="30"/>
      <c r="B40" s="33">
        <v>78</v>
      </c>
      <c r="C40" s="34">
        <v>76</v>
      </c>
      <c r="D40" s="34">
        <v>83145.679999999993</v>
      </c>
      <c r="E40" s="34">
        <v>73654.89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2016-11-28T00:34:43Z</dcterms:modified>
</cp:coreProperties>
</file>