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" i="2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F31"/>
  <c r="H34"/>
  <c r="H30"/>
  <c r="H41"/>
  <c r="F41"/>
  <c r="G31" l="1"/>
  <c r="L31" s="1"/>
  <c r="K31"/>
  <c r="G41"/>
  <c r="L41" s="1"/>
  <c r="K41"/>
  <c r="H36" l="1"/>
  <c r="F36"/>
  <c r="H32"/>
  <c r="F32"/>
  <c r="K32" l="1"/>
  <c r="K36"/>
  <c r="G36"/>
  <c r="L36" s="1"/>
  <c r="G32"/>
  <c r="L32" s="1"/>
  <c r="H33" l="1"/>
  <c r="H42" l="1"/>
  <c r="F39" l="1"/>
  <c r="F40"/>
  <c r="F34"/>
  <c r="F35"/>
  <c r="K39"/>
  <c r="K40"/>
  <c r="K35"/>
  <c r="K34"/>
  <c r="F42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<sst xmlns="http://schemas.openxmlformats.org/spreadsheetml/2006/main" count="119" uniqueCount="79">
  <si>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</si>
  <si>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</si>
  <si>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</si>
  <si>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</si>
  <si>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</si>
  <si>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</si>
  <si>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</si>
  <si>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</si>
  <si>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</si>
  <si>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</si>
  <si>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</si>
  <si>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</si>
  <si>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</si>
  <si>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</si>
  <si>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</si>
  <si>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</si>
  <si>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</si>
  <si>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</si>
  <si>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</si>
  <si>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</si>
  <si>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</si>
  <si>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</si>
  <si>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</si>
  <si>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</si>
  <si>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</si>
  <si>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</si>
  <si>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</si>
  <si>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</si>
  <si>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</si>
  <si>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</si>
  <si>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</si>
  <si>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</si>
  <si>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</si>
  <si>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</si>
  <si>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</si>
  <si>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</si>
  <si>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</si>
  <si>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</si>
  <si>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</si>
  <si>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</si>
  <si>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</si>
  <si>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</si>
  <si>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</si>
  <si>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</si>
  <si>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</si>
  <si>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</si>
  <si>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</si>
  <si>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</si>
  <si>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</si>
  <si>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</si>
  <si>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</si>
  <si>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</si>
  <si>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</si>
  <si>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</si>
  <si>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</si>
  <si>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</si>
  <si>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</si>
  <si>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</si>
  <si>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</si>
  <si>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</si>
  <si>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</si>
  <si>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</si>
  <si>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</si>
  <si>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</si>
  <si>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</si>
  <si>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</si>
  <si>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</si>
  <si>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</si>
  <si>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</si>
  <si>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</si>
  <si>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</si>
  <si>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</si>
  <si>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</si>
  <si>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</si>
  <si>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</si>
  <si>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</si>
  <si>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</si>
  <si>
    <t>TRAN_DATE</t>
  </si>
  <si>
    <t>NOTAX_AMT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</si>
</sst>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79" fillId="0" borderId="0" xfId="110" applyNumberFormat="1"/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051" Type="http://schemas.openxmlformats.org/officeDocument/2006/relationships/hyperlink" Target="cid:604f45e62" TargetMode="External"/><Relationship Id="rId1093" Type="http://schemas.openxmlformats.org/officeDocument/2006/relationships/hyperlink" Target="cid:cc57c94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062" Type="http://schemas.openxmlformats.org/officeDocument/2006/relationships/image" Target="cid:84636a1e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2" sqref="N12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14043594.0737</v>
      </c>
      <c r="F3" s="25">
        <f>RA!I7</f>
        <v>1464032.7224999999</v>
      </c>
      <c r="G3" s="16">
        <f>SUM(G4:G42)</f>
        <v>12579561.351200001</v>
      </c>
      <c r="H3" s="27">
        <f>RA!J7</f>
        <v>10.424914838871301</v>
      </c>
      <c r="I3" s="20">
        <f>SUM(I4:I42)</f>
        <v>14043599.140290741</v>
      </c>
      <c r="J3" s="21">
        <f>SUM(J4:J42)</f>
        <v>12579561.329445973</v>
      </c>
      <c r="K3" s="22">
        <f>E3-I3</f>
        <v>-5.066590741276741</v>
      </c>
      <c r="L3" s="22">
        <f>G3-J3</f>
        <v>2.1754028275609016E-2</v>
      </c>
    </row>
    <row r="4" spans="1:13">
      <c r="A4" s="68">
        <f>RA!A8</f>
        <v>42711</v>
      </c>
      <c r="B4" s="12">
        <v>12</v>
      </c>
      <c r="C4" s="66" t="s">
        <v>6</v>
      </c>
      <c r="D4" s="66"/>
      <c r="E4" s="15">
        <f>IFERROR(VLOOKUP(C4,RA!B8:D35,3,0),0)</f>
        <v>507272.93160000001</v>
      </c>
      <c r="F4" s="25">
        <f>VLOOKUP(C4,RA!B8:I38,8,0)</f>
        <v>135985.98329999999</v>
      </c>
      <c r="G4" s="16">
        <f t="shared" ref="G4:G42" si="0">E4-F4</f>
        <v>371286.94830000005</v>
      </c>
      <c r="H4" s="27">
        <f>RA!J8</f>
        <v>26.807261895698598</v>
      </c>
      <c r="I4" s="20">
        <f>IFERROR(VLOOKUP(B4,RMS!C:E,3,FALSE),0)</f>
        <v>507273.449767521</v>
      </c>
      <c r="J4" s="21">
        <f>IFERROR(VLOOKUP(B4,RMS!C:F,4,FALSE),0)</f>
        <v>371286.957862393</v>
      </c>
      <c r="K4" s="22">
        <f t="shared" ref="K4:K42" si="1">E4-I4</f>
        <v>-0.5181675209896639</v>
      </c>
      <c r="L4" s="22">
        <f t="shared" ref="L4:L42" si="2">G4-J4</f>
        <v>-9.5623929519206285E-3</v>
      </c>
    </row>
    <row r="5" spans="1:13">
      <c r="A5" s="68"/>
      <c r="B5" s="12">
        <v>13</v>
      </c>
      <c r="C5" s="66" t="s">
        <v>7</v>
      </c>
      <c r="D5" s="66"/>
      <c r="E5" s="15">
        <f>IFERROR(VLOOKUP(C5,RA!B9:D36,3,0),0)</f>
        <v>60044.055999999997</v>
      </c>
      <c r="F5" s="25">
        <f>VLOOKUP(C5,RA!B9:I39,8,0)</f>
        <v>14360.3536</v>
      </c>
      <c r="G5" s="16">
        <f t="shared" si="0"/>
        <v>45683.702399999995</v>
      </c>
      <c r="H5" s="27">
        <f>RA!J9</f>
        <v>23.916361679497498</v>
      </c>
      <c r="I5" s="20">
        <f>IFERROR(VLOOKUP(B5,RMS!C:E,3,FALSE),0)</f>
        <v>60044.089723931596</v>
      </c>
      <c r="J5" s="21">
        <f>IFERROR(VLOOKUP(B5,RMS!C:F,4,FALSE),0)</f>
        <v>45683.710123931603</v>
      </c>
      <c r="K5" s="22">
        <f t="shared" si="1"/>
        <v>-3.3723931599524803E-2</v>
      </c>
      <c r="L5" s="22">
        <f t="shared" si="2"/>
        <v>-7.7239316087798215E-3</v>
      </c>
      <c r="M5" s="32"/>
    </row>
    <row r="6" spans="1:13">
      <c r="A6" s="68"/>
      <c r="B6" s="12">
        <v>14</v>
      </c>
      <c r="C6" s="66" t="s">
        <v>8</v>
      </c>
      <c r="D6" s="66"/>
      <c r="E6" s="15">
        <f>IFERROR(VLOOKUP(C6,RA!B10:D37,3,0),0)</f>
        <v>76732.338799999998</v>
      </c>
      <c r="F6" s="25">
        <f>VLOOKUP(C6,RA!B10:I40,8,0)</f>
        <v>24519.8835</v>
      </c>
      <c r="G6" s="16">
        <f t="shared" si="0"/>
        <v>52212.455300000001</v>
      </c>
      <c r="H6" s="27">
        <f>RA!J10</f>
        <v>31.955084236269901</v>
      </c>
      <c r="I6" s="20">
        <f>IFERROR(VLOOKUP(B6,RMS!C:E,3,FALSE),0)</f>
        <v>76734.153084305304</v>
      </c>
      <c r="J6" s="21">
        <f>IFERROR(VLOOKUP(B6,RMS!C:F,4,FALSE),0)</f>
        <v>52212.453968132198</v>
      </c>
      <c r="K6" s="22">
        <f>E6-I6</f>
        <v>-1.8142843053065008</v>
      </c>
      <c r="L6" s="22">
        <f t="shared" si="2"/>
        <v>1.3318678029463626E-3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IFERROR(VLOOKUP(C7,RA!B11:D38,3,0),0)</f>
        <v>46971.081899999997</v>
      </c>
      <c r="F7" s="25">
        <f>VLOOKUP(C7,RA!B11:I41,8,0)</f>
        <v>10702.3855</v>
      </c>
      <c r="G7" s="16">
        <f t="shared" si="0"/>
        <v>36268.696400000001</v>
      </c>
      <c r="H7" s="27">
        <f>RA!J11</f>
        <v>22.7850521365147</v>
      </c>
      <c r="I7" s="20">
        <f>IFERROR(VLOOKUP(B7,RMS!C:E,3,FALSE),0)</f>
        <v>46971.108784804499</v>
      </c>
      <c r="J7" s="21">
        <f>IFERROR(VLOOKUP(B7,RMS!C:F,4,FALSE),0)</f>
        <v>36268.6969822026</v>
      </c>
      <c r="K7" s="22">
        <f t="shared" si="1"/>
        <v>-2.6884804501605686E-2</v>
      </c>
      <c r="L7" s="22">
        <f t="shared" si="2"/>
        <v>-5.8220259961672127E-4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IFERROR(VLOOKUP(C8,RA!B12:D39,3,0),0)</f>
        <v>169214.2059</v>
      </c>
      <c r="F8" s="25">
        <f>VLOOKUP(C8,RA!B12:I42,8,0)</f>
        <v>26007.819299999999</v>
      </c>
      <c r="G8" s="16">
        <f t="shared" si="0"/>
        <v>143206.3866</v>
      </c>
      <c r="H8" s="27">
        <f>RA!J12</f>
        <v>15.3697611625881</v>
      </c>
      <c r="I8" s="20">
        <f>IFERROR(VLOOKUP(B8,RMS!C:E,3,FALSE),0)</f>
        <v>169214.21712136801</v>
      </c>
      <c r="J8" s="21">
        <f>IFERROR(VLOOKUP(B8,RMS!C:F,4,FALSE),0)</f>
        <v>143206.36838205101</v>
      </c>
      <c r="K8" s="22">
        <f t="shared" si="1"/>
        <v>-1.122136801132001E-2</v>
      </c>
      <c r="L8" s="22">
        <f t="shared" si="2"/>
        <v>1.8217948992969468E-2</v>
      </c>
      <c r="M8" s="32"/>
    </row>
    <row r="9" spans="1:13">
      <c r="A9" s="68"/>
      <c r="B9" s="12">
        <v>17</v>
      </c>
      <c r="C9" s="66" t="s">
        <v>11</v>
      </c>
      <c r="D9" s="66"/>
      <c r="E9" s="15">
        <f>IFERROR(VLOOKUP(C9,RA!B13:D40,3,0),0)</f>
        <v>200715.88099999999</v>
      </c>
      <c r="F9" s="25">
        <f>VLOOKUP(C9,RA!B13:I43,8,0)</f>
        <v>57351.43</v>
      </c>
      <c r="G9" s="16">
        <f t="shared" si="0"/>
        <v>143364.451</v>
      </c>
      <c r="H9" s="27">
        <f>RA!J13</f>
        <v>28.573439089256699</v>
      </c>
      <c r="I9" s="20">
        <f>IFERROR(VLOOKUP(B9,RMS!C:E,3,FALSE),0)</f>
        <v>200715.985024786</v>
      </c>
      <c r="J9" s="21">
        <f>IFERROR(VLOOKUP(B9,RMS!C:F,4,FALSE),0)</f>
        <v>143364.449581197</v>
      </c>
      <c r="K9" s="22">
        <f t="shared" si="1"/>
        <v>-0.10402478600735776</v>
      </c>
      <c r="L9" s="22">
        <f t="shared" si="2"/>
        <v>1.418803003616631E-3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IFERROR(VLOOKUP(C10,RA!B14:D41,3,0),0)</f>
        <v>100001.1878</v>
      </c>
      <c r="F10" s="25">
        <f>VLOOKUP(C10,RA!B14:I43,8,0)</f>
        <v>18599.973399999999</v>
      </c>
      <c r="G10" s="16">
        <f t="shared" si="0"/>
        <v>81401.214399999997</v>
      </c>
      <c r="H10" s="27">
        <f>RA!J14</f>
        <v>18.5997524721401</v>
      </c>
      <c r="I10" s="20">
        <f>IFERROR(VLOOKUP(B10,RMS!C:E,3,FALSE),0)</f>
        <v>100001.192386325</v>
      </c>
      <c r="J10" s="21">
        <f>IFERROR(VLOOKUP(B10,RMS!C:F,4,FALSE),0)</f>
        <v>81401.214245299096</v>
      </c>
      <c r="K10" s="22">
        <f t="shared" si="1"/>
        <v>-4.5863249979447573E-3</v>
      </c>
      <c r="L10" s="22">
        <f t="shared" si="2"/>
        <v>1.5470090147573501E-4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IFERROR(VLOOKUP(C11,RA!B15:D42,3,0),0)</f>
        <v>72705.736399999994</v>
      </c>
      <c r="F11" s="25">
        <f>VLOOKUP(C11,RA!B15:I44,8,0)</f>
        <v>8814.6478999999999</v>
      </c>
      <c r="G11" s="16">
        <f t="shared" si="0"/>
        <v>63891.088499999998</v>
      </c>
      <c r="H11" s="27">
        <f>RA!J15</f>
        <v>12.1237309962794</v>
      </c>
      <c r="I11" s="20">
        <f>IFERROR(VLOOKUP(B11,RMS!C:E,3,FALSE),0)</f>
        <v>72705.797187179502</v>
      </c>
      <c r="J11" s="21">
        <f>IFERROR(VLOOKUP(B11,RMS!C:F,4,FALSE),0)</f>
        <v>63891.088405982897</v>
      </c>
      <c r="K11" s="22">
        <f t="shared" si="1"/>
        <v>-6.0787179507315159E-2</v>
      </c>
      <c r="L11" s="22">
        <f t="shared" si="2"/>
        <v>9.4017101218923926E-5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IFERROR(VLOOKUP(C12,RA!B16:D43,3,0),0)</f>
        <v>542658.25989999995</v>
      </c>
      <c r="F12" s="25">
        <f>VLOOKUP(C12,RA!B16:I45,8,0)</f>
        <v>-18457.583500000001</v>
      </c>
      <c r="G12" s="16">
        <f t="shared" si="0"/>
        <v>561115.8433999999</v>
      </c>
      <c r="H12" s="27">
        <f>RA!J16</f>
        <v>-3.4013272926871698</v>
      </c>
      <c r="I12" s="20">
        <f>IFERROR(VLOOKUP(B12,RMS!C:E,3,FALSE),0)</f>
        <v>542657.97799743596</v>
      </c>
      <c r="J12" s="21">
        <f>IFERROR(VLOOKUP(B12,RMS!C:F,4,FALSE),0)</f>
        <v>561115.84329999995</v>
      </c>
      <c r="K12" s="22">
        <f t="shared" si="1"/>
        <v>0.28190256399102509</v>
      </c>
      <c r="L12" s="22">
        <f t="shared" si="2"/>
        <v>9.9999946542084217E-5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IFERROR(VLOOKUP(C13,RA!B17:D44,3,0),0)</f>
        <v>581162.79700000002</v>
      </c>
      <c r="F13" s="25">
        <f>VLOOKUP(C13,RA!B17:I46,8,0)</f>
        <v>67661.774900000004</v>
      </c>
      <c r="G13" s="16">
        <f t="shared" si="0"/>
        <v>513501.0221</v>
      </c>
      <c r="H13" s="27">
        <f>RA!J17</f>
        <v>11.642482149455301</v>
      </c>
      <c r="I13" s="20">
        <f>IFERROR(VLOOKUP(B13,RMS!C:E,3,FALSE),0)</f>
        <v>581162.75480427302</v>
      </c>
      <c r="J13" s="21">
        <f>IFERROR(VLOOKUP(B13,RMS!C:F,4,FALSE),0)</f>
        <v>513501.02075897402</v>
      </c>
      <c r="K13" s="22">
        <f t="shared" si="1"/>
        <v>4.2195727000944316E-2</v>
      </c>
      <c r="L13" s="22">
        <f t="shared" si="2"/>
        <v>1.3410259853117168E-3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IFERROR(VLOOKUP(C14,RA!B18:D45,3,0),0)</f>
        <v>1133527.8801</v>
      </c>
      <c r="F14" s="25">
        <f>VLOOKUP(C14,RA!B18:I47,8,0)</f>
        <v>183673.96710000001</v>
      </c>
      <c r="G14" s="16">
        <f t="shared" si="0"/>
        <v>949853.91299999994</v>
      </c>
      <c r="H14" s="27">
        <f>RA!J18</f>
        <v>16.203744991591801</v>
      </c>
      <c r="I14" s="20">
        <f>IFERROR(VLOOKUP(B14,RMS!C:E,3,FALSE),0)</f>
        <v>1133528.14836496</v>
      </c>
      <c r="J14" s="21">
        <f>IFERROR(VLOOKUP(B14,RMS!C:F,4,FALSE),0)</f>
        <v>949853.89196581196</v>
      </c>
      <c r="K14" s="22">
        <f t="shared" si="1"/>
        <v>-0.26826496003195643</v>
      </c>
      <c r="L14" s="22">
        <f t="shared" si="2"/>
        <v>2.1034187986515462E-2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IFERROR(VLOOKUP(C15,RA!B19:D46,3,0),0)</f>
        <v>582884.05599999998</v>
      </c>
      <c r="F15" s="25">
        <f>VLOOKUP(C15,RA!B19:I48,8,0)</f>
        <v>46372.010799999996</v>
      </c>
      <c r="G15" s="16">
        <f t="shared" si="0"/>
        <v>536512.04519999993</v>
      </c>
      <c r="H15" s="27">
        <f>RA!J19</f>
        <v>7.9556148984799098</v>
      </c>
      <c r="I15" s="20">
        <f>IFERROR(VLOOKUP(B15,RMS!C:E,3,FALSE),0)</f>
        <v>582884.05682991503</v>
      </c>
      <c r="J15" s="21">
        <f>IFERROR(VLOOKUP(B15,RMS!C:F,4,FALSE),0)</f>
        <v>536512.04531196598</v>
      </c>
      <c r="K15" s="22">
        <f t="shared" si="1"/>
        <v>-8.2991505041718483E-4</v>
      </c>
      <c r="L15" s="22">
        <f t="shared" si="2"/>
        <v>-1.1196604464203119E-4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IFERROR(VLOOKUP(C16,RA!B20:D47,3,0),0)</f>
        <v>968333.78500000003</v>
      </c>
      <c r="F16" s="25">
        <f>VLOOKUP(C16,RA!B20:I49,8,0)</f>
        <v>85287.287299999996</v>
      </c>
      <c r="G16" s="16">
        <f t="shared" si="0"/>
        <v>883046.49770000007</v>
      </c>
      <c r="H16" s="27">
        <f>RA!J20</f>
        <v>8.8076331344774896</v>
      </c>
      <c r="I16" s="20">
        <f>IFERROR(VLOOKUP(B16,RMS!C:E,3,FALSE),0)</f>
        <v>968333.95078053803</v>
      </c>
      <c r="J16" s="21">
        <f>IFERROR(VLOOKUP(B16,RMS!C:F,4,FALSE),0)</f>
        <v>883046.49769999995</v>
      </c>
      <c r="K16" s="22">
        <f t="shared" si="1"/>
        <v>-0.16578053799457848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IFERROR(VLOOKUP(C17,RA!B21:D48,3,0),0)</f>
        <v>298700.7548</v>
      </c>
      <c r="F17" s="25">
        <f>VLOOKUP(C17,RA!B21:I50,8,0)</f>
        <v>38475.591899999999</v>
      </c>
      <c r="G17" s="16">
        <f t="shared" si="0"/>
        <v>260225.1629</v>
      </c>
      <c r="H17" s="27">
        <f>RA!J21</f>
        <v>12.880982482204301</v>
      </c>
      <c r="I17" s="20">
        <f>IFERROR(VLOOKUP(B17,RMS!C:E,3,FALSE),0)</f>
        <v>298700.45651075599</v>
      </c>
      <c r="J17" s="21">
        <f>IFERROR(VLOOKUP(B17,RMS!C:F,4,FALSE),0)</f>
        <v>260225.16277345101</v>
      </c>
      <c r="K17" s="22">
        <f t="shared" si="1"/>
        <v>0.29828924400499091</v>
      </c>
      <c r="L17" s="22">
        <f t="shared" si="2"/>
        <v>1.2654898455366492E-4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IFERROR(VLOOKUP(C18,RA!B22:D49,3,0),0)</f>
        <v>877257.71519999998</v>
      </c>
      <c r="F18" s="25">
        <f>VLOOKUP(C18,RA!B22:I51,8,0)</f>
        <v>55824.127099999998</v>
      </c>
      <c r="G18" s="16">
        <f t="shared" si="0"/>
        <v>821433.58809999994</v>
      </c>
      <c r="H18" s="27">
        <f>RA!J22</f>
        <v>6.3634808942401904</v>
      </c>
      <c r="I18" s="20">
        <f>IFERROR(VLOOKUP(B18,RMS!C:E,3,FALSE),0)</f>
        <v>877258.85084647103</v>
      </c>
      <c r="J18" s="21">
        <f>IFERROR(VLOOKUP(B18,RMS!C:F,4,FALSE),0)</f>
        <v>821433.587641911</v>
      </c>
      <c r="K18" s="22">
        <f t="shared" si="1"/>
        <v>-1.1356464710552245</v>
      </c>
      <c r="L18" s="22">
        <f t="shared" si="2"/>
        <v>4.5808893628418446E-4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IFERROR(VLOOKUP(C19,RA!B23:D50,3,0),0)</f>
        <v>1895038.2893999999</v>
      </c>
      <c r="F19" s="25">
        <f>VLOOKUP(C19,RA!B23:I52,8,0)</f>
        <v>166689.66940000001</v>
      </c>
      <c r="G19" s="16">
        <f t="shared" si="0"/>
        <v>1728348.6199999999</v>
      </c>
      <c r="H19" s="27">
        <f>RA!J23</f>
        <v>8.7961108929770901</v>
      </c>
      <c r="I19" s="20">
        <f>IFERROR(VLOOKUP(B19,RMS!C:E,3,FALSE),0)</f>
        <v>1895039.97084274</v>
      </c>
      <c r="J19" s="21">
        <f>IFERROR(VLOOKUP(B19,RMS!C:F,4,FALSE),0)</f>
        <v>1728348.63812393</v>
      </c>
      <c r="K19" s="22">
        <f t="shared" si="1"/>
        <v>-1.6814427401404828</v>
      </c>
      <c r="L19" s="22">
        <f t="shared" si="2"/>
        <v>-1.8123930087313056E-2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IFERROR(VLOOKUP(C20,RA!B24:D51,3,0),0)</f>
        <v>249287.5796</v>
      </c>
      <c r="F20" s="25">
        <f>VLOOKUP(C20,RA!B24:I53,8,0)</f>
        <v>33299.406600000002</v>
      </c>
      <c r="G20" s="16">
        <f t="shared" si="0"/>
        <v>215988.17300000001</v>
      </c>
      <c r="H20" s="27">
        <f>RA!J24</f>
        <v>13.357828197229599</v>
      </c>
      <c r="I20" s="20">
        <f>IFERROR(VLOOKUP(B20,RMS!C:E,3,FALSE),0)</f>
        <v>249287.63213160899</v>
      </c>
      <c r="J20" s="21">
        <f>IFERROR(VLOOKUP(B20,RMS!C:F,4,FALSE),0)</f>
        <v>215988.17454419399</v>
      </c>
      <c r="K20" s="22">
        <f t="shared" si="1"/>
        <v>-5.2531608991557732E-2</v>
      </c>
      <c r="L20" s="22">
        <f t="shared" si="2"/>
        <v>-1.544193975860253E-3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IFERROR(VLOOKUP(C21,RA!B25:D52,3,0),0)</f>
        <v>335792.39030000003</v>
      </c>
      <c r="F21" s="25">
        <f>VLOOKUP(C21,RA!B25:I54,8,0)</f>
        <v>21939.528399999999</v>
      </c>
      <c r="G21" s="16">
        <f t="shared" si="0"/>
        <v>313852.86190000002</v>
      </c>
      <c r="H21" s="27">
        <f>RA!J25</f>
        <v>6.5336586038769502</v>
      </c>
      <c r="I21" s="20">
        <f>IFERROR(VLOOKUP(B21,RMS!C:E,3,FALSE),0)</f>
        <v>335792.38331543002</v>
      </c>
      <c r="J21" s="21">
        <f>IFERROR(VLOOKUP(B21,RMS!C:F,4,FALSE),0)</f>
        <v>313852.84974190203</v>
      </c>
      <c r="K21" s="22">
        <f t="shared" si="1"/>
        <v>6.9845700054429471E-3</v>
      </c>
      <c r="L21" s="22">
        <f t="shared" si="2"/>
        <v>1.2158097990322858E-2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IFERROR(VLOOKUP(C22,RA!B26:D53,3,0),0)</f>
        <v>588643.00470000005</v>
      </c>
      <c r="F22" s="25">
        <f>VLOOKUP(C22,RA!B26:I55,8,0)</f>
        <v>139993.9822</v>
      </c>
      <c r="G22" s="16">
        <f t="shared" si="0"/>
        <v>448649.02250000008</v>
      </c>
      <c r="H22" s="27">
        <f>RA!J26</f>
        <v>23.782493137983899</v>
      </c>
      <c r="I22" s="20">
        <f>IFERROR(VLOOKUP(B22,RMS!C:E,3,FALSE),0)</f>
        <v>588642.99739493197</v>
      </c>
      <c r="J22" s="21">
        <f>IFERROR(VLOOKUP(B22,RMS!C:F,4,FALSE),0)</f>
        <v>448648.99467398098</v>
      </c>
      <c r="K22" s="22">
        <f t="shared" si="1"/>
        <v>7.3050680803135037E-3</v>
      </c>
      <c r="L22" s="22">
        <f t="shared" si="2"/>
        <v>2.782601909711957E-2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IFERROR(VLOOKUP(C23,RA!B27:D54,3,0),0)</f>
        <v>203052.77679999999</v>
      </c>
      <c r="F23" s="25">
        <f>VLOOKUP(C23,RA!B27:I56,8,0)</f>
        <v>51067.399899999997</v>
      </c>
      <c r="G23" s="16">
        <f t="shared" si="0"/>
        <v>151985.3769</v>
      </c>
      <c r="H23" s="27">
        <f>RA!J27</f>
        <v>25.149816074812701</v>
      </c>
      <c r="I23" s="20">
        <f>IFERROR(VLOOKUP(B23,RMS!C:E,3,FALSE),0)</f>
        <v>203052.65285858899</v>
      </c>
      <c r="J23" s="21">
        <f>IFERROR(VLOOKUP(B23,RMS!C:F,4,FALSE),0)</f>
        <v>151985.376941122</v>
      </c>
      <c r="K23" s="22">
        <f t="shared" si="1"/>
        <v>0.12394141100230627</v>
      </c>
      <c r="L23" s="22">
        <f t="shared" si="2"/>
        <v>-4.1121995309367776E-5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IFERROR(VLOOKUP(C24,RA!B28:D55,3,0),0)</f>
        <v>1204452.1753</v>
      </c>
      <c r="F24" s="25">
        <f>VLOOKUP(C24,RA!B28:I57,8,0)</f>
        <v>23448.581399999999</v>
      </c>
      <c r="G24" s="16">
        <f t="shared" si="0"/>
        <v>1181003.5939</v>
      </c>
      <c r="H24" s="27">
        <f>RA!J28</f>
        <v>1.9468254432069501</v>
      </c>
      <c r="I24" s="20">
        <f>IFERROR(VLOOKUP(B24,RMS!C:E,3,FALSE),0)</f>
        <v>1204452.1752716801</v>
      </c>
      <c r="J24" s="21">
        <f>IFERROR(VLOOKUP(B24,RMS!C:F,4,FALSE),0)</f>
        <v>1181003.5960486699</v>
      </c>
      <c r="K24" s="22">
        <f t="shared" si="1"/>
        <v>2.8319889679551125E-5</v>
      </c>
      <c r="L24" s="22">
        <f t="shared" si="2"/>
        <v>-2.1486699115484953E-3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IFERROR(VLOOKUP(C25,RA!B29:D56,3,0),0)</f>
        <v>704458.61159999995</v>
      </c>
      <c r="F25" s="25">
        <f>VLOOKUP(C25,RA!B29:I58,8,0)</f>
        <v>86117.252600000007</v>
      </c>
      <c r="G25" s="16">
        <f t="shared" si="0"/>
        <v>618341.35899999994</v>
      </c>
      <c r="H25" s="27">
        <f>RA!J29</f>
        <v>12.224600733378301</v>
      </c>
      <c r="I25" s="20">
        <f>IFERROR(VLOOKUP(B25,RMS!C:E,3,FALSE),0)</f>
        <v>704458.70019203494</v>
      </c>
      <c r="J25" s="21">
        <f>IFERROR(VLOOKUP(B25,RMS!C:F,4,FALSE),0)</f>
        <v>618341.36073567404</v>
      </c>
      <c r="K25" s="22">
        <f t="shared" si="1"/>
        <v>-8.8592034997418523E-2</v>
      </c>
      <c r="L25" s="22">
        <f t="shared" si="2"/>
        <v>-1.7356741009280086E-3</v>
      </c>
      <c r="M25" s="32"/>
    </row>
    <row r="26" spans="1:13">
      <c r="A26" s="68"/>
      <c r="B26" s="12">
        <v>37</v>
      </c>
      <c r="C26" s="66" t="s">
        <v>64</v>
      </c>
      <c r="D26" s="66"/>
      <c r="E26" s="15">
        <f>IFERROR(VLOOKUP(C26,RA!B30:D57,3,0),0)</f>
        <v>782503.85049999994</v>
      </c>
      <c r="F26" s="25">
        <f>VLOOKUP(C26,RA!B30:I59,8,0)</f>
        <v>97409.474300000002</v>
      </c>
      <c r="G26" s="16">
        <f t="shared" si="0"/>
        <v>685094.37619999994</v>
      </c>
      <c r="H26" s="27">
        <f>RA!J30</f>
        <v>12.4484338623711</v>
      </c>
      <c r="I26" s="20">
        <f>IFERROR(VLOOKUP(B26,RMS!C:E,3,FALSE),0)</f>
        <v>782503.85212300904</v>
      </c>
      <c r="J26" s="21">
        <f>IFERROR(VLOOKUP(B26,RMS!C:F,4,FALSE),0)</f>
        <v>685094.38402773603</v>
      </c>
      <c r="K26" s="22">
        <f t="shared" si="1"/>
        <v>-1.6230090986937284E-3</v>
      </c>
      <c r="L26" s="22">
        <f t="shared" si="2"/>
        <v>-7.8277360880747437E-3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IFERROR(VLOOKUP(C27,RA!B31:D58,3,0),0)</f>
        <v>627671.84519999998</v>
      </c>
      <c r="F27" s="25">
        <f>VLOOKUP(C27,RA!B31:I60,8,0)</f>
        <v>33601.6253</v>
      </c>
      <c r="G27" s="16">
        <f t="shared" si="0"/>
        <v>594070.21990000003</v>
      </c>
      <c r="H27" s="27">
        <f>RA!J31</f>
        <v>5.3533746267196802</v>
      </c>
      <c r="I27" s="20">
        <f>IFERROR(VLOOKUP(B27,RMS!C:E,3,FALSE),0)</f>
        <v>627671.80112389405</v>
      </c>
      <c r="J27" s="21">
        <f>IFERROR(VLOOKUP(B27,RMS!C:F,4,FALSE),0)</f>
        <v>594070.19834601798</v>
      </c>
      <c r="K27" s="22">
        <f t="shared" si="1"/>
        <v>4.4076105928979814E-2</v>
      </c>
      <c r="L27" s="22">
        <f t="shared" si="2"/>
        <v>2.1553982049226761E-2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IFERROR(VLOOKUP(C28,RA!B32:D59,3,0),0)</f>
        <v>115211.16130000001</v>
      </c>
      <c r="F28" s="25">
        <f>VLOOKUP(C28,RA!B32:I61,8,0)</f>
        <v>26790.683099999998</v>
      </c>
      <c r="G28" s="16">
        <f t="shared" si="0"/>
        <v>88420.478200000012</v>
      </c>
      <c r="H28" s="27">
        <f>RA!J32</f>
        <v>23.2535483521769</v>
      </c>
      <c r="I28" s="20">
        <f>IFERROR(VLOOKUP(B28,RMS!C:E,3,FALSE),0)</f>
        <v>115211.066873232</v>
      </c>
      <c r="J28" s="21">
        <f>IFERROR(VLOOKUP(B28,RMS!C:F,4,FALSE),0)</f>
        <v>88420.521517825997</v>
      </c>
      <c r="K28" s="22">
        <f t="shared" si="1"/>
        <v>9.4426768002449535E-2</v>
      </c>
      <c r="L28" s="22">
        <f t="shared" si="2"/>
        <v>-4.3317825984559022E-2</v>
      </c>
      <c r="M28" s="32"/>
    </row>
    <row r="29" spans="1:13">
      <c r="A29" s="68"/>
      <c r="B29" s="12">
        <v>40</v>
      </c>
      <c r="C29" s="66" t="s">
        <v>65</v>
      </c>
      <c r="D29" s="66"/>
      <c r="E29" s="15">
        <f>IFERROR(VLOOKUP(C29,RA!B33:D60,3,0),0)</f>
        <v>2.2124000000000001</v>
      </c>
      <c r="F29" s="25">
        <f>VLOOKUP(C29,RA!B33:I62,8,0)</f>
        <v>0</v>
      </c>
      <c r="G29" s="16">
        <f t="shared" si="0"/>
        <v>2.2124000000000001</v>
      </c>
      <c r="H29" s="27">
        <f>RA!J33</f>
        <v>0</v>
      </c>
      <c r="I29" s="20">
        <f>IFERROR(VLOOKUP(B29,RMS!C:E,3,FALSE),0)</f>
        <v>2.2124000000000001</v>
      </c>
      <c r="J29" s="21">
        <f>IFERROR(VLOOKUP(B29,RMS!C:F,4,FALSE),0)</f>
        <v>2.2124000000000001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IFERROR(VLOOKUP(C30,RA!B34:D61,3,0),0)</f>
        <v>224355.93410000001</v>
      </c>
      <c r="F30" s="25">
        <f>VLOOKUP(C30,RA!B34:I64,8,0)</f>
        <v>27754.158899999999</v>
      </c>
      <c r="G30" s="16">
        <f t="shared" si="0"/>
        <v>196601.7752</v>
      </c>
      <c r="H30" s="27">
        <f>RA!J34</f>
        <v>0</v>
      </c>
      <c r="I30" s="20">
        <f>IFERROR(VLOOKUP(B30,RMS!C:E,3,FALSE),0)</f>
        <v>224355.9338</v>
      </c>
      <c r="J30" s="21">
        <f>IFERROR(VLOOKUP(B30,RMS!C:F,4,FALSE),0)</f>
        <v>196601.76759999999</v>
      </c>
      <c r="K30" s="22">
        <f t="shared" si="1"/>
        <v>3.0000001424923539E-4</v>
      </c>
      <c r="L30" s="22">
        <f t="shared" si="2"/>
        <v>7.6000000117346644E-3</v>
      </c>
      <c r="M30" s="32"/>
    </row>
    <row r="31" spans="1:13" s="36" customFormat="1" ht="12" thickBot="1">
      <c r="A31" s="68"/>
      <c r="B31" s="12">
        <v>43</v>
      </c>
      <c r="C31" s="42" t="s">
        <v>73</v>
      </c>
      <c r="D31" s="41"/>
      <c r="E31" s="15">
        <f>IFERROR(VLOOKUP(C31,RA!B35:D62,3,0),0)</f>
        <v>0</v>
      </c>
      <c r="F31" s="25">
        <f>VLOOKUP(C31,RA!B35:I65,8,0)</f>
        <v>0</v>
      </c>
      <c r="G31" s="16">
        <f t="shared" si="0"/>
        <v>0</v>
      </c>
      <c r="H31" s="27">
        <f>RA!J35</f>
        <v>12.3705927419907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61</v>
      </c>
      <c r="D32" s="70"/>
      <c r="E32" s="15">
        <f>IFERROR(VLOOKUP(C32,RA!B36:D63,3,0),0)</f>
        <v>288417.28999999998</v>
      </c>
      <c r="F32" s="25">
        <f>VLOOKUP(C32,RA!B34:I65,8,0)</f>
        <v>7344.84</v>
      </c>
      <c r="G32" s="16">
        <f t="shared" si="0"/>
        <v>281072.44999999995</v>
      </c>
      <c r="H32" s="27">
        <f>RA!J34</f>
        <v>0</v>
      </c>
      <c r="I32" s="20">
        <f>IFERROR(VLOOKUP(B32,RMS!C:E,3,FALSE),0)</f>
        <v>288417.28999999998</v>
      </c>
      <c r="J32" s="21">
        <f>IFERROR(VLOOKUP(B32,RMS!C:F,4,FALSE),0)</f>
        <v>281072.45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IFERROR(VLOOKUP(C33,RA!B37:D64,3,0),0)</f>
        <v>110099.34</v>
      </c>
      <c r="F33" s="25">
        <f>VLOOKUP(C33,RA!B34:I65,8,0)</f>
        <v>-11202.73</v>
      </c>
      <c r="G33" s="16">
        <f t="shared" si="0"/>
        <v>121302.06999999999</v>
      </c>
      <c r="H33" s="27">
        <f>RA!J34</f>
        <v>0</v>
      </c>
      <c r="I33" s="20">
        <f>IFERROR(VLOOKUP(B33,RMS!C:E,3,FALSE),0)</f>
        <v>110099.34</v>
      </c>
      <c r="J33" s="21">
        <f>IFERROR(VLOOKUP(B33,RMS!C:F,4,FALSE),0)</f>
        <v>121302.07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IFERROR(VLOOKUP(C34,RA!B38:D65,3,0),0)</f>
        <v>35231.629999999997</v>
      </c>
      <c r="F34" s="25">
        <f>VLOOKUP(C34,RA!B34:I66,8,0)</f>
        <v>828.23</v>
      </c>
      <c r="G34" s="16">
        <f t="shared" si="0"/>
        <v>34403.399999999994</v>
      </c>
      <c r="H34" s="27">
        <f>RA!J35</f>
        <v>12.3705927419907</v>
      </c>
      <c r="I34" s="20">
        <f>IFERROR(VLOOKUP(B34,RMS!C:E,3,FALSE),0)</f>
        <v>35231.629999999997</v>
      </c>
      <c r="J34" s="21">
        <f>IFERROR(VLOOKUP(B34,RMS!C:F,4,FALSE),0)</f>
        <v>34403.4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IFERROR(VLOOKUP(C35,RA!B39:D66,3,0),0)</f>
        <v>55064.92</v>
      </c>
      <c r="F35" s="25">
        <f>VLOOKUP(C35,RA!B34:I67,8,0)</f>
        <v>-8620.84</v>
      </c>
      <c r="G35" s="16">
        <f t="shared" si="0"/>
        <v>63685.759999999995</v>
      </c>
      <c r="H35" s="27">
        <f>RA!J34</f>
        <v>0</v>
      </c>
      <c r="I35" s="20">
        <f>IFERROR(VLOOKUP(B35,RMS!C:E,3,FALSE),0)</f>
        <v>55064.92</v>
      </c>
      <c r="J35" s="21">
        <f>IFERROR(VLOOKUP(B35,RMS!C:F,4,FALSE),0)</f>
        <v>63685.760000000002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62</v>
      </c>
      <c r="D36" s="66"/>
      <c r="E36" s="15">
        <f>IFERROR(VLOOKUP(C36,RA!B40:D67,3,0),0)</f>
        <v>0</v>
      </c>
      <c r="F36" s="25">
        <f>VLOOKUP(C36,RA!B35:I68,8,0)</f>
        <v>0</v>
      </c>
      <c r="G36" s="16">
        <f t="shared" si="0"/>
        <v>0</v>
      </c>
      <c r="H36" s="27">
        <f>RA!J35</f>
        <v>12.3705927419907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IFERROR(VLOOKUP(C37,RA!B41:D68,3,0),0)</f>
        <v>10717.9486</v>
      </c>
      <c r="F37" s="25">
        <f>VLOOKUP(C37,RA!B8:I68,8,0)</f>
        <v>961.46100000000001</v>
      </c>
      <c r="G37" s="16">
        <f t="shared" si="0"/>
        <v>9756.4876000000004</v>
      </c>
      <c r="H37" s="27">
        <f>RA!J35</f>
        <v>12.3705927419907</v>
      </c>
      <c r="I37" s="20">
        <f>IFERROR(VLOOKUP(B37,RMS!C:E,3,FALSE),0)</f>
        <v>10717.948717948701</v>
      </c>
      <c r="J37" s="21">
        <f>IFERROR(VLOOKUP(B37,RMS!C:F,4,FALSE),0)</f>
        <v>9756.4871794871797</v>
      </c>
      <c r="K37" s="22">
        <f t="shared" si="1"/>
        <v>-1.1794870079029351E-4</v>
      </c>
      <c r="L37" s="22">
        <f t="shared" si="2"/>
        <v>4.2051282071042806E-4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IFERROR(VLOOKUP(C38,RA!B42:D69,3,0),0)</f>
        <v>251025.9767</v>
      </c>
      <c r="F38" s="25">
        <f>VLOOKUP(C38,RA!B8:I69,8,0)</f>
        <v>16536.4732</v>
      </c>
      <c r="G38" s="16">
        <f t="shared" si="0"/>
        <v>234489.50349999999</v>
      </c>
      <c r="H38" s="27">
        <f>RA!J36</f>
        <v>0</v>
      </c>
      <c r="I38" s="20">
        <f>IFERROR(VLOOKUP(B38,RMS!C:E,3,FALSE),0)</f>
        <v>251025.97427008499</v>
      </c>
      <c r="J38" s="21">
        <f>IFERROR(VLOOKUP(B38,RMS!C:F,4,FALSE),0)</f>
        <v>234489.502583761</v>
      </c>
      <c r="K38" s="22">
        <f t="shared" si="1"/>
        <v>2.4299150099977851E-3</v>
      </c>
      <c r="L38" s="22">
        <f t="shared" si="2"/>
        <v>9.1623899061232805E-4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IFERROR(VLOOKUP(C39,RA!B43:D70,3,0),0)</f>
        <v>79500.36</v>
      </c>
      <c r="F39" s="25">
        <f>VLOOKUP(C39,RA!B9:I70,8,0)</f>
        <v>-13069.22</v>
      </c>
      <c r="G39" s="16">
        <f t="shared" si="0"/>
        <v>92569.58</v>
      </c>
      <c r="H39" s="27">
        <f>RA!J37</f>
        <v>2.5466018351396298</v>
      </c>
      <c r="I39" s="20">
        <f>IFERROR(VLOOKUP(B39,RMS!C:E,3,FALSE),0)</f>
        <v>79500.36</v>
      </c>
      <c r="J39" s="21">
        <f>IFERROR(VLOOKUP(B39,RMS!C:F,4,FALSE),0)</f>
        <v>92569.58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IFERROR(VLOOKUP(C40,RA!B44:D71,3,0),0)</f>
        <v>56192.15</v>
      </c>
      <c r="F40" s="25">
        <f>VLOOKUP(C40,RA!B10:I71,8,0)</f>
        <v>7579.1</v>
      </c>
      <c r="G40" s="16">
        <f t="shared" si="0"/>
        <v>48613.05</v>
      </c>
      <c r="H40" s="27">
        <f>RA!J38</f>
        <v>-10.1751109498022</v>
      </c>
      <c r="I40" s="20">
        <f>IFERROR(VLOOKUP(B40,RMS!C:E,3,FALSE),0)</f>
        <v>56192.15</v>
      </c>
      <c r="J40" s="21">
        <f>IFERROR(VLOOKUP(B40,RMS!C:F,4,FALSE),0)</f>
        <v>48613.05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67</v>
      </c>
      <c r="D41" s="72"/>
      <c r="E41" s="15">
        <f>IFERROR(VLOOKUP(C41,RA!B45:D72,3,0),0)</f>
        <v>0</v>
      </c>
      <c r="F41" s="25">
        <f>VLOOKUP(C41,RA!B11:I72,8,0)</f>
        <v>0</v>
      </c>
      <c r="G41" s="16">
        <f t="shared" si="0"/>
        <v>0</v>
      </c>
      <c r="H41" s="27">
        <f>RA!J39</f>
        <v>2.3508137432188101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IFERROR(VLOOKUP(C42,RA!B46:D73,3,0),0)</f>
        <v>8691.9598000000005</v>
      </c>
      <c r="F42" s="25">
        <f>VLOOKUP(C42,RA!B8:I72,8,0)</f>
        <v>383.9941</v>
      </c>
      <c r="G42" s="16">
        <f t="shared" si="0"/>
        <v>8307.9657000000007</v>
      </c>
      <c r="H42" s="27">
        <f>RA!J39</f>
        <v>2.3508137432188101</v>
      </c>
      <c r="I42" s="20">
        <f>VLOOKUP(B42,RMS!C:E,3,FALSE)</f>
        <v>8691.9597609863104</v>
      </c>
      <c r="J42" s="21">
        <f>IFERROR(VLOOKUP(B42,RMS!C:F,4,FALSE),0)</f>
        <v>8307.9659783677507</v>
      </c>
      <c r="K42" s="22">
        <f t="shared" si="1"/>
        <v>3.901369018421974E-5</v>
      </c>
      <c r="L42" s="22">
        <f t="shared" si="2"/>
        <v>-2.7836775007017422E-4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7" width="10.5703125" style="40" bestFit="1" customWidth="1"/>
    <col min="18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3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3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4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5"/>
      <c r="B5" s="46"/>
      <c r="C5" s="47"/>
      <c r="D5" s="48" t="s">
        <v>0</v>
      </c>
      <c r="E5" s="48" t="s">
        <v>69</v>
      </c>
      <c r="F5" s="48" t="s">
        <v>70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71</v>
      </c>
      <c r="Q5" s="48" t="s">
        <v>72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79" t="s">
        <v>4</v>
      </c>
      <c r="C6" s="8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1" t="s">
        <v>5</v>
      </c>
      <c r="B7" s="82"/>
      <c r="C7" s="83"/>
      <c r="D7" s="52">
        <v>14043594.0737</v>
      </c>
      <c r="E7" s="64"/>
      <c r="F7" s="64"/>
      <c r="G7" s="52">
        <v>14586539.7447</v>
      </c>
      <c r="H7" s="53">
        <v>-3.7222376279972398</v>
      </c>
      <c r="I7" s="52">
        <v>1464032.7224999999</v>
      </c>
      <c r="J7" s="53">
        <v>10.424914838871301</v>
      </c>
      <c r="K7" s="52">
        <v>1603634.9002</v>
      </c>
      <c r="L7" s="53">
        <v>10.993936384279801</v>
      </c>
      <c r="M7" s="53">
        <v>-8.7053591614020001E-2</v>
      </c>
      <c r="N7" s="52">
        <v>115770860.7445</v>
      </c>
      <c r="O7" s="52">
        <v>7538914677.8358002</v>
      </c>
      <c r="P7" s="52">
        <v>770900</v>
      </c>
      <c r="Q7" s="52">
        <v>781735</v>
      </c>
      <c r="R7" s="53">
        <v>-1.38601955905774</v>
      </c>
      <c r="S7" s="52">
        <v>18.217141099623799</v>
      </c>
      <c r="T7" s="52">
        <v>17.8614866686281</v>
      </c>
      <c r="U7" s="54">
        <v>1.95230650655195</v>
      </c>
    </row>
    <row r="8" spans="1:23" ht="12" thickBot="1">
      <c r="A8" s="73">
        <v>42711</v>
      </c>
      <c r="B8" s="69" t="s">
        <v>6</v>
      </c>
      <c r="C8" s="70"/>
      <c r="D8" s="55">
        <v>507272.93160000001</v>
      </c>
      <c r="E8" s="58"/>
      <c r="F8" s="58"/>
      <c r="G8" s="55">
        <v>535061.99719999998</v>
      </c>
      <c r="H8" s="56">
        <v>-5.1936160193437697</v>
      </c>
      <c r="I8" s="55">
        <v>135985.98329999999</v>
      </c>
      <c r="J8" s="56">
        <v>26.807261895698598</v>
      </c>
      <c r="K8" s="55">
        <v>135692.39009999999</v>
      </c>
      <c r="L8" s="56">
        <v>25.360124772471899</v>
      </c>
      <c r="M8" s="56">
        <v>2.16366739346E-3</v>
      </c>
      <c r="N8" s="55">
        <v>4151108.7149</v>
      </c>
      <c r="O8" s="55">
        <v>281446199.15780002</v>
      </c>
      <c r="P8" s="55">
        <v>18402</v>
      </c>
      <c r="Q8" s="55">
        <v>18483</v>
      </c>
      <c r="R8" s="56">
        <v>-0.43824054536600898</v>
      </c>
      <c r="S8" s="55">
        <v>27.566184740789001</v>
      </c>
      <c r="T8" s="55">
        <v>28.4098566250068</v>
      </c>
      <c r="U8" s="57">
        <v>-3.0605319239892999</v>
      </c>
    </row>
    <row r="9" spans="1:23" ht="12" thickBot="1">
      <c r="A9" s="74"/>
      <c r="B9" s="69" t="s">
        <v>7</v>
      </c>
      <c r="C9" s="70"/>
      <c r="D9" s="55">
        <v>60044.055999999997</v>
      </c>
      <c r="E9" s="58"/>
      <c r="F9" s="58"/>
      <c r="G9" s="55">
        <v>59267.3102</v>
      </c>
      <c r="H9" s="56">
        <v>1.3105804825271199</v>
      </c>
      <c r="I9" s="55">
        <v>14360.3536</v>
      </c>
      <c r="J9" s="56">
        <v>23.916361679497498</v>
      </c>
      <c r="K9" s="55">
        <v>13731.9566</v>
      </c>
      <c r="L9" s="56">
        <v>23.169528958984198</v>
      </c>
      <c r="M9" s="56">
        <v>4.5761650601197003E-2</v>
      </c>
      <c r="N9" s="55">
        <v>592684.96019999997</v>
      </c>
      <c r="O9" s="55">
        <v>38337875.3147</v>
      </c>
      <c r="P9" s="55">
        <v>3781</v>
      </c>
      <c r="Q9" s="55">
        <v>3564</v>
      </c>
      <c r="R9" s="56">
        <v>6.0886644219977599</v>
      </c>
      <c r="S9" s="55">
        <v>15.8804697170061</v>
      </c>
      <c r="T9" s="55">
        <v>16.9334768518519</v>
      </c>
      <c r="U9" s="57">
        <v>-6.6308311631243804</v>
      </c>
    </row>
    <row r="10" spans="1:23" ht="12" thickBot="1">
      <c r="A10" s="74"/>
      <c r="B10" s="69" t="s">
        <v>8</v>
      </c>
      <c r="C10" s="70"/>
      <c r="D10" s="55">
        <v>76732.338799999998</v>
      </c>
      <c r="E10" s="58"/>
      <c r="F10" s="58"/>
      <c r="G10" s="55">
        <v>79958.382700000002</v>
      </c>
      <c r="H10" s="56">
        <v>-4.0346537674529603</v>
      </c>
      <c r="I10" s="55">
        <v>24519.8835</v>
      </c>
      <c r="J10" s="56">
        <v>31.955084236269901</v>
      </c>
      <c r="K10" s="55">
        <v>23977.863300000001</v>
      </c>
      <c r="L10" s="56">
        <v>29.987929333143001</v>
      </c>
      <c r="M10" s="56">
        <v>2.2605025027396999E-2</v>
      </c>
      <c r="N10" s="55">
        <v>720621.45380000002</v>
      </c>
      <c r="O10" s="55">
        <v>61361732.097499996</v>
      </c>
      <c r="P10" s="55">
        <v>76098</v>
      </c>
      <c r="Q10" s="55">
        <v>77854</v>
      </c>
      <c r="R10" s="56">
        <v>-2.2555038919002199</v>
      </c>
      <c r="S10" s="55">
        <v>1.0083358143446599</v>
      </c>
      <c r="T10" s="55">
        <v>0.97269109872325099</v>
      </c>
      <c r="U10" s="57">
        <v>3.5350044215751502</v>
      </c>
    </row>
    <row r="11" spans="1:23" ht="12" thickBot="1">
      <c r="A11" s="74"/>
      <c r="B11" s="69" t="s">
        <v>9</v>
      </c>
      <c r="C11" s="70"/>
      <c r="D11" s="55">
        <v>46971.081899999997</v>
      </c>
      <c r="E11" s="58"/>
      <c r="F11" s="58"/>
      <c r="G11" s="55">
        <v>83125.046100000007</v>
      </c>
      <c r="H11" s="56">
        <v>-43.493466646029297</v>
      </c>
      <c r="I11" s="55">
        <v>10702.3855</v>
      </c>
      <c r="J11" s="56">
        <v>22.7850521365147</v>
      </c>
      <c r="K11" s="55">
        <v>18182.073</v>
      </c>
      <c r="L11" s="56">
        <v>21.8731583957582</v>
      </c>
      <c r="M11" s="56">
        <v>-0.41137704705068601</v>
      </c>
      <c r="N11" s="55">
        <v>436708.35149999999</v>
      </c>
      <c r="O11" s="55">
        <v>22947400.872000001</v>
      </c>
      <c r="P11" s="55">
        <v>2142</v>
      </c>
      <c r="Q11" s="55">
        <v>2131</v>
      </c>
      <c r="R11" s="56">
        <v>0.516189582355708</v>
      </c>
      <c r="S11" s="55">
        <v>21.928609663865501</v>
      </c>
      <c r="T11" s="55">
        <v>22.997463022055399</v>
      </c>
      <c r="U11" s="57">
        <v>-4.8742413430392002</v>
      </c>
    </row>
    <row r="12" spans="1:23" ht="12" thickBot="1">
      <c r="A12" s="74"/>
      <c r="B12" s="69" t="s">
        <v>10</v>
      </c>
      <c r="C12" s="70"/>
      <c r="D12" s="55">
        <v>169214.2059</v>
      </c>
      <c r="E12" s="58"/>
      <c r="F12" s="58"/>
      <c r="G12" s="55">
        <v>236091.7303</v>
      </c>
      <c r="H12" s="56">
        <v>-28.326923740623702</v>
      </c>
      <c r="I12" s="55">
        <v>26007.819299999999</v>
      </c>
      <c r="J12" s="56">
        <v>15.3697611625881</v>
      </c>
      <c r="K12" s="55">
        <v>38457.347699999998</v>
      </c>
      <c r="L12" s="56">
        <v>16.2891549192056</v>
      </c>
      <c r="M12" s="56">
        <v>-0.32372301119455499</v>
      </c>
      <c r="N12" s="55">
        <v>1494698.4846000001</v>
      </c>
      <c r="O12" s="55">
        <v>88575353.169499993</v>
      </c>
      <c r="P12" s="55">
        <v>1581</v>
      </c>
      <c r="Q12" s="55">
        <v>1668</v>
      </c>
      <c r="R12" s="56">
        <v>-5.2158273381295004</v>
      </c>
      <c r="S12" s="55">
        <v>107.029858254269</v>
      </c>
      <c r="T12" s="55">
        <v>111.105817865707</v>
      </c>
      <c r="U12" s="57">
        <v>-3.8082453606121498</v>
      </c>
    </row>
    <row r="13" spans="1:23" ht="12" thickBot="1">
      <c r="A13" s="74"/>
      <c r="B13" s="69" t="s">
        <v>11</v>
      </c>
      <c r="C13" s="70"/>
      <c r="D13" s="55">
        <v>200715.88099999999</v>
      </c>
      <c r="E13" s="58"/>
      <c r="F13" s="58"/>
      <c r="G13" s="55">
        <v>284785.84749999997</v>
      </c>
      <c r="H13" s="56">
        <v>-29.520415862659799</v>
      </c>
      <c r="I13" s="55">
        <v>57351.43</v>
      </c>
      <c r="J13" s="56">
        <v>28.573439089256699</v>
      </c>
      <c r="K13" s="55">
        <v>81952.084000000003</v>
      </c>
      <c r="L13" s="56">
        <v>28.776740389109399</v>
      </c>
      <c r="M13" s="56">
        <v>-0.30018338520836202</v>
      </c>
      <c r="N13" s="55">
        <v>1657437.9394</v>
      </c>
      <c r="O13" s="55">
        <v>121380667.3997</v>
      </c>
      <c r="P13" s="55">
        <v>6097</v>
      </c>
      <c r="Q13" s="55">
        <v>6002</v>
      </c>
      <c r="R13" s="56">
        <v>1.5828057314228701</v>
      </c>
      <c r="S13" s="55">
        <v>32.920433163851101</v>
      </c>
      <c r="T13" s="55">
        <v>32.940241319560101</v>
      </c>
      <c r="U13" s="57">
        <v>-6.0169790629676E-2</v>
      </c>
    </row>
    <row r="14" spans="1:23" ht="12" thickBot="1">
      <c r="A14" s="74"/>
      <c r="B14" s="69" t="s">
        <v>12</v>
      </c>
      <c r="C14" s="70"/>
      <c r="D14" s="55">
        <v>100001.1878</v>
      </c>
      <c r="E14" s="58"/>
      <c r="F14" s="58"/>
      <c r="G14" s="55">
        <v>202398.2758</v>
      </c>
      <c r="H14" s="56">
        <v>-50.591877621123501</v>
      </c>
      <c r="I14" s="55">
        <v>18599.973399999999</v>
      </c>
      <c r="J14" s="56">
        <v>18.5997524721401</v>
      </c>
      <c r="K14" s="55">
        <v>36167.1152</v>
      </c>
      <c r="L14" s="56">
        <v>17.869280287614</v>
      </c>
      <c r="M14" s="56">
        <v>-0.485721399200786</v>
      </c>
      <c r="N14" s="55">
        <v>777902.86410000001</v>
      </c>
      <c r="O14" s="55">
        <v>49203925.862999998</v>
      </c>
      <c r="P14" s="55">
        <v>1278</v>
      </c>
      <c r="Q14" s="55">
        <v>1356</v>
      </c>
      <c r="R14" s="56">
        <v>-5.7522123893805297</v>
      </c>
      <c r="S14" s="55">
        <v>78.2481907668232</v>
      </c>
      <c r="T14" s="55">
        <v>63.915909955752198</v>
      </c>
      <c r="U14" s="57">
        <v>18.316437313906299</v>
      </c>
    </row>
    <row r="15" spans="1:23" ht="12" thickBot="1">
      <c r="A15" s="74"/>
      <c r="B15" s="69" t="s">
        <v>13</v>
      </c>
      <c r="C15" s="70"/>
      <c r="D15" s="55">
        <v>72705.736399999994</v>
      </c>
      <c r="E15" s="58"/>
      <c r="F15" s="58"/>
      <c r="G15" s="55">
        <v>95442.309399999998</v>
      </c>
      <c r="H15" s="56">
        <v>-23.8223206698726</v>
      </c>
      <c r="I15" s="55">
        <v>8814.6478999999999</v>
      </c>
      <c r="J15" s="56">
        <v>12.1237309962794</v>
      </c>
      <c r="K15" s="55">
        <v>15123.984</v>
      </c>
      <c r="L15" s="56">
        <v>15.8462049955384</v>
      </c>
      <c r="M15" s="56">
        <v>-0.41717421150405898</v>
      </c>
      <c r="N15" s="55">
        <v>539221.12690000003</v>
      </c>
      <c r="O15" s="55">
        <v>44718979.7478</v>
      </c>
      <c r="P15" s="55">
        <v>2271</v>
      </c>
      <c r="Q15" s="55">
        <v>2074</v>
      </c>
      <c r="R15" s="56">
        <v>9.49855351976856</v>
      </c>
      <c r="S15" s="55">
        <v>32.014855306032601</v>
      </c>
      <c r="T15" s="55">
        <v>29.3550730472517</v>
      </c>
      <c r="U15" s="57">
        <v>8.3079627671461402</v>
      </c>
    </row>
    <row r="16" spans="1:23" ht="12" thickBot="1">
      <c r="A16" s="74"/>
      <c r="B16" s="69" t="s">
        <v>14</v>
      </c>
      <c r="C16" s="70"/>
      <c r="D16" s="55">
        <v>542658.25989999995</v>
      </c>
      <c r="E16" s="58"/>
      <c r="F16" s="58"/>
      <c r="G16" s="55">
        <v>470406.12469999999</v>
      </c>
      <c r="H16" s="56">
        <v>15.3595226350589</v>
      </c>
      <c r="I16" s="55">
        <v>-18457.583500000001</v>
      </c>
      <c r="J16" s="56">
        <v>-3.4013272926871698</v>
      </c>
      <c r="K16" s="55">
        <v>25104.699400000001</v>
      </c>
      <c r="L16" s="56">
        <v>5.3368138894897399</v>
      </c>
      <c r="M16" s="56">
        <v>-1.7352242385344001</v>
      </c>
      <c r="N16" s="55">
        <v>4854527.5558000002</v>
      </c>
      <c r="O16" s="55">
        <v>383761287.2985</v>
      </c>
      <c r="P16" s="55">
        <v>27341</v>
      </c>
      <c r="Q16" s="55">
        <v>27711</v>
      </c>
      <c r="R16" s="56">
        <v>-1.3352098444661</v>
      </c>
      <c r="S16" s="55">
        <v>19.847783910610399</v>
      </c>
      <c r="T16" s="55">
        <v>20.384790906138399</v>
      </c>
      <c r="U16" s="57">
        <v>-2.7056269755176001</v>
      </c>
    </row>
    <row r="17" spans="1:21" ht="12" thickBot="1">
      <c r="A17" s="74"/>
      <c r="B17" s="69" t="s">
        <v>15</v>
      </c>
      <c r="C17" s="70"/>
      <c r="D17" s="55">
        <v>581162.79700000002</v>
      </c>
      <c r="E17" s="58"/>
      <c r="F17" s="58"/>
      <c r="G17" s="55">
        <v>376531.8665</v>
      </c>
      <c r="H17" s="56">
        <v>54.3462449545422</v>
      </c>
      <c r="I17" s="55">
        <v>67661.774900000004</v>
      </c>
      <c r="J17" s="56">
        <v>11.642482149455301</v>
      </c>
      <c r="K17" s="55">
        <v>46920.540200000003</v>
      </c>
      <c r="L17" s="56">
        <v>12.4612401696949</v>
      </c>
      <c r="M17" s="56">
        <v>0.44205021109283799</v>
      </c>
      <c r="N17" s="55">
        <v>3605581.4287999999</v>
      </c>
      <c r="O17" s="55">
        <v>378875834.65009999</v>
      </c>
      <c r="P17" s="55">
        <v>8558</v>
      </c>
      <c r="Q17" s="55">
        <v>8540</v>
      </c>
      <c r="R17" s="56">
        <v>0.21077283372366001</v>
      </c>
      <c r="S17" s="55">
        <v>67.908716639401703</v>
      </c>
      <c r="T17" s="55">
        <v>54.775442622950798</v>
      </c>
      <c r="U17" s="57">
        <v>19.339599783911702</v>
      </c>
    </row>
    <row r="18" spans="1:21" ht="12" thickBot="1">
      <c r="A18" s="74"/>
      <c r="B18" s="69" t="s">
        <v>16</v>
      </c>
      <c r="C18" s="70"/>
      <c r="D18" s="55">
        <v>1133527.8801</v>
      </c>
      <c r="E18" s="58"/>
      <c r="F18" s="58"/>
      <c r="G18" s="55">
        <v>1175215.713</v>
      </c>
      <c r="H18" s="56">
        <v>-3.54724944866354</v>
      </c>
      <c r="I18" s="55">
        <v>183673.96710000001</v>
      </c>
      <c r="J18" s="56">
        <v>16.203744991591801</v>
      </c>
      <c r="K18" s="55">
        <v>169398.78779999999</v>
      </c>
      <c r="L18" s="56">
        <v>14.414271858871899</v>
      </c>
      <c r="M18" s="56">
        <v>8.4269666184707007E-2</v>
      </c>
      <c r="N18" s="55">
        <v>10613144.130799999</v>
      </c>
      <c r="O18" s="55">
        <v>731319069.95019996</v>
      </c>
      <c r="P18" s="55">
        <v>53094</v>
      </c>
      <c r="Q18" s="55">
        <v>53998</v>
      </c>
      <c r="R18" s="56">
        <v>-1.6741360791140401</v>
      </c>
      <c r="S18" s="55">
        <v>21.349453424115701</v>
      </c>
      <c r="T18" s="55">
        <v>21.319989379236301</v>
      </c>
      <c r="U18" s="57">
        <v>0.138008427167394</v>
      </c>
    </row>
    <row r="19" spans="1:21" ht="12" thickBot="1">
      <c r="A19" s="74"/>
      <c r="B19" s="69" t="s">
        <v>17</v>
      </c>
      <c r="C19" s="70"/>
      <c r="D19" s="55">
        <v>582884.05599999998</v>
      </c>
      <c r="E19" s="58"/>
      <c r="F19" s="58"/>
      <c r="G19" s="55">
        <v>743818.00910000002</v>
      </c>
      <c r="H19" s="56">
        <v>-21.636200136472301</v>
      </c>
      <c r="I19" s="55">
        <v>46372.010799999996</v>
      </c>
      <c r="J19" s="56">
        <v>7.9556148984799098</v>
      </c>
      <c r="K19" s="55">
        <v>3810.4537</v>
      </c>
      <c r="L19" s="56">
        <v>0.51228306566690296</v>
      </c>
      <c r="M19" s="56">
        <v>11.1696822611964</v>
      </c>
      <c r="N19" s="55">
        <v>4052666.5033</v>
      </c>
      <c r="O19" s="55">
        <v>225844480.7911</v>
      </c>
      <c r="P19" s="55">
        <v>11044</v>
      </c>
      <c r="Q19" s="55">
        <v>10600</v>
      </c>
      <c r="R19" s="56">
        <v>4.1886792452830104</v>
      </c>
      <c r="S19" s="55">
        <v>52.778346251358201</v>
      </c>
      <c r="T19" s="55">
        <v>45.181324235849097</v>
      </c>
      <c r="U19" s="57">
        <v>14.3942024619872</v>
      </c>
    </row>
    <row r="20" spans="1:21" ht="12" thickBot="1">
      <c r="A20" s="74"/>
      <c r="B20" s="69" t="s">
        <v>18</v>
      </c>
      <c r="C20" s="70"/>
      <c r="D20" s="55">
        <v>968333.78500000003</v>
      </c>
      <c r="E20" s="58"/>
      <c r="F20" s="58"/>
      <c r="G20" s="55">
        <v>961363.11179999996</v>
      </c>
      <c r="H20" s="56">
        <v>0.72508224150065204</v>
      </c>
      <c r="I20" s="55">
        <v>85287.287299999996</v>
      </c>
      <c r="J20" s="56">
        <v>8.8076331344774896</v>
      </c>
      <c r="K20" s="55">
        <v>82222.130999999994</v>
      </c>
      <c r="L20" s="56">
        <v>8.5526613192024907</v>
      </c>
      <c r="M20" s="56">
        <v>3.7278969332477999E-2</v>
      </c>
      <c r="N20" s="55">
        <v>7939386.7511</v>
      </c>
      <c r="O20" s="55">
        <v>454065015.68120003</v>
      </c>
      <c r="P20" s="55">
        <v>37647</v>
      </c>
      <c r="Q20" s="55">
        <v>38465</v>
      </c>
      <c r="R20" s="56">
        <v>-2.1266086052255302</v>
      </c>
      <c r="S20" s="55">
        <v>25.7214063537599</v>
      </c>
      <c r="T20" s="55">
        <v>27.081361323280898</v>
      </c>
      <c r="U20" s="57">
        <v>-5.2872496581905803</v>
      </c>
    </row>
    <row r="21" spans="1:21" ht="12" thickBot="1">
      <c r="A21" s="74"/>
      <c r="B21" s="69" t="s">
        <v>19</v>
      </c>
      <c r="C21" s="70"/>
      <c r="D21" s="55">
        <v>298700.7548</v>
      </c>
      <c r="E21" s="58"/>
      <c r="F21" s="58"/>
      <c r="G21" s="55">
        <v>289945.16330000001</v>
      </c>
      <c r="H21" s="56">
        <v>3.0197404917359498</v>
      </c>
      <c r="I21" s="55">
        <v>38475.591899999999</v>
      </c>
      <c r="J21" s="56">
        <v>12.880982482204301</v>
      </c>
      <c r="K21" s="55">
        <v>44478.288099999998</v>
      </c>
      <c r="L21" s="56">
        <v>15.340241442130701</v>
      </c>
      <c r="M21" s="56">
        <v>-0.13495789645735001</v>
      </c>
      <c r="N21" s="55">
        <v>2579154.7344999998</v>
      </c>
      <c r="O21" s="55">
        <v>141822046.71520001</v>
      </c>
      <c r="P21" s="55">
        <v>25960</v>
      </c>
      <c r="Q21" s="55">
        <v>26177</v>
      </c>
      <c r="R21" s="56">
        <v>-0.82897199831913904</v>
      </c>
      <c r="S21" s="55">
        <v>11.506192403698</v>
      </c>
      <c r="T21" s="55">
        <v>11.192113607365201</v>
      </c>
      <c r="U21" s="57">
        <v>2.7296501337124202</v>
      </c>
    </row>
    <row r="22" spans="1:21" ht="12" thickBot="1">
      <c r="A22" s="74"/>
      <c r="B22" s="69" t="s">
        <v>20</v>
      </c>
      <c r="C22" s="70"/>
      <c r="D22" s="55">
        <v>877257.71519999998</v>
      </c>
      <c r="E22" s="58"/>
      <c r="F22" s="58"/>
      <c r="G22" s="55">
        <v>868766.10030000005</v>
      </c>
      <c r="H22" s="56">
        <v>0.97743396031080299</v>
      </c>
      <c r="I22" s="55">
        <v>55824.127099999998</v>
      </c>
      <c r="J22" s="56">
        <v>6.3634808942401904</v>
      </c>
      <c r="K22" s="55">
        <v>96543.7984</v>
      </c>
      <c r="L22" s="56">
        <v>11.1127492620467</v>
      </c>
      <c r="M22" s="56">
        <v>-0.42177407534029698</v>
      </c>
      <c r="N22" s="55">
        <v>7477905.1166000003</v>
      </c>
      <c r="O22" s="55">
        <v>489630256.23559999</v>
      </c>
      <c r="P22" s="55">
        <v>53107</v>
      </c>
      <c r="Q22" s="55">
        <v>53330</v>
      </c>
      <c r="R22" s="56">
        <v>-0.41815113444589902</v>
      </c>
      <c r="S22" s="55">
        <v>16.518683322349201</v>
      </c>
      <c r="T22" s="55">
        <v>16.654870390024399</v>
      </c>
      <c r="U22" s="57">
        <v>-0.82444263273031504</v>
      </c>
    </row>
    <row r="23" spans="1:21" ht="12" thickBot="1">
      <c r="A23" s="74"/>
      <c r="B23" s="69" t="s">
        <v>21</v>
      </c>
      <c r="C23" s="70"/>
      <c r="D23" s="55">
        <v>1895038.2893999999</v>
      </c>
      <c r="E23" s="58"/>
      <c r="F23" s="58"/>
      <c r="G23" s="55">
        <v>2167248.1217999998</v>
      </c>
      <c r="H23" s="56">
        <v>-12.5601600325263</v>
      </c>
      <c r="I23" s="55">
        <v>166689.66940000001</v>
      </c>
      <c r="J23" s="56">
        <v>8.7961108929770901</v>
      </c>
      <c r="K23" s="55">
        <v>223815.97659999999</v>
      </c>
      <c r="L23" s="56">
        <v>10.327196703906299</v>
      </c>
      <c r="M23" s="56">
        <v>-0.25523784346322698</v>
      </c>
      <c r="N23" s="55">
        <v>15544838.5041</v>
      </c>
      <c r="O23" s="55">
        <v>1102983905.6626</v>
      </c>
      <c r="P23" s="55">
        <v>62065</v>
      </c>
      <c r="Q23" s="55">
        <v>63444</v>
      </c>
      <c r="R23" s="56">
        <v>-2.1735703927873402</v>
      </c>
      <c r="S23" s="55">
        <v>30.533123167646799</v>
      </c>
      <c r="T23" s="55">
        <v>30.276571076855198</v>
      </c>
      <c r="U23" s="57">
        <v>0.84024188872852901</v>
      </c>
    </row>
    <row r="24" spans="1:21" ht="12" thickBot="1">
      <c r="A24" s="74"/>
      <c r="B24" s="69" t="s">
        <v>22</v>
      </c>
      <c r="C24" s="70"/>
      <c r="D24" s="55">
        <v>249287.5796</v>
      </c>
      <c r="E24" s="58"/>
      <c r="F24" s="58"/>
      <c r="G24" s="55">
        <v>243780.8812</v>
      </c>
      <c r="H24" s="56">
        <v>2.2588721366882898</v>
      </c>
      <c r="I24" s="55">
        <v>33299.406600000002</v>
      </c>
      <c r="J24" s="56">
        <v>13.357828197229599</v>
      </c>
      <c r="K24" s="55">
        <v>34973.600599999998</v>
      </c>
      <c r="L24" s="56">
        <v>14.3463262696583</v>
      </c>
      <c r="M24" s="56">
        <v>-4.7870221289140001E-2</v>
      </c>
      <c r="N24" s="55">
        <v>2130797.3923999998</v>
      </c>
      <c r="O24" s="55">
        <v>107123156.2607</v>
      </c>
      <c r="P24" s="55">
        <v>24590</v>
      </c>
      <c r="Q24" s="55">
        <v>25062</v>
      </c>
      <c r="R24" s="56">
        <v>-1.8833293432287901</v>
      </c>
      <c r="S24" s="55">
        <v>10.1377624888166</v>
      </c>
      <c r="T24" s="55">
        <v>10.016999489266601</v>
      </c>
      <c r="U24" s="57">
        <v>1.19121945974952</v>
      </c>
    </row>
    <row r="25" spans="1:21" ht="12" thickBot="1">
      <c r="A25" s="74"/>
      <c r="B25" s="69" t="s">
        <v>23</v>
      </c>
      <c r="C25" s="70"/>
      <c r="D25" s="55">
        <v>335792.39030000003</v>
      </c>
      <c r="E25" s="58"/>
      <c r="F25" s="58"/>
      <c r="G25" s="55">
        <v>310382.9241</v>
      </c>
      <c r="H25" s="56">
        <v>8.1864897283503399</v>
      </c>
      <c r="I25" s="55">
        <v>21939.528399999999</v>
      </c>
      <c r="J25" s="56">
        <v>6.5336586038769502</v>
      </c>
      <c r="K25" s="55">
        <v>29154.819200000002</v>
      </c>
      <c r="L25" s="56">
        <v>9.3931775675284293</v>
      </c>
      <c r="M25" s="56">
        <v>-0.24748192573253899</v>
      </c>
      <c r="N25" s="55">
        <v>2968203.7423</v>
      </c>
      <c r="O25" s="55">
        <v>128362220.317</v>
      </c>
      <c r="P25" s="55">
        <v>16488</v>
      </c>
      <c r="Q25" s="55">
        <v>16632</v>
      </c>
      <c r="R25" s="56">
        <v>-0.86580086580087001</v>
      </c>
      <c r="S25" s="55">
        <v>20.365865496118399</v>
      </c>
      <c r="T25" s="55">
        <v>19.917548605098599</v>
      </c>
      <c r="U25" s="57">
        <v>2.2013151913687801</v>
      </c>
    </row>
    <row r="26" spans="1:21" ht="12" thickBot="1">
      <c r="A26" s="74"/>
      <c r="B26" s="69" t="s">
        <v>24</v>
      </c>
      <c r="C26" s="70"/>
      <c r="D26" s="55">
        <v>588643.00470000005</v>
      </c>
      <c r="E26" s="58"/>
      <c r="F26" s="58"/>
      <c r="G26" s="55">
        <v>672009.27769999998</v>
      </c>
      <c r="H26" s="56">
        <v>-12.4055241149835</v>
      </c>
      <c r="I26" s="55">
        <v>139993.9822</v>
      </c>
      <c r="J26" s="56">
        <v>23.782493137983899</v>
      </c>
      <c r="K26" s="55">
        <v>102720.382</v>
      </c>
      <c r="L26" s="56">
        <v>15.2855600969629</v>
      </c>
      <c r="M26" s="56">
        <v>0.36286469612233302</v>
      </c>
      <c r="N26" s="55">
        <v>4885698.2802999998</v>
      </c>
      <c r="O26" s="55">
        <v>239219333.63600001</v>
      </c>
      <c r="P26" s="55">
        <v>43318</v>
      </c>
      <c r="Q26" s="55">
        <v>43457</v>
      </c>
      <c r="R26" s="56">
        <v>-0.31985640978438001</v>
      </c>
      <c r="S26" s="55">
        <v>13.588877711344001</v>
      </c>
      <c r="T26" s="55">
        <v>14.1797314770923</v>
      </c>
      <c r="U26" s="57">
        <v>-4.34806890090002</v>
      </c>
    </row>
    <row r="27" spans="1:21" ht="12" thickBot="1">
      <c r="A27" s="74"/>
      <c r="B27" s="69" t="s">
        <v>25</v>
      </c>
      <c r="C27" s="70"/>
      <c r="D27" s="55">
        <v>203052.77679999999</v>
      </c>
      <c r="E27" s="58"/>
      <c r="F27" s="58"/>
      <c r="G27" s="55">
        <v>221299.95740000001</v>
      </c>
      <c r="H27" s="56">
        <v>-8.2454514742712792</v>
      </c>
      <c r="I27" s="55">
        <v>51067.399899999997</v>
      </c>
      <c r="J27" s="56">
        <v>25.149816074812701</v>
      </c>
      <c r="K27" s="55">
        <v>60803.196100000001</v>
      </c>
      <c r="L27" s="56">
        <v>27.4754666988472</v>
      </c>
      <c r="M27" s="56">
        <v>-0.16011980988611199</v>
      </c>
      <c r="N27" s="55">
        <v>1772845.7071</v>
      </c>
      <c r="O27" s="55">
        <v>87370883.378299996</v>
      </c>
      <c r="P27" s="55">
        <v>26229</v>
      </c>
      <c r="Q27" s="55">
        <v>27104</v>
      </c>
      <c r="R27" s="56">
        <v>-3.2283057851239598</v>
      </c>
      <c r="S27" s="55">
        <v>7.7415371077814603</v>
      </c>
      <c r="T27" s="55">
        <v>7.7904946576151097</v>
      </c>
      <c r="U27" s="57">
        <v>-0.63240089341480399</v>
      </c>
    </row>
    <row r="28" spans="1:21" ht="12" thickBot="1">
      <c r="A28" s="74"/>
      <c r="B28" s="69" t="s">
        <v>26</v>
      </c>
      <c r="C28" s="70"/>
      <c r="D28" s="55">
        <v>1204452.1753</v>
      </c>
      <c r="E28" s="58"/>
      <c r="F28" s="58"/>
      <c r="G28" s="55">
        <v>1110027.1693</v>
      </c>
      <c r="H28" s="56">
        <v>8.5065490837981805</v>
      </c>
      <c r="I28" s="55">
        <v>23448.581399999999</v>
      </c>
      <c r="J28" s="56">
        <v>1.9468254432069501</v>
      </c>
      <c r="K28" s="55">
        <v>41771.068899999998</v>
      </c>
      <c r="L28" s="56">
        <v>3.7630672523395501</v>
      </c>
      <c r="M28" s="56">
        <v>-0.43864061855501102</v>
      </c>
      <c r="N28" s="55">
        <v>9831518.5233999994</v>
      </c>
      <c r="O28" s="55">
        <v>382524946.11119998</v>
      </c>
      <c r="P28" s="55">
        <v>41574</v>
      </c>
      <c r="Q28" s="55">
        <v>42600</v>
      </c>
      <c r="R28" s="56">
        <v>-2.4084507042253498</v>
      </c>
      <c r="S28" s="55">
        <v>28.971284343580098</v>
      </c>
      <c r="T28" s="55">
        <v>29.7105083051643</v>
      </c>
      <c r="U28" s="57">
        <v>-2.5515747000287998</v>
      </c>
    </row>
    <row r="29" spans="1:21" ht="12" thickBot="1">
      <c r="A29" s="74"/>
      <c r="B29" s="69" t="s">
        <v>27</v>
      </c>
      <c r="C29" s="70"/>
      <c r="D29" s="55">
        <v>704458.61159999995</v>
      </c>
      <c r="E29" s="58"/>
      <c r="F29" s="58"/>
      <c r="G29" s="55">
        <v>710929.29130000004</v>
      </c>
      <c r="H29" s="56">
        <v>-0.910172049342306</v>
      </c>
      <c r="I29" s="55">
        <v>86117.252600000007</v>
      </c>
      <c r="J29" s="56">
        <v>12.224600733378301</v>
      </c>
      <c r="K29" s="55">
        <v>103962.4611</v>
      </c>
      <c r="L29" s="56">
        <v>14.6234600785537</v>
      </c>
      <c r="M29" s="56">
        <v>-0.17165050068250101</v>
      </c>
      <c r="N29" s="55">
        <v>5626458.9917000001</v>
      </c>
      <c r="O29" s="55">
        <v>264247467.4253</v>
      </c>
      <c r="P29" s="55">
        <v>104142</v>
      </c>
      <c r="Q29" s="55">
        <v>103502</v>
      </c>
      <c r="R29" s="56">
        <v>0.61834553921662505</v>
      </c>
      <c r="S29" s="55">
        <v>6.76440448234142</v>
      </c>
      <c r="T29" s="55">
        <v>7.0645718817027703</v>
      </c>
      <c r="U29" s="57">
        <v>-4.4374549177971403</v>
      </c>
    </row>
    <row r="30" spans="1:21" ht="12" thickBot="1">
      <c r="A30" s="74"/>
      <c r="B30" s="69" t="s">
        <v>28</v>
      </c>
      <c r="C30" s="70"/>
      <c r="D30" s="55">
        <v>782503.85049999994</v>
      </c>
      <c r="E30" s="58"/>
      <c r="F30" s="58"/>
      <c r="G30" s="55">
        <v>737884.04130000004</v>
      </c>
      <c r="H30" s="56">
        <v>6.0469947447825598</v>
      </c>
      <c r="I30" s="55">
        <v>97409.474300000002</v>
      </c>
      <c r="J30" s="56">
        <v>12.4484338623711</v>
      </c>
      <c r="K30" s="55">
        <v>106239.4492</v>
      </c>
      <c r="L30" s="56">
        <v>14.3978515937041</v>
      </c>
      <c r="M30" s="56">
        <v>-8.3113899464757002E-2</v>
      </c>
      <c r="N30" s="55">
        <v>6732003.7144999998</v>
      </c>
      <c r="O30" s="55">
        <v>413235984.56999999</v>
      </c>
      <c r="P30" s="55">
        <v>63567</v>
      </c>
      <c r="Q30" s="55">
        <v>64389</v>
      </c>
      <c r="R30" s="56">
        <v>-1.2766155709826199</v>
      </c>
      <c r="S30" s="55">
        <v>12.309906877782501</v>
      </c>
      <c r="T30" s="55">
        <v>12.2987658979018</v>
      </c>
      <c r="U30" s="57">
        <v>9.0504176768323993E-2</v>
      </c>
    </row>
    <row r="31" spans="1:21" ht="12" thickBot="1">
      <c r="A31" s="74"/>
      <c r="B31" s="69" t="s">
        <v>29</v>
      </c>
      <c r="C31" s="70"/>
      <c r="D31" s="55">
        <v>627671.84519999998</v>
      </c>
      <c r="E31" s="58"/>
      <c r="F31" s="58"/>
      <c r="G31" s="55">
        <v>680511.91200000001</v>
      </c>
      <c r="H31" s="56">
        <v>-7.7647526616697897</v>
      </c>
      <c r="I31" s="55">
        <v>33601.6253</v>
      </c>
      <c r="J31" s="56">
        <v>5.3533746267196802</v>
      </c>
      <c r="K31" s="55">
        <v>40407.121800000001</v>
      </c>
      <c r="L31" s="56">
        <v>5.9377537832137204</v>
      </c>
      <c r="M31" s="56">
        <v>-0.16842319365592601</v>
      </c>
      <c r="N31" s="55">
        <v>4966409.6612999998</v>
      </c>
      <c r="O31" s="55">
        <v>447041044.47430003</v>
      </c>
      <c r="P31" s="55">
        <v>24634</v>
      </c>
      <c r="Q31" s="55">
        <v>25476</v>
      </c>
      <c r="R31" s="56">
        <v>-3.3050714397864698</v>
      </c>
      <c r="S31" s="55">
        <v>25.479899537224998</v>
      </c>
      <c r="T31" s="55">
        <v>24.135420776417</v>
      </c>
      <c r="U31" s="57">
        <v>5.2766250465145399</v>
      </c>
    </row>
    <row r="32" spans="1:21" ht="12" thickBot="1">
      <c r="A32" s="74"/>
      <c r="B32" s="69" t="s">
        <v>30</v>
      </c>
      <c r="C32" s="70"/>
      <c r="D32" s="55">
        <v>115211.16130000001</v>
      </c>
      <c r="E32" s="58"/>
      <c r="F32" s="58"/>
      <c r="G32" s="55">
        <v>98992.629000000001</v>
      </c>
      <c r="H32" s="56">
        <v>16.383575690266799</v>
      </c>
      <c r="I32" s="55">
        <v>26790.683099999998</v>
      </c>
      <c r="J32" s="56">
        <v>23.2535483521769</v>
      </c>
      <c r="K32" s="55">
        <v>27577.091</v>
      </c>
      <c r="L32" s="56">
        <v>27.857721608747301</v>
      </c>
      <c r="M32" s="56">
        <v>-2.8516709757385E-2</v>
      </c>
      <c r="N32" s="55">
        <v>946961.27419999999</v>
      </c>
      <c r="O32" s="55">
        <v>43440594.0484</v>
      </c>
      <c r="P32" s="55">
        <v>21582</v>
      </c>
      <c r="Q32" s="55">
        <v>21841</v>
      </c>
      <c r="R32" s="56">
        <v>-1.1858431390504101</v>
      </c>
      <c r="S32" s="55">
        <v>5.3382986423871701</v>
      </c>
      <c r="T32" s="55">
        <v>5.2185380248157101</v>
      </c>
      <c r="U32" s="57">
        <v>2.2434229628994</v>
      </c>
    </row>
    <row r="33" spans="1:21" ht="12" thickBot="1">
      <c r="A33" s="74"/>
      <c r="B33" s="69" t="s">
        <v>66</v>
      </c>
      <c r="C33" s="70"/>
      <c r="D33" s="55">
        <v>2.2124000000000001</v>
      </c>
      <c r="E33" s="58"/>
      <c r="F33" s="58"/>
      <c r="G33" s="58"/>
      <c r="H33" s="58"/>
      <c r="I33" s="55">
        <v>0</v>
      </c>
      <c r="J33" s="56">
        <v>0</v>
      </c>
      <c r="K33" s="58"/>
      <c r="L33" s="58"/>
      <c r="M33" s="58"/>
      <c r="N33" s="55">
        <v>2.2124000000000001</v>
      </c>
      <c r="O33" s="55">
        <v>538.96939999999995</v>
      </c>
      <c r="P33" s="55">
        <v>1</v>
      </c>
      <c r="Q33" s="58"/>
      <c r="R33" s="58"/>
      <c r="S33" s="55">
        <v>2.2124000000000001</v>
      </c>
      <c r="T33" s="58"/>
      <c r="U33" s="59"/>
    </row>
    <row r="34" spans="1:21" ht="12" thickBot="1">
      <c r="A34" s="74"/>
      <c r="B34" s="69" t="s">
        <v>75</v>
      </c>
      <c r="C34" s="70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5">
        <v>1</v>
      </c>
      <c r="P34" s="58"/>
      <c r="Q34" s="58"/>
      <c r="R34" s="58"/>
      <c r="S34" s="58"/>
      <c r="T34" s="58"/>
      <c r="U34" s="59"/>
    </row>
    <row r="35" spans="1:21" ht="12" thickBot="1">
      <c r="A35" s="74"/>
      <c r="B35" s="69" t="s">
        <v>31</v>
      </c>
      <c r="C35" s="70"/>
      <c r="D35" s="55">
        <v>224355.93410000001</v>
      </c>
      <c r="E35" s="58"/>
      <c r="F35" s="58"/>
      <c r="G35" s="55">
        <v>220416.69099999999</v>
      </c>
      <c r="H35" s="56">
        <v>1.78718003710525</v>
      </c>
      <c r="I35" s="55">
        <v>27754.158899999999</v>
      </c>
      <c r="J35" s="56">
        <v>12.3705927419907</v>
      </c>
      <c r="K35" s="55">
        <v>9971.7459999999992</v>
      </c>
      <c r="L35" s="56">
        <v>4.5240430544345704</v>
      </c>
      <c r="M35" s="56">
        <v>1.7832797686583699</v>
      </c>
      <c r="N35" s="55">
        <v>2142034.2141</v>
      </c>
      <c r="O35" s="55">
        <v>75322566.261500001</v>
      </c>
      <c r="P35" s="55">
        <v>12747</v>
      </c>
      <c r="Q35" s="55">
        <v>14530</v>
      </c>
      <c r="R35" s="56">
        <v>-12.271163110805199</v>
      </c>
      <c r="S35" s="55">
        <v>17.6006851886718</v>
      </c>
      <c r="T35" s="55">
        <v>17.138382119752201</v>
      </c>
      <c r="U35" s="57">
        <v>2.6266197251068002</v>
      </c>
    </row>
    <row r="36" spans="1:21" ht="12" thickBot="1">
      <c r="A36" s="74"/>
      <c r="B36" s="69" t="s">
        <v>74</v>
      </c>
      <c r="C36" s="70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5">
        <v>434490.90740000003</v>
      </c>
      <c r="P36" s="58"/>
      <c r="Q36" s="58"/>
      <c r="R36" s="58"/>
      <c r="S36" s="58"/>
      <c r="T36" s="58"/>
      <c r="U36" s="59"/>
    </row>
    <row r="37" spans="1:21" ht="12" thickBot="1">
      <c r="A37" s="74"/>
      <c r="B37" s="69" t="s">
        <v>61</v>
      </c>
      <c r="C37" s="70"/>
      <c r="D37" s="55">
        <v>288417.28999999998</v>
      </c>
      <c r="E37" s="58"/>
      <c r="F37" s="58"/>
      <c r="G37" s="55">
        <v>75750.490000000005</v>
      </c>
      <c r="H37" s="56">
        <v>280.74643477553701</v>
      </c>
      <c r="I37" s="55">
        <v>7344.84</v>
      </c>
      <c r="J37" s="56">
        <v>2.5466018351396298</v>
      </c>
      <c r="K37" s="55">
        <v>2188.4499999999998</v>
      </c>
      <c r="L37" s="56">
        <v>2.8890242162129902</v>
      </c>
      <c r="M37" s="56">
        <v>2.3561836002650298</v>
      </c>
      <c r="N37" s="55">
        <v>1180658.45</v>
      </c>
      <c r="O37" s="55">
        <v>87605107.430000007</v>
      </c>
      <c r="P37" s="55">
        <v>51</v>
      </c>
      <c r="Q37" s="55">
        <v>96</v>
      </c>
      <c r="R37" s="56">
        <v>-46.875</v>
      </c>
      <c r="S37" s="55">
        <v>5655.2409803921601</v>
      </c>
      <c r="T37" s="55">
        <v>1476.8343749999999</v>
      </c>
      <c r="U37" s="57">
        <v>73.885562434554501</v>
      </c>
    </row>
    <row r="38" spans="1:21" ht="12" thickBot="1">
      <c r="A38" s="74"/>
      <c r="B38" s="69" t="s">
        <v>35</v>
      </c>
      <c r="C38" s="70"/>
      <c r="D38" s="55">
        <v>110099.34</v>
      </c>
      <c r="E38" s="58"/>
      <c r="F38" s="58"/>
      <c r="G38" s="55">
        <v>195811.16</v>
      </c>
      <c r="H38" s="56">
        <v>-43.772694058908598</v>
      </c>
      <c r="I38" s="55">
        <v>-11202.73</v>
      </c>
      <c r="J38" s="56">
        <v>-10.1751109498022</v>
      </c>
      <c r="K38" s="55">
        <v>-26950.47</v>
      </c>
      <c r="L38" s="56">
        <v>-13.763500507325499</v>
      </c>
      <c r="M38" s="56">
        <v>-0.58432153502332196</v>
      </c>
      <c r="N38" s="55">
        <v>1112914.93</v>
      </c>
      <c r="O38" s="55">
        <v>137854157.71000001</v>
      </c>
      <c r="P38" s="55">
        <v>49</v>
      </c>
      <c r="Q38" s="55">
        <v>62</v>
      </c>
      <c r="R38" s="56">
        <v>-20.9677419354839</v>
      </c>
      <c r="S38" s="55">
        <v>2246.9253061224499</v>
      </c>
      <c r="T38" s="55">
        <v>1558.5212903225799</v>
      </c>
      <c r="U38" s="57">
        <v>30.6376012555512</v>
      </c>
    </row>
    <row r="39" spans="1:21" ht="12" thickBot="1">
      <c r="A39" s="74"/>
      <c r="B39" s="69" t="s">
        <v>36</v>
      </c>
      <c r="C39" s="70"/>
      <c r="D39" s="55">
        <v>35231.629999999997</v>
      </c>
      <c r="E39" s="58"/>
      <c r="F39" s="58"/>
      <c r="G39" s="55">
        <v>46034.21</v>
      </c>
      <c r="H39" s="56">
        <v>-23.4664176924075</v>
      </c>
      <c r="I39" s="55">
        <v>828.23</v>
      </c>
      <c r="J39" s="56">
        <v>2.3508137432188101</v>
      </c>
      <c r="K39" s="55">
        <v>582.94000000000005</v>
      </c>
      <c r="L39" s="56">
        <v>1.26631911354621</v>
      </c>
      <c r="M39" s="56">
        <v>0.42078086938621501</v>
      </c>
      <c r="N39" s="55">
        <v>262321.71999999997</v>
      </c>
      <c r="O39" s="55">
        <v>120144302.73999999</v>
      </c>
      <c r="P39" s="55">
        <v>10</v>
      </c>
      <c r="Q39" s="55">
        <v>10</v>
      </c>
      <c r="R39" s="56">
        <v>0</v>
      </c>
      <c r="S39" s="55">
        <v>3523.163</v>
      </c>
      <c r="T39" s="55">
        <v>2296.3249999999998</v>
      </c>
      <c r="U39" s="57">
        <v>34.8220618801912</v>
      </c>
    </row>
    <row r="40" spans="1:21" ht="12" thickBot="1">
      <c r="A40" s="74"/>
      <c r="B40" s="69" t="s">
        <v>37</v>
      </c>
      <c r="C40" s="70"/>
      <c r="D40" s="55">
        <v>55064.92</v>
      </c>
      <c r="E40" s="58"/>
      <c r="F40" s="58"/>
      <c r="G40" s="55">
        <v>71994.929999999993</v>
      </c>
      <c r="H40" s="56">
        <v>-23.515558665033801</v>
      </c>
      <c r="I40" s="55">
        <v>-8620.84</v>
      </c>
      <c r="J40" s="56">
        <v>-15.6557750379007</v>
      </c>
      <c r="K40" s="55">
        <v>-11433.81</v>
      </c>
      <c r="L40" s="56">
        <v>-15.8814099826196</v>
      </c>
      <c r="M40" s="56">
        <v>-0.246022104617796</v>
      </c>
      <c r="N40" s="55">
        <v>625110.86</v>
      </c>
      <c r="O40" s="55">
        <v>98580855.010000005</v>
      </c>
      <c r="P40" s="55">
        <v>29</v>
      </c>
      <c r="Q40" s="55">
        <v>40</v>
      </c>
      <c r="R40" s="56">
        <v>-27.5</v>
      </c>
      <c r="S40" s="55">
        <v>1898.7903448275899</v>
      </c>
      <c r="T40" s="55">
        <v>1474.0617500000001</v>
      </c>
      <c r="U40" s="57">
        <v>22.3683776349807</v>
      </c>
    </row>
    <row r="41" spans="1:21" ht="12" thickBot="1">
      <c r="A41" s="74"/>
      <c r="B41" s="69" t="s">
        <v>63</v>
      </c>
      <c r="C41" s="70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5">
        <v>3.47</v>
      </c>
      <c r="O41" s="55">
        <v>1389.31</v>
      </c>
      <c r="P41" s="58"/>
      <c r="Q41" s="55">
        <v>1</v>
      </c>
      <c r="R41" s="58"/>
      <c r="S41" s="58"/>
      <c r="T41" s="55">
        <v>3.42</v>
      </c>
      <c r="U41" s="59"/>
    </row>
    <row r="42" spans="1:21" ht="12" thickBot="1">
      <c r="A42" s="74"/>
      <c r="B42" s="69" t="s">
        <v>32</v>
      </c>
      <c r="C42" s="70"/>
      <c r="D42" s="55">
        <v>10717.9486</v>
      </c>
      <c r="E42" s="58"/>
      <c r="F42" s="58"/>
      <c r="G42" s="55">
        <v>56732.477800000001</v>
      </c>
      <c r="H42" s="56">
        <v>-81.1079138165194</v>
      </c>
      <c r="I42" s="55">
        <v>961.46100000000001</v>
      </c>
      <c r="J42" s="56">
        <v>8.9705692374751607</v>
      </c>
      <c r="K42" s="55">
        <v>3025.8236999999999</v>
      </c>
      <c r="L42" s="56">
        <v>5.3334947059195796</v>
      </c>
      <c r="M42" s="56">
        <v>-0.68224817592644305</v>
      </c>
      <c r="N42" s="55">
        <v>87764.956600000005</v>
      </c>
      <c r="O42" s="55">
        <v>21322991.084100001</v>
      </c>
      <c r="P42" s="55">
        <v>42</v>
      </c>
      <c r="Q42" s="55">
        <v>35</v>
      </c>
      <c r="R42" s="56">
        <v>20</v>
      </c>
      <c r="S42" s="55">
        <v>255.18925238095201</v>
      </c>
      <c r="T42" s="55">
        <v>196.72772000000001</v>
      </c>
      <c r="U42" s="57">
        <v>22.909088778425399</v>
      </c>
    </row>
    <row r="43" spans="1:21" ht="12" thickBot="1">
      <c r="A43" s="74"/>
      <c r="B43" s="69" t="s">
        <v>33</v>
      </c>
      <c r="C43" s="70"/>
      <c r="D43" s="55">
        <v>251025.9767</v>
      </c>
      <c r="E43" s="58"/>
      <c r="F43" s="58"/>
      <c r="G43" s="55">
        <v>371406.15480000002</v>
      </c>
      <c r="H43" s="56">
        <v>-32.412004094230497</v>
      </c>
      <c r="I43" s="55">
        <v>16536.4732</v>
      </c>
      <c r="J43" s="56">
        <v>6.5875545700047899</v>
      </c>
      <c r="K43" s="55">
        <v>23995.891899999999</v>
      </c>
      <c r="L43" s="56">
        <v>6.4608223611484403</v>
      </c>
      <c r="M43" s="56">
        <v>-0.31086232306289102</v>
      </c>
      <c r="N43" s="55">
        <v>2162057.6852000002</v>
      </c>
      <c r="O43" s="55">
        <v>157165519.9844</v>
      </c>
      <c r="P43" s="55">
        <v>1267</v>
      </c>
      <c r="Q43" s="55">
        <v>1390</v>
      </c>
      <c r="R43" s="56">
        <v>-8.8489208633093508</v>
      </c>
      <c r="S43" s="55">
        <v>198.126264167324</v>
      </c>
      <c r="T43" s="55">
        <v>192.85459223021601</v>
      </c>
      <c r="U43" s="57">
        <v>2.6607638110293501</v>
      </c>
    </row>
    <row r="44" spans="1:21" ht="12" thickBot="1">
      <c r="A44" s="74"/>
      <c r="B44" s="69" t="s">
        <v>38</v>
      </c>
      <c r="C44" s="70"/>
      <c r="D44" s="55">
        <v>79500.36</v>
      </c>
      <c r="E44" s="58"/>
      <c r="F44" s="58"/>
      <c r="G44" s="55">
        <v>85299.21</v>
      </c>
      <c r="H44" s="56">
        <v>-6.7982458454187302</v>
      </c>
      <c r="I44" s="55">
        <v>-13069.22</v>
      </c>
      <c r="J44" s="56">
        <v>-16.4391959986093</v>
      </c>
      <c r="K44" s="55">
        <v>-7048.64</v>
      </c>
      <c r="L44" s="56">
        <v>-8.2634294033907203</v>
      </c>
      <c r="M44" s="56">
        <v>0.85414775048803804</v>
      </c>
      <c r="N44" s="55">
        <v>814678.2</v>
      </c>
      <c r="O44" s="55">
        <v>72092039.430000007</v>
      </c>
      <c r="P44" s="55">
        <v>58</v>
      </c>
      <c r="Q44" s="55">
        <v>54</v>
      </c>
      <c r="R44" s="56">
        <v>7.4074074074074199</v>
      </c>
      <c r="S44" s="55">
        <v>1370.69586206897</v>
      </c>
      <c r="T44" s="55">
        <v>1380.2950000000001</v>
      </c>
      <c r="U44" s="57">
        <v>-0.70031129418784599</v>
      </c>
    </row>
    <row r="45" spans="1:21" ht="12" thickBot="1">
      <c r="A45" s="74"/>
      <c r="B45" s="69" t="s">
        <v>39</v>
      </c>
      <c r="C45" s="70"/>
      <c r="D45" s="55">
        <v>56192.15</v>
      </c>
      <c r="E45" s="58"/>
      <c r="F45" s="58"/>
      <c r="G45" s="55">
        <v>42479.53</v>
      </c>
      <c r="H45" s="56">
        <v>32.280536060545003</v>
      </c>
      <c r="I45" s="55">
        <v>7579.1</v>
      </c>
      <c r="J45" s="56">
        <v>13.4878270363387</v>
      </c>
      <c r="K45" s="55">
        <v>5715.03</v>
      </c>
      <c r="L45" s="56">
        <v>13.453609303116099</v>
      </c>
      <c r="M45" s="56">
        <v>0.326169766387928</v>
      </c>
      <c r="N45" s="55">
        <v>415222.81</v>
      </c>
      <c r="O45" s="55">
        <v>31531540.870000001</v>
      </c>
      <c r="P45" s="55">
        <v>45</v>
      </c>
      <c r="Q45" s="55">
        <v>43</v>
      </c>
      <c r="R45" s="56">
        <v>4.65116279069768</v>
      </c>
      <c r="S45" s="55">
        <v>1248.71444444444</v>
      </c>
      <c r="T45" s="55">
        <v>1193.3430232558101</v>
      </c>
      <c r="U45" s="57">
        <v>4.43427409965338</v>
      </c>
    </row>
    <row r="46" spans="1:21" ht="12" thickBot="1">
      <c r="A46" s="74"/>
      <c r="B46" s="69" t="s">
        <v>68</v>
      </c>
      <c r="C46" s="70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5">
        <v>-5687.4357</v>
      </c>
      <c r="P46" s="58"/>
      <c r="Q46" s="58"/>
      <c r="R46" s="58"/>
      <c r="S46" s="58"/>
      <c r="T46" s="58"/>
      <c r="U46" s="59"/>
    </row>
    <row r="47" spans="1:21" ht="12" thickBot="1">
      <c r="A47" s="75"/>
      <c r="B47" s="69" t="s">
        <v>34</v>
      </c>
      <c r="C47" s="70"/>
      <c r="D47" s="60">
        <v>8691.9598000000005</v>
      </c>
      <c r="E47" s="61"/>
      <c r="F47" s="61"/>
      <c r="G47" s="60">
        <v>5371.6980999999996</v>
      </c>
      <c r="H47" s="62">
        <v>61.810281184640601</v>
      </c>
      <c r="I47" s="60">
        <v>383.9941</v>
      </c>
      <c r="J47" s="62">
        <v>4.4178080529088497</v>
      </c>
      <c r="K47" s="60">
        <v>399.25959999999998</v>
      </c>
      <c r="L47" s="62">
        <v>7.4326515110743099</v>
      </c>
      <c r="M47" s="62">
        <v>-3.8234522100408001E-2</v>
      </c>
      <c r="N47" s="60">
        <v>69605.328599999993</v>
      </c>
      <c r="O47" s="60">
        <v>8025203.7369999997</v>
      </c>
      <c r="P47" s="60">
        <v>11</v>
      </c>
      <c r="Q47" s="60">
        <v>14</v>
      </c>
      <c r="R47" s="62">
        <v>-21.428571428571399</v>
      </c>
      <c r="S47" s="60">
        <v>790.17816363636405</v>
      </c>
      <c r="T47" s="60">
        <v>1297.6617285714301</v>
      </c>
      <c r="U47" s="63">
        <v>-64.2239419271787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H29" sqref="H29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76</v>
      </c>
      <c r="B1" s="38" t="s">
        <v>77</v>
      </c>
      <c r="C1" s="38" t="s">
        <v>58</v>
      </c>
      <c r="D1" s="38" t="s">
        <v>59</v>
      </c>
      <c r="E1" s="38" t="s">
        <v>78</v>
      </c>
      <c r="F1" s="38" t="s">
        <v>60</v>
      </c>
      <c r="G1" s="38"/>
      <c r="H1" s="38"/>
    </row>
    <row r="2" spans="1:8">
      <c r="A2" s="37">
        <v>1</v>
      </c>
      <c r="B2" s="84">
        <v>42711</v>
      </c>
      <c r="C2" s="37">
        <v>12</v>
      </c>
      <c r="D2" s="37">
        <v>38381</v>
      </c>
      <c r="E2" s="37">
        <v>507273.449767521</v>
      </c>
      <c r="F2" s="37">
        <v>371286.957862393</v>
      </c>
      <c r="G2" s="37"/>
      <c r="H2" s="37"/>
    </row>
    <row r="3" spans="1:8">
      <c r="A3" s="37">
        <v>2</v>
      </c>
      <c r="B3" s="84">
        <v>42711</v>
      </c>
      <c r="C3" s="37">
        <v>13</v>
      </c>
      <c r="D3" s="37">
        <v>7454</v>
      </c>
      <c r="E3" s="37">
        <v>60044.089723931596</v>
      </c>
      <c r="F3" s="37">
        <v>45683.710123931603</v>
      </c>
      <c r="G3" s="37"/>
      <c r="H3" s="37"/>
    </row>
    <row r="4" spans="1:8">
      <c r="A4" s="37">
        <v>3</v>
      </c>
      <c r="B4" s="84">
        <v>42711</v>
      </c>
      <c r="C4" s="37">
        <v>14</v>
      </c>
      <c r="D4" s="37">
        <v>84204</v>
      </c>
      <c r="E4" s="37">
        <v>76734.153084305304</v>
      </c>
      <c r="F4" s="37">
        <v>52212.453968132198</v>
      </c>
      <c r="G4" s="37"/>
      <c r="H4" s="37"/>
    </row>
    <row r="5" spans="1:8">
      <c r="A5" s="37">
        <v>4</v>
      </c>
      <c r="B5" s="84">
        <v>42711</v>
      </c>
      <c r="C5" s="37">
        <v>15</v>
      </c>
      <c r="D5" s="37">
        <v>2707</v>
      </c>
      <c r="E5" s="37">
        <v>46971.108784804499</v>
      </c>
      <c r="F5" s="37">
        <v>36268.6969822026</v>
      </c>
      <c r="G5" s="37"/>
      <c r="H5" s="37"/>
    </row>
    <row r="6" spans="1:8">
      <c r="A6" s="37">
        <v>5</v>
      </c>
      <c r="B6" s="84">
        <v>42711</v>
      </c>
      <c r="C6" s="37">
        <v>16</v>
      </c>
      <c r="D6" s="37">
        <v>2810</v>
      </c>
      <c r="E6" s="37">
        <v>169214.21712136801</v>
      </c>
      <c r="F6" s="37">
        <v>143206.36838205101</v>
      </c>
      <c r="G6" s="37"/>
      <c r="H6" s="37"/>
    </row>
    <row r="7" spans="1:8">
      <c r="A7" s="37">
        <v>6</v>
      </c>
      <c r="B7" s="84">
        <v>42711</v>
      </c>
      <c r="C7" s="37">
        <v>17</v>
      </c>
      <c r="D7" s="37">
        <v>10298</v>
      </c>
      <c r="E7" s="37">
        <v>200715.985024786</v>
      </c>
      <c r="F7" s="37">
        <v>143364.449581197</v>
      </c>
      <c r="G7" s="37"/>
      <c r="H7" s="37"/>
    </row>
    <row r="8" spans="1:8">
      <c r="A8" s="37">
        <v>7</v>
      </c>
      <c r="B8" s="84">
        <v>42711</v>
      </c>
      <c r="C8" s="37">
        <v>18</v>
      </c>
      <c r="D8" s="37">
        <v>71243</v>
      </c>
      <c r="E8" s="37">
        <v>100001.192386325</v>
      </c>
      <c r="F8" s="37">
        <v>81401.214245299096</v>
      </c>
      <c r="G8" s="37"/>
      <c r="H8" s="37"/>
    </row>
    <row r="9" spans="1:8">
      <c r="A9" s="37">
        <v>8</v>
      </c>
      <c r="B9" s="84">
        <v>42711</v>
      </c>
      <c r="C9" s="37">
        <v>19</v>
      </c>
      <c r="D9" s="37">
        <v>11211</v>
      </c>
      <c r="E9" s="37">
        <v>72705.797187179502</v>
      </c>
      <c r="F9" s="37">
        <v>63891.088405982897</v>
      </c>
      <c r="G9" s="37"/>
      <c r="H9" s="37"/>
    </row>
    <row r="10" spans="1:8">
      <c r="A10" s="37">
        <v>9</v>
      </c>
      <c r="B10" s="84">
        <v>42711</v>
      </c>
      <c r="C10" s="37">
        <v>21</v>
      </c>
      <c r="D10" s="37">
        <v>141302</v>
      </c>
      <c r="E10" s="37">
        <v>542657.97799743596</v>
      </c>
      <c r="F10" s="37">
        <v>561115.84329999995</v>
      </c>
      <c r="G10" s="37"/>
      <c r="H10" s="37"/>
    </row>
    <row r="11" spans="1:8">
      <c r="A11" s="37">
        <v>10</v>
      </c>
      <c r="B11" s="84">
        <v>42711</v>
      </c>
      <c r="C11" s="37">
        <v>22</v>
      </c>
      <c r="D11" s="37">
        <v>33225</v>
      </c>
      <c r="E11" s="37">
        <v>581162.75480427302</v>
      </c>
      <c r="F11" s="37">
        <v>513501.02075897402</v>
      </c>
      <c r="G11" s="37"/>
      <c r="H11" s="37"/>
    </row>
    <row r="12" spans="1:8">
      <c r="A12" s="37">
        <v>11</v>
      </c>
      <c r="B12" s="84">
        <v>42711</v>
      </c>
      <c r="C12" s="37">
        <v>23</v>
      </c>
      <c r="D12" s="37">
        <v>105238.66499999999</v>
      </c>
      <c r="E12" s="37">
        <v>1133528.14836496</v>
      </c>
      <c r="F12" s="37">
        <v>949853.89196581196</v>
      </c>
      <c r="G12" s="37"/>
      <c r="H12" s="37"/>
    </row>
    <row r="13" spans="1:8">
      <c r="A13" s="37">
        <v>12</v>
      </c>
      <c r="B13" s="84">
        <v>42711</v>
      </c>
      <c r="C13" s="37">
        <v>24</v>
      </c>
      <c r="D13" s="37">
        <v>19584.099999999999</v>
      </c>
      <c r="E13" s="37">
        <v>582884.05682991503</v>
      </c>
      <c r="F13" s="37">
        <v>536512.04531196598</v>
      </c>
      <c r="G13" s="37"/>
      <c r="H13" s="37"/>
    </row>
    <row r="14" spans="1:8">
      <c r="A14" s="37">
        <v>13</v>
      </c>
      <c r="B14" s="84">
        <v>42711</v>
      </c>
      <c r="C14" s="37">
        <v>25</v>
      </c>
      <c r="D14" s="37">
        <v>81043</v>
      </c>
      <c r="E14" s="37">
        <v>968333.95078053803</v>
      </c>
      <c r="F14" s="37">
        <v>883046.49769999995</v>
      </c>
      <c r="G14" s="37"/>
      <c r="H14" s="37"/>
    </row>
    <row r="15" spans="1:8">
      <c r="A15" s="37">
        <v>14</v>
      </c>
      <c r="B15" s="84">
        <v>42711</v>
      </c>
      <c r="C15" s="37">
        <v>26</v>
      </c>
      <c r="D15" s="37">
        <v>62298</v>
      </c>
      <c r="E15" s="37">
        <v>298700.45651075599</v>
      </c>
      <c r="F15" s="37">
        <v>260225.16277345101</v>
      </c>
      <c r="G15" s="37"/>
      <c r="H15" s="37"/>
    </row>
    <row r="16" spans="1:8">
      <c r="A16" s="37">
        <v>15</v>
      </c>
      <c r="B16" s="84">
        <v>42711</v>
      </c>
      <c r="C16" s="37">
        <v>27</v>
      </c>
      <c r="D16" s="37">
        <v>102088.288</v>
      </c>
      <c r="E16" s="37">
        <v>877258.85084647103</v>
      </c>
      <c r="F16" s="37">
        <v>821433.587641911</v>
      </c>
      <c r="G16" s="37"/>
      <c r="H16" s="37"/>
    </row>
    <row r="17" spans="1:9">
      <c r="A17" s="37">
        <v>16</v>
      </c>
      <c r="B17" s="84">
        <v>42711</v>
      </c>
      <c r="C17" s="37">
        <v>29</v>
      </c>
      <c r="D17" s="37">
        <v>140710</v>
      </c>
      <c r="E17" s="37">
        <v>1895039.97084274</v>
      </c>
      <c r="F17" s="37">
        <v>1728348.63812393</v>
      </c>
      <c r="G17" s="37"/>
      <c r="H17" s="37"/>
    </row>
    <row r="18" spans="1:9">
      <c r="A18" s="37">
        <v>17</v>
      </c>
      <c r="B18" s="84">
        <v>42711</v>
      </c>
      <c r="C18" s="37">
        <v>31</v>
      </c>
      <c r="D18" s="37">
        <v>21745.01</v>
      </c>
      <c r="E18" s="37">
        <v>249287.63213160899</v>
      </c>
      <c r="F18" s="37">
        <v>215988.17454419399</v>
      </c>
      <c r="G18" s="37"/>
      <c r="H18" s="37"/>
    </row>
    <row r="19" spans="1:9">
      <c r="A19" s="37">
        <v>18</v>
      </c>
      <c r="B19" s="84">
        <v>42711</v>
      </c>
      <c r="C19" s="37">
        <v>32</v>
      </c>
      <c r="D19" s="37">
        <v>22109.873</v>
      </c>
      <c r="E19" s="37">
        <v>335792.38331543002</v>
      </c>
      <c r="F19" s="37">
        <v>313852.84974190203</v>
      </c>
      <c r="G19" s="37"/>
      <c r="H19" s="37"/>
    </row>
    <row r="20" spans="1:9">
      <c r="A20" s="37">
        <v>19</v>
      </c>
      <c r="B20" s="84">
        <v>42711</v>
      </c>
      <c r="C20" s="37">
        <v>33</v>
      </c>
      <c r="D20" s="37">
        <v>33429.224000000002</v>
      </c>
      <c r="E20" s="37">
        <v>588642.99739493197</v>
      </c>
      <c r="F20" s="37">
        <v>448648.99467398098</v>
      </c>
      <c r="G20" s="37"/>
      <c r="H20" s="37"/>
    </row>
    <row r="21" spans="1:9">
      <c r="A21" s="37">
        <v>20</v>
      </c>
      <c r="B21" s="84">
        <v>42711</v>
      </c>
      <c r="C21" s="37">
        <v>34</v>
      </c>
      <c r="D21" s="37">
        <v>33812.186000000002</v>
      </c>
      <c r="E21" s="37">
        <v>203052.65285858899</v>
      </c>
      <c r="F21" s="37">
        <v>151985.376941122</v>
      </c>
      <c r="G21" s="37"/>
      <c r="H21" s="37"/>
    </row>
    <row r="22" spans="1:9">
      <c r="A22" s="37">
        <v>21</v>
      </c>
      <c r="B22" s="84">
        <v>42711</v>
      </c>
      <c r="C22" s="37">
        <v>35</v>
      </c>
      <c r="D22" s="37">
        <v>43838.847999999998</v>
      </c>
      <c r="E22" s="37">
        <v>1204452.1752716801</v>
      </c>
      <c r="F22" s="37">
        <v>1181003.5960486699</v>
      </c>
      <c r="G22" s="37"/>
      <c r="H22" s="37"/>
    </row>
    <row r="23" spans="1:9">
      <c r="A23" s="37">
        <v>22</v>
      </c>
      <c r="B23" s="84">
        <v>42711</v>
      </c>
      <c r="C23" s="37">
        <v>36</v>
      </c>
      <c r="D23" s="37">
        <v>142729.18</v>
      </c>
      <c r="E23" s="37">
        <v>704458.70019203494</v>
      </c>
      <c r="F23" s="37">
        <v>618341.36073567404</v>
      </c>
      <c r="G23" s="37"/>
      <c r="H23" s="37"/>
    </row>
    <row r="24" spans="1:9">
      <c r="A24" s="37">
        <v>23</v>
      </c>
      <c r="B24" s="84">
        <v>42711</v>
      </c>
      <c r="C24" s="37">
        <v>37</v>
      </c>
      <c r="D24" s="37">
        <v>103402.65399999999</v>
      </c>
      <c r="E24" s="37">
        <v>782503.85212300904</v>
      </c>
      <c r="F24" s="37">
        <v>685094.38402773603</v>
      </c>
      <c r="G24" s="37"/>
      <c r="H24" s="37"/>
    </row>
    <row r="25" spans="1:9">
      <c r="A25" s="37">
        <v>24</v>
      </c>
      <c r="B25" s="84">
        <v>42711</v>
      </c>
      <c r="C25" s="37">
        <v>38</v>
      </c>
      <c r="D25" s="37">
        <v>121877.645</v>
      </c>
      <c r="E25" s="37">
        <v>627671.80112389405</v>
      </c>
      <c r="F25" s="37">
        <v>594070.19834601798</v>
      </c>
      <c r="G25" s="37"/>
      <c r="H25" s="37"/>
    </row>
    <row r="26" spans="1:9">
      <c r="A26" s="37">
        <v>25</v>
      </c>
      <c r="B26" s="84">
        <v>42711</v>
      </c>
      <c r="C26" s="37">
        <v>39</v>
      </c>
      <c r="D26" s="37">
        <v>69801.914999999994</v>
      </c>
      <c r="E26" s="37">
        <v>115211.066873232</v>
      </c>
      <c r="F26" s="37">
        <v>88420.521517825997</v>
      </c>
      <c r="G26" s="37"/>
      <c r="H26" s="37"/>
    </row>
    <row r="27" spans="1:9">
      <c r="A27" s="37">
        <v>26</v>
      </c>
      <c r="B27" s="84">
        <v>42711</v>
      </c>
      <c r="C27" s="37">
        <v>40</v>
      </c>
      <c r="D27" s="37">
        <v>1</v>
      </c>
      <c r="E27" s="37">
        <v>2.2124000000000001</v>
      </c>
      <c r="F27" s="37">
        <v>2.2124000000000001</v>
      </c>
      <c r="G27" s="37"/>
      <c r="H27" s="37"/>
    </row>
    <row r="28" spans="1:9">
      <c r="A28" s="37">
        <v>27</v>
      </c>
      <c r="B28" s="84">
        <v>42711</v>
      </c>
      <c r="C28" s="37">
        <v>42</v>
      </c>
      <c r="D28" s="37">
        <v>14030.546</v>
      </c>
      <c r="E28" s="37">
        <v>224355.9338</v>
      </c>
      <c r="F28" s="37">
        <v>196601.76759999999</v>
      </c>
      <c r="G28" s="37"/>
      <c r="H28" s="37"/>
    </row>
    <row r="29" spans="1:9">
      <c r="A29" s="37">
        <v>28</v>
      </c>
      <c r="B29" s="84">
        <v>42711</v>
      </c>
      <c r="C29" s="37">
        <v>70</v>
      </c>
      <c r="D29" s="37">
        <v>182</v>
      </c>
      <c r="E29" s="37">
        <v>288417.28999999998</v>
      </c>
      <c r="F29" s="37">
        <v>281072.45</v>
      </c>
      <c r="G29" s="37"/>
      <c r="H29" s="37"/>
    </row>
    <row r="30" spans="1:9">
      <c r="A30" s="37">
        <v>29</v>
      </c>
      <c r="B30" s="84">
        <v>42711</v>
      </c>
      <c r="C30" s="37">
        <v>71</v>
      </c>
      <c r="D30" s="37">
        <v>43</v>
      </c>
      <c r="E30" s="37">
        <v>110099.34</v>
      </c>
      <c r="F30" s="37">
        <v>121302.07</v>
      </c>
      <c r="G30" s="37"/>
      <c r="H30" s="37"/>
    </row>
    <row r="31" spans="1:9">
      <c r="A31" s="30">
        <v>30</v>
      </c>
      <c r="B31" s="84">
        <v>42711</v>
      </c>
      <c r="C31" s="39">
        <v>72</v>
      </c>
      <c r="D31" s="39">
        <v>10</v>
      </c>
      <c r="E31" s="39">
        <v>35231.629999999997</v>
      </c>
      <c r="F31" s="39">
        <v>34403.4</v>
      </c>
      <c r="G31" s="39"/>
      <c r="H31" s="39"/>
      <c r="I31" s="39"/>
    </row>
    <row r="32" spans="1:9">
      <c r="A32" s="30">
        <v>31</v>
      </c>
      <c r="B32" s="84">
        <v>42711</v>
      </c>
      <c r="C32" s="39">
        <v>73</v>
      </c>
      <c r="D32" s="39">
        <v>23</v>
      </c>
      <c r="E32" s="39">
        <v>55064.92</v>
      </c>
      <c r="F32" s="39">
        <v>63685.760000000002</v>
      </c>
      <c r="G32" s="39"/>
      <c r="H32" s="39"/>
    </row>
    <row r="33" spans="1:8">
      <c r="A33" s="30">
        <v>32</v>
      </c>
      <c r="B33" s="84">
        <v>42711</v>
      </c>
      <c r="C33" s="39">
        <v>75</v>
      </c>
      <c r="D33" s="39">
        <v>40</v>
      </c>
      <c r="E33" s="39">
        <v>10717.948717948701</v>
      </c>
      <c r="F33" s="39">
        <v>9756.4871794871797</v>
      </c>
      <c r="G33" s="39"/>
      <c r="H33" s="39"/>
    </row>
    <row r="34" spans="1:8">
      <c r="A34" s="30">
        <v>33</v>
      </c>
      <c r="B34" s="84">
        <v>42711</v>
      </c>
      <c r="C34" s="34">
        <v>76</v>
      </c>
      <c r="D34" s="34">
        <v>1385</v>
      </c>
      <c r="E34" s="34">
        <v>251025.97427008499</v>
      </c>
      <c r="F34" s="30">
        <v>234489.502583761</v>
      </c>
      <c r="G34" s="30"/>
      <c r="H34" s="30"/>
    </row>
    <row r="35" spans="1:8">
      <c r="A35" s="30">
        <v>34</v>
      </c>
      <c r="B35" s="84">
        <v>42711</v>
      </c>
      <c r="C35" s="34">
        <v>77</v>
      </c>
      <c r="D35" s="34">
        <v>54</v>
      </c>
      <c r="E35" s="34">
        <v>79500.36</v>
      </c>
      <c r="F35" s="30">
        <v>92569.58</v>
      </c>
      <c r="G35" s="30"/>
      <c r="H35" s="30"/>
    </row>
    <row r="36" spans="1:8">
      <c r="A36" s="30">
        <v>35</v>
      </c>
      <c r="B36" s="84">
        <v>42711</v>
      </c>
      <c r="C36" s="34">
        <v>78</v>
      </c>
      <c r="D36" s="34">
        <v>43</v>
      </c>
      <c r="E36" s="34">
        <v>56192.15</v>
      </c>
      <c r="F36" s="30">
        <v>48613.05</v>
      </c>
      <c r="G36" s="30"/>
      <c r="H36" s="30"/>
    </row>
    <row r="37" spans="1:8">
      <c r="A37" s="30">
        <v>36</v>
      </c>
      <c r="B37" s="84">
        <v>42711</v>
      </c>
      <c r="C37" s="34">
        <v>99</v>
      </c>
      <c r="D37" s="34">
        <v>9</v>
      </c>
      <c r="E37" s="34">
        <v>8691.9597609863104</v>
      </c>
      <c r="F37" s="30">
        <v>8307.9659783677507</v>
      </c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2016-12-08T03:10:00Z</dcterms:modified>
</cp:coreProperties>
</file>