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J4" i="2"/>
  <c r="J5"/>
  <c r="J6"/>
  <c r="J7"/>
  <c r="J8"/>
  <c r="J9"/>
  <c r="J10"/>
  <c r="J11"/>
  <c r="J12"/>
  <c r="J13"/>
  <c r="J1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15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2"/>
  <c r="I33"/>
  <c r="I34"/>
  <c r="I35"/>
  <c r="I36"/>
  <c r="I37"/>
  <c r="I38"/>
  <c r="I39"/>
  <c r="I40"/>
  <c r="I41"/>
  <c r="I31"/>
  <c r="I42"/>
  <c r="H31"/>
  <c r="F31"/>
  <c r="H34"/>
  <c r="H30"/>
  <c r="H41"/>
  <c r="F41"/>
  <c r="G31" l="1"/>
  <c r="L31" s="1"/>
  <c r="K31"/>
  <c r="G41"/>
  <c r="L41" s="1"/>
  <c r="K41"/>
  <c r="H36" l="1"/>
  <c r="F36"/>
  <c r="H32"/>
  <c r="F32"/>
  <c r="K32" l="1"/>
  <c r="K36"/>
  <c r="G36"/>
  <c r="L36" s="1"/>
  <c r="G32"/>
  <c r="L32" s="1"/>
  <c r="H33" l="1"/>
  <c r="H42" l="1"/>
  <c r="F39" l="1"/>
  <c r="F40"/>
  <c r="F34"/>
  <c r="F35"/>
  <c r="K39"/>
  <c r="K40"/>
  <c r="K35"/>
  <c r="K34"/>
  <c r="F42"/>
  <c r="F38"/>
  <c r="F3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3"/>
  <c r="F4"/>
  <c r="K33"/>
  <c r="F3"/>
  <c r="A4"/>
  <c r="H35"/>
  <c r="H37"/>
  <c r="H38"/>
  <c r="H39"/>
  <c r="H40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7"/>
  <c r="L37" s="1"/>
  <c r="G38"/>
  <c r="L38" s="1"/>
  <c r="G30"/>
  <c r="L30" s="1"/>
  <c r="G42"/>
  <c r="L42" s="1"/>
  <c r="G39"/>
  <c r="L39" s="1"/>
  <c r="G34"/>
  <c r="L34" s="1"/>
  <c r="G40"/>
  <c r="L40" s="1"/>
  <c r="G35"/>
  <c r="L35" s="1"/>
  <c r="G29"/>
  <c r="L29" s="1"/>
  <c r="G33"/>
  <c r="L33" s="1"/>
  <c r="I3"/>
  <c r="K5"/>
  <c r="K7"/>
  <c r="K42"/>
  <c r="G19"/>
  <c r="L19" s="1"/>
  <c r="G11"/>
  <c r="L11" s="1"/>
  <c r="G7"/>
  <c r="L7" s="1"/>
  <c r="G5"/>
  <c r="L5" s="1"/>
  <c r="K38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7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<sst xmlns="http://schemas.openxmlformats.org/spreadsheetml/2006/main" count="119" uniqueCount="79">
  <si>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</si>
  <si>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</si>
  <si>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</si>
  <si>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</si>
  <si>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</si>
  <si>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</si>
  <si>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</si>
  <si>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</si>
  <si>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</si>
  <si>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</si>
  <si>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</si>
  <si>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</si>
  <si>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</si>
  <si>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</si>
  <si>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</si>
  <si>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</si>
  <si>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</si>
  <si>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</si>
  <si>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</si>
  <si>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</si>
  <si>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</si>
  <si>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</si>
  <si>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</si>
  <si>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</si>
  <si>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</si>
  <si>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</si>
  <si>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</si>
  <si>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</si>
  <si>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</si>
  <si>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</si>
  <si>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</si>
  <si>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</si>
  <si>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</si>
  <si>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</si>
  <si>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</si>
  <si>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</si>
  <si>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</si>
  <si>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</si>
  <si>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</si>
  <si>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</si>
  <si>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</si>
  <si>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</si>
  <si>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</si>
  <si>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</si>
  <si>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</si>
  <si>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</si>
  <si>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</si>
  <si>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</si>
  <si>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</si>
  <si>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</si>
  <si>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</si>
  <si>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</si>
  <si>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</si>
  <si>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</si>
  <si>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</si>
  <si>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</si>
  <si>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</si>
  <si>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</si>
  <si>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</si>
  <si>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</si>
  <si>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</si>
  <si>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</si>
  <si>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</si>
  <si>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</si>
  <si>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</si>
  <si>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</si>
  <si>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</si>
  <si>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</si>
  <si>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910-市场部</t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</si>
  <si>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</si>
  <si>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</si>
  <si>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</si>
  <si>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</si>
  <si>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</si>
  <si>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43-加工专柜</t>
  </si>
  <si>
    <t>41-周转筐</t>
  </si>
  <si>
    <t xml:space="preserve">   </t>
  </si>
  <si>
    <t>TRAN_DATE</t>
  </si>
  <si>
    <t>NOTAX_AMT</t>
  </si>
</sst>
</file>

<file path=xl/styles.xml><?xml version="1.0" encoding="utf-8"?>
<styleSheet xmlns="http://schemas.openxmlformats.org/spreadsheetml/2006/main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50" fillId="0" borderId="0"/>
    <xf numFmtId="0" fontId="51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3" fillId="0" borderId="0"/>
    <xf numFmtId="0" fontId="56" fillId="0" borderId="0" applyNumberForma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7" fillId="0" borderId="0"/>
    <xf numFmtId="43" fontId="57" fillId="0" borderId="0" applyFont="0" applyFill="0" applyBorder="0" applyAlignment="0" applyProtection="0"/>
    <xf numFmtId="41" fontId="57" fillId="0" borderId="0" applyFont="0" applyFill="0" applyBorder="0" applyAlignment="0" applyProtection="0"/>
    <xf numFmtId="178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0" borderId="0" applyNumberFormat="0" applyFill="0" applyBorder="0" applyAlignment="0" applyProtection="0"/>
    <xf numFmtId="0" fontId="62" fillId="0" borderId="1" applyNumberFormat="0" applyFill="0" applyAlignment="0" applyProtection="0"/>
    <xf numFmtId="0" fontId="63" fillId="0" borderId="2" applyNumberFormat="0" applyFill="0" applyAlignment="0" applyProtection="0"/>
    <xf numFmtId="0" fontId="64" fillId="0" borderId="3" applyNumberFormat="0" applyFill="0" applyAlignment="0" applyProtection="0"/>
    <xf numFmtId="0" fontId="64" fillId="0" borderId="0" applyNumberFormat="0" applyFill="0" applyBorder="0" applyAlignment="0" applyProtection="0"/>
    <xf numFmtId="0" fontId="67" fillId="2" borderId="0" applyNumberFormat="0" applyBorder="0" applyAlignment="0" applyProtection="0"/>
    <xf numFmtId="0" fontId="65" fillId="3" borderId="0" applyNumberFormat="0" applyBorder="0" applyAlignment="0" applyProtection="0"/>
    <xf numFmtId="0" fontId="74" fillId="4" borderId="0" applyNumberFormat="0" applyBorder="0" applyAlignment="0" applyProtection="0"/>
    <xf numFmtId="0" fontId="76" fillId="5" borderId="4" applyNumberFormat="0" applyAlignment="0" applyProtection="0"/>
    <xf numFmtId="0" fontId="75" fillId="6" borderId="5" applyNumberFormat="0" applyAlignment="0" applyProtection="0"/>
    <xf numFmtId="0" fontId="69" fillId="6" borderId="4" applyNumberFormat="0" applyAlignment="0" applyProtection="0"/>
    <xf numFmtId="0" fontId="73" fillId="0" borderId="6" applyNumberFormat="0" applyFill="0" applyAlignment="0" applyProtection="0"/>
    <xf numFmtId="0" fontId="70" fillId="7" borderId="7" applyNumberFormat="0" applyAlignment="0" applyProtection="0"/>
    <xf numFmtId="0" fontId="72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68" fillId="0" borderId="9" applyNumberFormat="0" applyFill="0" applyAlignment="0" applyProtection="0"/>
    <xf numFmtId="0" fontId="59" fillId="9" borderId="0" applyNumberFormat="0" applyBorder="0" applyAlignment="0" applyProtection="0"/>
    <xf numFmtId="0" fontId="58" fillId="10" borderId="0" applyNumberFormat="0" applyBorder="0" applyAlignment="0" applyProtection="0"/>
    <xf numFmtId="0" fontId="58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58" fillId="14" borderId="0" applyNumberFormat="0" applyBorder="0" applyAlignment="0" applyProtection="0"/>
    <xf numFmtId="0" fontId="58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58" fillId="18" borderId="0" applyNumberFormat="0" applyBorder="0" applyAlignment="0" applyProtection="0"/>
    <xf numFmtId="0" fontId="58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58" fillId="22" borderId="0" applyNumberFormat="0" applyBorder="0" applyAlignment="0" applyProtection="0"/>
    <xf numFmtId="0" fontId="58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58" fillId="26" borderId="0" applyNumberFormat="0" applyBorder="0" applyAlignment="0" applyProtection="0"/>
    <xf numFmtId="0" fontId="58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58" fillId="30" borderId="0" applyNumberFormat="0" applyBorder="0" applyAlignment="0" applyProtection="0"/>
    <xf numFmtId="0" fontId="58" fillId="31" borderId="0" applyNumberFormat="0" applyBorder="0" applyAlignment="0" applyProtection="0"/>
    <xf numFmtId="0" fontId="59" fillId="32" borderId="0" applyNumberFormat="0" applyBorder="0" applyAlignment="0" applyProtection="0"/>
    <xf numFmtId="0" fontId="6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>
      <alignment vertical="top"/>
      <protection locked="0"/>
    </xf>
    <xf numFmtId="0" fontId="60" fillId="38" borderId="21">
      <alignment vertical="center"/>
    </xf>
    <xf numFmtId="0" fontId="79" fillId="0" borderId="0"/>
    <xf numFmtId="180" fontId="81" fillId="0" borderId="0" applyFont="0" applyFill="0" applyBorder="0" applyAlignment="0" applyProtection="0"/>
    <xf numFmtId="181" fontId="81" fillId="0" borderId="0" applyFont="0" applyFill="0" applyBorder="0" applyAlignment="0" applyProtection="0"/>
    <xf numFmtId="178" fontId="81" fillId="0" borderId="0" applyFont="0" applyFill="0" applyBorder="0" applyAlignment="0" applyProtection="0"/>
    <xf numFmtId="179" fontId="81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3" fillId="0" borderId="0" applyNumberFormat="0" applyFill="0" applyBorder="0" applyAlignment="0" applyProtection="0">
      <alignment vertical="center"/>
    </xf>
    <xf numFmtId="0" fontId="84" fillId="0" borderId="1" applyNumberFormat="0" applyFill="0" applyAlignment="0" applyProtection="0">
      <alignment vertical="center"/>
    </xf>
    <xf numFmtId="0" fontId="85" fillId="0" borderId="2" applyNumberFormat="0" applyFill="0" applyAlignment="0" applyProtection="0">
      <alignment vertical="center"/>
    </xf>
    <xf numFmtId="0" fontId="86" fillId="0" borderId="3" applyNumberFormat="0" applyFill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7" fillId="2" borderId="0" applyNumberFormat="0" applyBorder="0" applyAlignment="0" applyProtection="0">
      <alignment vertical="center"/>
    </xf>
    <xf numFmtId="0" fontId="88" fillId="3" borderId="0" applyNumberFormat="0" applyBorder="0" applyAlignment="0" applyProtection="0">
      <alignment vertical="center"/>
    </xf>
    <xf numFmtId="0" fontId="89" fillId="4" borderId="0" applyNumberFormat="0" applyBorder="0" applyAlignment="0" applyProtection="0">
      <alignment vertical="center"/>
    </xf>
    <xf numFmtId="0" fontId="90" fillId="5" borderId="4" applyNumberFormat="0" applyAlignment="0" applyProtection="0">
      <alignment vertical="center"/>
    </xf>
    <xf numFmtId="0" fontId="91" fillId="6" borderId="5" applyNumberFormat="0" applyAlignment="0" applyProtection="0">
      <alignment vertical="center"/>
    </xf>
    <xf numFmtId="0" fontId="92" fillId="6" borderId="4" applyNumberFormat="0" applyAlignment="0" applyProtection="0">
      <alignment vertical="center"/>
    </xf>
    <xf numFmtId="0" fontId="93" fillId="0" borderId="6" applyNumberFormat="0" applyFill="0" applyAlignment="0" applyProtection="0">
      <alignment vertical="center"/>
    </xf>
    <xf numFmtId="0" fontId="94" fillId="7" borderId="7" applyNumberFormat="0" applyAlignment="0" applyProtection="0">
      <alignment vertical="center"/>
    </xf>
    <xf numFmtId="0" fontId="95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97" fillId="0" borderId="9" applyNumberFormat="0" applyFill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99" fillId="0" borderId="0" applyNumberFormat="0" applyFill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8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8" fillId="12" borderId="0" applyNumberFormat="0" applyBorder="0" applyAlignment="0" applyProtection="0">
      <alignment vertical="center"/>
    </xf>
    <xf numFmtId="0" fontId="98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8" fillId="16" borderId="0" applyNumberFormat="0" applyBorder="0" applyAlignment="0" applyProtection="0">
      <alignment vertical="center"/>
    </xf>
    <xf numFmtId="0" fontId="98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8" fillId="20" borderId="0" applyNumberFormat="0" applyBorder="0" applyAlignment="0" applyProtection="0">
      <alignment vertical="center"/>
    </xf>
    <xf numFmtId="0" fontId="98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8" fillId="24" borderId="0" applyNumberFormat="0" applyBorder="0" applyAlignment="0" applyProtection="0">
      <alignment vertical="center"/>
    </xf>
    <xf numFmtId="0" fontId="98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8" fillId="28" borderId="0" applyNumberFormat="0" applyBorder="0" applyAlignment="0" applyProtection="0">
      <alignment vertical="center"/>
    </xf>
    <xf numFmtId="0" fontId="98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8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4" fillId="0" borderId="0" xfId="0" applyNumberFormat="1" applyFont="1" applyAlignment="1"/>
    <xf numFmtId="1" fontId="54" fillId="0" borderId="0" xfId="0" applyNumberFormat="1" applyFont="1" applyAlignment="1"/>
    <xf numFmtId="0" fontId="43" fillId="0" borderId="0" xfId="0" applyFont="1"/>
    <xf numFmtId="1" fontId="78" fillId="0" borderId="0" xfId="0" applyNumberFormat="1" applyFont="1" applyAlignment="1"/>
    <xf numFmtId="0" fontId="78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9" fillId="0" borderId="0" xfId="110"/>
    <xf numFmtId="0" fontId="80" fillId="0" borderId="0" xfId="110" applyNumberFormat="1" applyFont="1"/>
    <xf numFmtId="0" fontId="82" fillId="0" borderId="0" xfId="0" applyNumberFormat="1" applyFont="1" applyAlignment="1"/>
    <xf numFmtId="0" fontId="43" fillId="0" borderId="0" xfId="0" applyFont="1" applyAlignment="1">
      <alignment vertical="center"/>
    </xf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49" fillId="0" borderId="0" xfId="0" applyFont="1" applyAlignment="1">
      <alignment horizontal="left" wrapText="1"/>
    </xf>
    <xf numFmtId="0" fontId="55" fillId="0" borderId="19" xfId="0" applyFont="1" applyBorder="1" applyAlignment="1">
      <alignment horizontal="left" vertical="center" wrapText="1"/>
    </xf>
    <xf numFmtId="0" fontId="44" fillId="0" borderId="10" xfId="0" applyFont="1" applyBorder="1" applyAlignment="1">
      <alignment wrapText="1"/>
    </xf>
    <xf numFmtId="0" fontId="43" fillId="0" borderId="11" xfId="0" applyFont="1" applyBorder="1" applyAlignment="1">
      <alignment wrapText="1"/>
    </xf>
    <xf numFmtId="0" fontId="43" fillId="0" borderId="11" xfId="0" applyFont="1" applyBorder="1" applyAlignment="1">
      <alignment horizontal="right" vertical="center" wrapText="1"/>
    </xf>
    <xf numFmtId="49" fontId="44" fillId="33" borderId="10" xfId="0" applyNumberFormat="1" applyFont="1" applyFill="1" applyBorder="1" applyAlignment="1">
      <alignment vertical="center" wrapText="1"/>
    </xf>
    <xf numFmtId="49" fontId="44" fillId="33" borderId="12" xfId="0" applyNumberFormat="1" applyFont="1" applyFill="1" applyBorder="1" applyAlignment="1">
      <alignment vertical="center" wrapText="1"/>
    </xf>
    <xf numFmtId="0" fontId="44" fillId="33" borderId="10" xfId="0" applyFont="1" applyFill="1" applyBorder="1" applyAlignment="1">
      <alignment vertical="center" wrapText="1"/>
    </xf>
    <xf numFmtId="0" fontId="44" fillId="33" borderId="12" xfId="0" applyFont="1" applyFill="1" applyBorder="1" applyAlignment="1">
      <alignment vertical="center" wrapText="1"/>
    </xf>
    <xf numFmtId="4" fontId="45" fillId="34" borderId="10" xfId="0" applyNumberFormat="1" applyFont="1" applyFill="1" applyBorder="1" applyAlignment="1">
      <alignment horizontal="right" vertical="top" wrapText="1"/>
    </xf>
    <xf numFmtId="176" fontId="45" fillId="34" borderId="10" xfId="0" applyNumberFormat="1" applyFont="1" applyFill="1" applyBorder="1" applyAlignment="1">
      <alignment horizontal="right" vertical="top" wrapText="1"/>
    </xf>
    <xf numFmtId="176" fontId="45" fillId="34" borderId="12" xfId="0" applyNumberFormat="1" applyFont="1" applyFill="1" applyBorder="1" applyAlignment="1">
      <alignment horizontal="right" vertical="top" wrapText="1"/>
    </xf>
    <xf numFmtId="4" fontId="44" fillId="35" borderId="10" xfId="0" applyNumberFormat="1" applyFont="1" applyFill="1" applyBorder="1" applyAlignment="1">
      <alignment horizontal="right" vertical="top" wrapText="1"/>
    </xf>
    <xf numFmtId="176" fontId="44" fillId="35" borderId="10" xfId="0" applyNumberFormat="1" applyFont="1" applyFill="1" applyBorder="1" applyAlignment="1">
      <alignment horizontal="right" vertical="top" wrapText="1"/>
    </xf>
    <xf numFmtId="176" fontId="44" fillId="35" borderId="12" xfId="0" applyNumberFormat="1" applyFont="1" applyFill="1" applyBorder="1" applyAlignment="1">
      <alignment horizontal="right" vertical="top" wrapText="1"/>
    </xf>
    <xf numFmtId="0" fontId="44" fillId="35" borderId="10" xfId="0" applyFont="1" applyFill="1" applyBorder="1" applyAlignment="1">
      <alignment horizontal="right" vertical="top" wrapText="1"/>
    </xf>
    <xf numFmtId="0" fontId="44" fillId="35" borderId="12" xfId="0" applyFont="1" applyFill="1" applyBorder="1" applyAlignment="1">
      <alignment horizontal="right" vertical="top" wrapText="1"/>
    </xf>
    <xf numFmtId="4" fontId="44" fillId="35" borderId="13" xfId="0" applyNumberFormat="1" applyFont="1" applyFill="1" applyBorder="1" applyAlignment="1">
      <alignment horizontal="right" vertical="top" wrapText="1"/>
    </xf>
    <xf numFmtId="0" fontId="44" fillId="35" borderId="13" xfId="0" applyFont="1" applyFill="1" applyBorder="1" applyAlignment="1">
      <alignment horizontal="right" vertical="top" wrapText="1"/>
    </xf>
    <xf numFmtId="176" fontId="44" fillId="35" borderId="13" xfId="0" applyNumberFormat="1" applyFont="1" applyFill="1" applyBorder="1" applyAlignment="1">
      <alignment horizontal="right" vertical="top" wrapText="1"/>
    </xf>
    <xf numFmtId="176" fontId="44" fillId="35" borderId="20" xfId="0" applyNumberFormat="1" applyFont="1" applyFill="1" applyBorder="1" applyAlignment="1">
      <alignment horizontal="right" vertical="top" wrapText="1"/>
    </xf>
    <xf numFmtId="0" fontId="45" fillId="34" borderId="10" xfId="0" applyFont="1" applyFill="1" applyBorder="1" applyAlignment="1">
      <alignment horizontal="right" vertical="top" wrapText="1"/>
    </xf>
    <xf numFmtId="14" fontId="79" fillId="0" borderId="0" xfId="110" applyNumberFormat="1"/>
    <xf numFmtId="0" fontId="44" fillId="33" borderId="18" xfId="0" applyFont="1" applyFill="1" applyBorder="1" applyAlignment="1">
      <alignment vertical="center" wrapText="1"/>
    </xf>
    <xf numFmtId="49" fontId="44" fillId="33" borderId="18" xfId="0" applyNumberFormat="1" applyFont="1" applyFill="1" applyBorder="1" applyAlignment="1">
      <alignment horizontal="left" vertical="top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14" fontId="44" fillId="33" borderId="12" xfId="0" applyNumberFormat="1" applyFont="1" applyFill="1" applyBorder="1" applyAlignment="1">
      <alignment vertical="center" wrapText="1"/>
    </xf>
    <xf numFmtId="14" fontId="44" fillId="33" borderId="16" xfId="0" applyNumberFormat="1" applyFont="1" applyFill="1" applyBorder="1" applyAlignment="1">
      <alignment vertical="center" wrapText="1"/>
    </xf>
    <xf numFmtId="14" fontId="44" fillId="33" borderId="17" xfId="0" applyNumberFormat="1" applyFont="1" applyFill="1" applyBorder="1" applyAlignment="1">
      <alignment vertical="center" wrapText="1"/>
    </xf>
    <xf numFmtId="0" fontId="43" fillId="0" borderId="0" xfId="0" applyFont="1" applyAlignment="1">
      <alignment wrapText="1"/>
    </xf>
    <xf numFmtId="0" fontId="43" fillId="0" borderId="19" xfId="0" applyFont="1" applyBorder="1" applyAlignment="1">
      <alignment wrapText="1"/>
    </xf>
    <xf numFmtId="0" fontId="43" fillId="0" borderId="0" xfId="0" applyFont="1" applyAlignment="1">
      <alignment horizontal="right" vertical="center" wrapText="1"/>
    </xf>
    <xf numFmtId="0" fontId="44" fillId="33" borderId="13" xfId="0" applyFont="1" applyFill="1" applyBorder="1" applyAlignment="1">
      <alignment vertical="center" wrapText="1"/>
    </xf>
    <xf numFmtId="0" fontId="44" fillId="33" borderId="15" xfId="0" applyFont="1" applyFill="1" applyBorder="1" applyAlignment="1">
      <alignment vertical="center" wrapText="1"/>
    </xf>
    <xf numFmtId="49" fontId="45" fillId="33" borderId="13" xfId="0" applyNumberFormat="1" applyFont="1" applyFill="1" applyBorder="1" applyAlignment="1">
      <alignment horizontal="left" vertical="top" wrapText="1"/>
    </xf>
    <xf numFmtId="49" fontId="45" fillId="33" borderId="14" xfId="0" applyNumberFormat="1" applyFont="1" applyFill="1" applyBorder="1" applyAlignment="1">
      <alignment horizontal="left" vertical="top" wrapText="1"/>
    </xf>
    <xf numFmtId="49" fontId="45" fillId="33" borderId="15" xfId="0" applyNumberFormat="1" applyFont="1" applyFill="1" applyBorder="1" applyAlignment="1">
      <alignment horizontal="left" vertical="top" wrapText="1"/>
    </xf>
  </cellXfs>
  <cellStyles count="523">
    <cellStyle name="20% - 强调文字颜色 1" xfId="19" builtinId="30" customBuiltin="1"/>
    <cellStyle name="20% - 强调文字颜色 1 2" xfId="192"/>
    <cellStyle name="20% - 强调文字颜色 2" xfId="23" builtinId="34" customBuiltin="1"/>
    <cellStyle name="20% - 强调文字颜色 2 2" xfId="196"/>
    <cellStyle name="20% - 强调文字颜色 3" xfId="27" builtinId="38" customBuiltin="1"/>
    <cellStyle name="20% - 强调文字颜色 3 2" xfId="200"/>
    <cellStyle name="20% - 强调文字颜色 4" xfId="31" builtinId="42" customBuiltin="1"/>
    <cellStyle name="20% - 强调文字颜色 4 2" xfId="204"/>
    <cellStyle name="20% - 强调文字颜色 5" xfId="35" builtinId="46" customBuiltin="1"/>
    <cellStyle name="20% - 强调文字颜色 5 2" xfId="208"/>
    <cellStyle name="20% - 强调文字颜色 6" xfId="39" builtinId="50" customBuiltin="1"/>
    <cellStyle name="20% - 强调文字颜色 6 2" xfId="212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" xfId="20" builtinId="31" customBuiltin="1"/>
    <cellStyle name="40% - 强调文字颜色 1 2" xfId="193"/>
    <cellStyle name="40% - 强调文字颜色 2" xfId="24" builtinId="35" customBuiltin="1"/>
    <cellStyle name="40% - 强调文字颜色 2 2" xfId="197"/>
    <cellStyle name="40% - 强调文字颜色 3" xfId="28" builtinId="39" customBuiltin="1"/>
    <cellStyle name="40% - 强调文字颜色 3 2" xfId="201"/>
    <cellStyle name="40% - 强调文字颜色 4" xfId="32" builtinId="43" customBuiltin="1"/>
    <cellStyle name="40% - 强调文字颜色 4 2" xfId="205"/>
    <cellStyle name="40% - 强调文字颜色 5" xfId="36" builtinId="47" customBuiltin="1"/>
    <cellStyle name="40% - 强调文字颜色 5 2" xfId="209"/>
    <cellStyle name="40% - 强调文字颜色 6" xfId="40" builtinId="51" customBuiltin="1"/>
    <cellStyle name="40% - 强调文字颜色 6 2" xfId="213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" xfId="21" builtinId="32" customBuiltin="1"/>
    <cellStyle name="60% - 强调文字颜色 1 2" xfId="194"/>
    <cellStyle name="60% - 强调文字颜色 2" xfId="25" builtinId="36" customBuiltin="1"/>
    <cellStyle name="60% - 强调文字颜色 2 2" xfId="198"/>
    <cellStyle name="60% - 强调文字颜色 3" xfId="29" builtinId="40" customBuiltin="1"/>
    <cellStyle name="60% - 强调文字颜色 3 2" xfId="202"/>
    <cellStyle name="60% - 强调文字颜色 4" xfId="33" builtinId="44" customBuiltin="1"/>
    <cellStyle name="60% - 强调文字颜色 4 2" xfId="206"/>
    <cellStyle name="60% - 强调文字颜色 5" xfId="37" builtinId="48" customBuiltin="1"/>
    <cellStyle name="60% - 强调文字颜色 5 2" xfId="210"/>
    <cellStyle name="60% - 强调文字颜色 6" xfId="41" builtinId="52" customBuiltin="1"/>
    <cellStyle name="60% - 强调文字颜色 6 2" xfId="214"/>
    <cellStyle name="60% - 着色 1 2" xfId="86"/>
    <cellStyle name="60% - 着色 1 3" xfId="152"/>
    <cellStyle name="60% - 着色 2 2" xfId="90"/>
    <cellStyle name="60% - 着色 2 3" xfId="156"/>
    <cellStyle name="60% - 着色 3 2" xfId="94"/>
    <cellStyle name="60% - 着色 3 3" xfId="160"/>
    <cellStyle name="60% - 着色 4 2" xfId="98"/>
    <cellStyle name="60% - 着色 4 3" xfId="164"/>
    <cellStyle name="60% - 着色 5 2" xfId="102"/>
    <cellStyle name="60% - 着色 5 3" xfId="168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" xfId="18" builtinId="29" customBuiltin="1"/>
    <cellStyle name="强调文字颜色 1 2" xfId="191"/>
    <cellStyle name="强调文字颜色 2" xfId="22" builtinId="33" customBuiltin="1"/>
    <cellStyle name="强调文字颜色 2 2" xfId="195"/>
    <cellStyle name="强调文字颜色 3" xfId="26" builtinId="37" customBuiltin="1"/>
    <cellStyle name="强调文字颜色 3 2" xfId="199"/>
    <cellStyle name="强调文字颜色 4" xfId="30" builtinId="41" customBuiltin="1"/>
    <cellStyle name="强调文字颜色 4 2" xfId="203"/>
    <cellStyle name="强调文字颜色 5" xfId="34" builtinId="45" customBuiltin="1"/>
    <cellStyle name="强调文字颜色 5 2" xfId="207"/>
    <cellStyle name="强调文字颜色 6" xfId="38" builtinId="49" customBuiltin="1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 2" xfId="83"/>
    <cellStyle name="着色 1 3" xfId="149"/>
    <cellStyle name="着色 2 2" xfId="87"/>
    <cellStyle name="着色 2 3" xfId="153"/>
    <cellStyle name="着色 3 2" xfId="91"/>
    <cellStyle name="着色 3 3" xfId="157"/>
    <cellStyle name="着色 4 2" xfId="95"/>
    <cellStyle name="着色 4 3" xfId="161"/>
    <cellStyle name="着色 5 2" xfId="99"/>
    <cellStyle name="着色 5 3" xfId="165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70" Type="http://schemas.openxmlformats.org/officeDocument/2006/relationships/image" Target="cid:1600d1f413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497" Type="http://schemas.openxmlformats.org/officeDocument/2006/relationships/hyperlink" Target="cid:225aa59d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357" Type="http://schemas.openxmlformats.org/officeDocument/2006/relationships/hyperlink" Target="cid:db6b85142" TargetMode="External"/><Relationship Id="rId1110" Type="http://schemas.openxmlformats.org/officeDocument/2006/relationships/image" Target="cid:f079cd7813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270" Type="http://schemas.openxmlformats.org/officeDocument/2006/relationships/image" Target="cid:b0aaf7de13" TargetMode="External"/><Relationship Id="rId936" Type="http://schemas.openxmlformats.org/officeDocument/2006/relationships/image" Target="cid:63de279b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807" Type="http://schemas.openxmlformats.org/officeDocument/2006/relationships/hyperlink" Target="cid:24991674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03" Type="http://schemas.openxmlformats.org/officeDocument/2006/relationships/hyperlink" Target="cid:38ae8ad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14" Type="http://schemas.openxmlformats.org/officeDocument/2006/relationships/image" Target="cid:78c0f48013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98" Type="http://schemas.openxmlformats.org/officeDocument/2006/relationships/image" Target="cid:5b3e82c2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25" Type="http://schemas.openxmlformats.org/officeDocument/2006/relationships/hyperlink" Target="cid:97aae1182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01" Type="http://schemas.openxmlformats.org/officeDocument/2006/relationships/hyperlink" Target="cid:750aa1bc2" TargetMode="External"/><Relationship Id="rId185" Type="http://schemas.openxmlformats.org/officeDocument/2006/relationships/hyperlink" Target="cid:531d4de2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392" Type="http://schemas.openxmlformats.org/officeDocument/2006/relationships/image" Target="cid:ee5f6213" TargetMode="External"/><Relationship Id="rId613" Type="http://schemas.openxmlformats.org/officeDocument/2006/relationships/hyperlink" Target="cid:ab8186602" TargetMode="External"/><Relationship Id="rId697" Type="http://schemas.openxmlformats.org/officeDocument/2006/relationships/hyperlink" Target="cid:db546e0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252" Type="http://schemas.openxmlformats.org/officeDocument/2006/relationships/image" Target="cid:53f9d4e6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702" Type="http://schemas.openxmlformats.org/officeDocument/2006/relationships/image" Target="cid:e552dc0913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285" Type="http://schemas.openxmlformats.org/officeDocument/2006/relationships/hyperlink" Target="cid:d9df1e0c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492" Type="http://schemas.openxmlformats.org/officeDocument/2006/relationships/image" Target="cid:12de1e3b13" TargetMode="External"/><Relationship Id="rId713" Type="http://schemas.openxmlformats.org/officeDocument/2006/relationships/hyperlink" Target="cid:f6972582" TargetMode="External"/><Relationship Id="rId797" Type="http://schemas.openxmlformats.org/officeDocument/2006/relationships/hyperlink" Target="cid:ae8ec212" TargetMode="External"/><Relationship Id="rId920" Type="http://schemas.openxmlformats.org/officeDocument/2006/relationships/image" Target="cid:3fe3a69a13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296" Type="http://schemas.openxmlformats.org/officeDocument/2006/relationships/image" Target="cid:ea6dd089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1007" Type="http://schemas.openxmlformats.org/officeDocument/2006/relationships/hyperlink" Target="cid:5e9df3a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877" Type="http://schemas.openxmlformats.org/officeDocument/2006/relationships/hyperlink" Target="cid:d8d2fa762" TargetMode="External"/><Relationship Id="rId1020" Type="http://schemas.openxmlformats.org/officeDocument/2006/relationships/image" Target="cid:1d3d455913" TargetMode="External"/><Relationship Id="rId1062" Type="http://schemas.openxmlformats.org/officeDocument/2006/relationships/image" Target="cid:84636a1e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37" Type="http://schemas.openxmlformats.org/officeDocument/2006/relationships/hyperlink" Target="cid:6b354ab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44" Type="http://schemas.openxmlformats.org/officeDocument/2006/relationships/image" Target="cid:78cb74d1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639" Type="http://schemas.openxmlformats.org/officeDocument/2006/relationships/hyperlink" Target="cid:8ce5866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46" Type="http://schemas.openxmlformats.org/officeDocument/2006/relationships/image" Target="cid:8bb2ca3c13" TargetMode="External"/><Relationship Id="rId888" Type="http://schemas.openxmlformats.org/officeDocument/2006/relationships/image" Target="cid:f7adb91813" TargetMode="External"/><Relationship Id="rId1031" Type="http://schemas.openxmlformats.org/officeDocument/2006/relationships/hyperlink" Target="cid:3c40a5d62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748" Type="http://schemas.openxmlformats.org/officeDocument/2006/relationships/image" Target="cid:8f452d1413" TargetMode="External"/><Relationship Id="rId913" Type="http://schemas.openxmlformats.org/officeDocument/2006/relationships/hyperlink" Target="cid:3ac144212" TargetMode="External"/><Relationship Id="rId955" Type="http://schemas.openxmlformats.org/officeDocument/2006/relationships/hyperlink" Target="cid:a1a7038a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997" Type="http://schemas.openxmlformats.org/officeDocument/2006/relationships/hyperlink" Target="cid:f929b1ac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42" Type="http://schemas.openxmlformats.org/officeDocument/2006/relationships/image" Target="cid:46cf38f3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661" Type="http://schemas.openxmlformats.org/officeDocument/2006/relationships/hyperlink" Target="cid:55245ca62" TargetMode="External"/><Relationship Id="rId717" Type="http://schemas.openxmlformats.org/officeDocument/2006/relationships/hyperlink" Target="cid:420775d92" TargetMode="External"/><Relationship Id="rId759" Type="http://schemas.openxmlformats.org/officeDocument/2006/relationships/hyperlink" Target="cid:9ec8b4b22" TargetMode="External"/><Relationship Id="rId924" Type="http://schemas.openxmlformats.org/officeDocument/2006/relationships/image" Target="cid:4a2ab0b913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619" Type="http://schemas.openxmlformats.org/officeDocument/2006/relationships/hyperlink" Target="cid:c58b0eff2" TargetMode="External"/><Relationship Id="rId770" Type="http://schemas.openxmlformats.org/officeDocument/2006/relationships/image" Target="cid:c2d90b4b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26" Type="http://schemas.openxmlformats.org/officeDocument/2006/relationships/image" Target="cid:53c6858f13" TargetMode="External"/><Relationship Id="rId868" Type="http://schemas.openxmlformats.org/officeDocument/2006/relationships/image" Target="cid:bf051a4113" TargetMode="External"/><Relationship Id="rId1011" Type="http://schemas.openxmlformats.org/officeDocument/2006/relationships/hyperlink" Target="cid:182b73722" TargetMode="External"/><Relationship Id="rId1053" Type="http://schemas.openxmlformats.org/officeDocument/2006/relationships/hyperlink" Target="cid:656e7d45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30" Type="http://schemas.openxmlformats.org/officeDocument/2006/relationships/image" Target="cid:ee19d15713" TargetMode="External"/><Relationship Id="rId672" Type="http://schemas.openxmlformats.org/officeDocument/2006/relationships/image" Target="cid:7a4c69e4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977" Type="http://schemas.openxmlformats.org/officeDocument/2006/relationships/hyperlink" Target="cid:d0e52282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37" Type="http://schemas.openxmlformats.org/officeDocument/2006/relationships/hyperlink" Target="cid:72220ad62" TargetMode="External"/><Relationship Id="rId879" Type="http://schemas.openxmlformats.org/officeDocument/2006/relationships/hyperlink" Target="cid:de0c4be7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641" Type="http://schemas.openxmlformats.org/officeDocument/2006/relationships/hyperlink" Target="cid:cffdcdd2" TargetMode="External"/><Relationship Id="rId683" Type="http://schemas.openxmlformats.org/officeDocument/2006/relationships/hyperlink" Target="cid:a2dc87c62" TargetMode="External"/><Relationship Id="rId739" Type="http://schemas.openxmlformats.org/officeDocument/2006/relationships/hyperlink" Target="cid:7052b137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1064" Type="http://schemas.openxmlformats.org/officeDocument/2006/relationships/image" Target="cid:8465a728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946" Type="http://schemas.openxmlformats.org/officeDocument/2006/relationships/image" Target="cid:a198408913" TargetMode="External"/><Relationship Id="rId988" Type="http://schemas.openxmlformats.org/officeDocument/2006/relationships/image" Target="cid:e4e34c2d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750" Type="http://schemas.openxmlformats.org/officeDocument/2006/relationships/image" Target="cid:8f467b5c13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52" Type="http://schemas.openxmlformats.org/officeDocument/2006/relationships/image" Target="cid:312c577b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761" Type="http://schemas.openxmlformats.org/officeDocument/2006/relationships/hyperlink" Target="cid:b35bc5672" TargetMode="External"/><Relationship Id="rId817" Type="http://schemas.openxmlformats.org/officeDocument/2006/relationships/hyperlink" Target="cid:43b7409c2" TargetMode="External"/><Relationship Id="rId859" Type="http://schemas.openxmlformats.org/officeDocument/2006/relationships/hyperlink" Target="cid:b0d8699e2" TargetMode="External"/><Relationship Id="rId1002" Type="http://schemas.openxmlformats.org/officeDocument/2006/relationships/image" Target="cid:ff287060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44" Type="http://schemas.openxmlformats.org/officeDocument/2006/relationships/image" Target="cid:4cfb5dd6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968" Type="http://schemas.openxmlformats.org/officeDocument/2006/relationships/image" Target="cid:b63ca78c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30" Type="http://schemas.openxmlformats.org/officeDocument/2006/relationships/image" Target="cid:568c44cc13" TargetMode="External"/><Relationship Id="rId772" Type="http://schemas.openxmlformats.org/officeDocument/2006/relationships/image" Target="cid:c7e61363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1097" Type="http://schemas.openxmlformats.org/officeDocument/2006/relationships/hyperlink" Target="cid:cc5c16512" TargetMode="External"/><Relationship Id="rId271" Type="http://schemas.openxmlformats.org/officeDocument/2006/relationships/hyperlink" Target="cid:bb072583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37" Type="http://schemas.openxmlformats.org/officeDocument/2006/relationships/hyperlink" Target="cid:6a073014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741" Type="http://schemas.openxmlformats.org/officeDocument/2006/relationships/hyperlink" Target="cid:759002632" TargetMode="External"/><Relationship Id="rId783" Type="http://schemas.openxmlformats.org/officeDocument/2006/relationships/hyperlink" Target="cid:fb6aa9ef2" TargetMode="External"/><Relationship Id="rId839" Type="http://schemas.openxmlformats.org/officeDocument/2006/relationships/hyperlink" Target="cid:770b98de2" TargetMode="External"/><Relationship Id="rId990" Type="http://schemas.openxmlformats.org/officeDocument/2006/relationships/image" Target="cid:f42ce197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643" Type="http://schemas.openxmlformats.org/officeDocument/2006/relationships/hyperlink" Target="cid:1212871a2" TargetMode="External"/><Relationship Id="rId1024" Type="http://schemas.openxmlformats.org/officeDocument/2006/relationships/image" Target="cid:1e566ab713" TargetMode="External"/><Relationship Id="rId1066" Type="http://schemas.openxmlformats.org/officeDocument/2006/relationships/image" Target="cid:84707885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50" Type="http://schemas.openxmlformats.org/officeDocument/2006/relationships/image" Target="cid:95ec073113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948" Type="http://schemas.openxmlformats.org/officeDocument/2006/relationships/image" Target="cid:a19c349a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752" Type="http://schemas.openxmlformats.org/officeDocument/2006/relationships/image" Target="cid:946c3eea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612" Type="http://schemas.openxmlformats.org/officeDocument/2006/relationships/image" Target="cid:a5fed86e13" TargetMode="External"/><Relationship Id="rId794" Type="http://schemas.openxmlformats.org/officeDocument/2006/relationships/image" Target="cid:9bc98d13" TargetMode="External"/><Relationship Id="rId1035" Type="http://schemas.openxmlformats.org/officeDocument/2006/relationships/hyperlink" Target="cid:3c4882152" TargetMode="External"/><Relationship Id="rId1077" Type="http://schemas.openxmlformats.org/officeDocument/2006/relationships/hyperlink" Target="cid:a85db2a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54" Type="http://schemas.openxmlformats.org/officeDocument/2006/relationships/image" Target="cid:3648ce8a13" TargetMode="External"/><Relationship Id="rId696" Type="http://schemas.openxmlformats.org/officeDocument/2006/relationships/image" Target="cid:cbad983213" TargetMode="External"/><Relationship Id="rId861" Type="http://schemas.openxmlformats.org/officeDocument/2006/relationships/hyperlink" Target="cid:b0db01322" TargetMode="External"/><Relationship Id="rId917" Type="http://schemas.openxmlformats.org/officeDocument/2006/relationships/hyperlink" Target="cid:3b4e989a2" TargetMode="External"/><Relationship Id="rId959" Type="http://schemas.openxmlformats.org/officeDocument/2006/relationships/hyperlink" Target="cid:a1ade9e9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721" Type="http://schemas.openxmlformats.org/officeDocument/2006/relationships/hyperlink" Target="cid:420b72782" TargetMode="External"/><Relationship Id="rId763" Type="http://schemas.openxmlformats.org/officeDocument/2006/relationships/hyperlink" Target="cid:b3654071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970" Type="http://schemas.openxmlformats.org/officeDocument/2006/relationships/image" Target="cid:bb5d8d1913" TargetMode="External"/><Relationship Id="rId1004" Type="http://schemas.openxmlformats.org/officeDocument/2006/relationships/image" Target="cid:38ae8d613" TargetMode="External"/><Relationship Id="rId1046" Type="http://schemas.openxmlformats.org/officeDocument/2006/relationships/image" Target="cid:50bbfaca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23" Type="http://schemas.openxmlformats.org/officeDocument/2006/relationships/hyperlink" Target="cid:cf309d412" TargetMode="External"/><Relationship Id="rId665" Type="http://schemas.openxmlformats.org/officeDocument/2006/relationships/hyperlink" Target="cid:5f8f72912" TargetMode="External"/><Relationship Id="rId830" Type="http://schemas.openxmlformats.org/officeDocument/2006/relationships/image" Target="cid:678bb7bb13" TargetMode="External"/><Relationship Id="rId872" Type="http://schemas.openxmlformats.org/officeDocument/2006/relationships/image" Target="cid:d3908b5813" TargetMode="External"/><Relationship Id="rId928" Type="http://schemas.openxmlformats.org/officeDocument/2006/relationships/image" Target="cid:63ce711e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732" Type="http://schemas.openxmlformats.org/officeDocument/2006/relationships/image" Target="cid:5bbb612913" TargetMode="External"/><Relationship Id="rId1113" Type="http://schemas.openxmlformats.org/officeDocument/2006/relationships/hyperlink" Target="cid:f07e7eab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15" Type="http://schemas.openxmlformats.org/officeDocument/2006/relationships/hyperlink" Target="cid:1831f93f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634" Type="http://schemas.openxmlformats.org/officeDocument/2006/relationships/image" Target="cid:2a34f1913" TargetMode="External"/><Relationship Id="rId676" Type="http://schemas.openxmlformats.org/officeDocument/2006/relationships/image" Target="cid:8378b66013" TargetMode="External"/><Relationship Id="rId841" Type="http://schemas.openxmlformats.org/officeDocument/2006/relationships/hyperlink" Target="cid:7c1b602f2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43" Type="http://schemas.openxmlformats.org/officeDocument/2006/relationships/hyperlink" Target="cid:7bacefcd2" TargetMode="External"/><Relationship Id="rId785" Type="http://schemas.openxmlformats.org/officeDocument/2006/relationships/hyperlink" Target="cid:fb6c35502" TargetMode="External"/><Relationship Id="rId950" Type="http://schemas.openxmlformats.org/officeDocument/2006/relationships/image" Target="cid:a19e568013" TargetMode="External"/><Relationship Id="rId992" Type="http://schemas.openxmlformats.org/officeDocument/2006/relationships/image" Target="cid:f430371913" TargetMode="External"/><Relationship Id="rId1026" Type="http://schemas.openxmlformats.org/officeDocument/2006/relationships/image" Target="cid:22e2ff86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645" Type="http://schemas.openxmlformats.org/officeDocument/2006/relationships/hyperlink" Target="cid:174ffe45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852" Type="http://schemas.openxmlformats.org/officeDocument/2006/relationships/image" Target="cid:95fab37613" TargetMode="External"/><Relationship Id="rId908" Type="http://schemas.openxmlformats.org/officeDocument/2006/relationships/image" Target="cid:25f5de3313" TargetMode="External"/><Relationship Id="rId1068" Type="http://schemas.openxmlformats.org/officeDocument/2006/relationships/image" Target="cid:894086b6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894" Type="http://schemas.openxmlformats.org/officeDocument/2006/relationships/image" Target="cid:2f362de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754" Type="http://schemas.openxmlformats.org/officeDocument/2006/relationships/image" Target="cid:95e4b27913" TargetMode="External"/><Relationship Id="rId796" Type="http://schemas.openxmlformats.org/officeDocument/2006/relationships/image" Target="cid:6aca84c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614" Type="http://schemas.openxmlformats.org/officeDocument/2006/relationships/image" Target="cid:ab81868f13" TargetMode="External"/><Relationship Id="rId656" Type="http://schemas.openxmlformats.org/officeDocument/2006/relationships/image" Target="cid:3c6b665113" TargetMode="External"/><Relationship Id="rId821" Type="http://schemas.openxmlformats.org/officeDocument/2006/relationships/hyperlink" Target="cid:49151bb82" TargetMode="External"/><Relationship Id="rId863" Type="http://schemas.openxmlformats.org/officeDocument/2006/relationships/hyperlink" Target="cid:b5a761da2" TargetMode="External"/><Relationship Id="rId1037" Type="http://schemas.openxmlformats.org/officeDocument/2006/relationships/hyperlink" Target="cid:424b116c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23" Type="http://schemas.openxmlformats.org/officeDocument/2006/relationships/hyperlink" Target="cid:4721f66f2" TargetMode="External"/><Relationship Id="rId765" Type="http://schemas.openxmlformats.org/officeDocument/2006/relationships/hyperlink" Target="cid:b86af5b42" TargetMode="External"/><Relationship Id="rId930" Type="http://schemas.openxmlformats.org/officeDocument/2006/relationships/image" Target="cid:63d160ac13" TargetMode="External"/><Relationship Id="rId972" Type="http://schemas.openxmlformats.org/officeDocument/2006/relationships/image" Target="cid:c09664f1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115" Type="http://schemas.openxmlformats.org/officeDocument/2006/relationships/hyperlink" Target="cid:f0bc1711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34" Type="http://schemas.openxmlformats.org/officeDocument/2006/relationships/image" Target="cid:6b31fc9213" TargetMode="External"/><Relationship Id="rId776" Type="http://schemas.openxmlformats.org/officeDocument/2006/relationships/image" Target="cid:d76e47c913" TargetMode="External"/><Relationship Id="rId941" Type="http://schemas.openxmlformats.org/officeDocument/2006/relationships/hyperlink" Target="cid:735d0c562" TargetMode="External"/><Relationship Id="rId983" Type="http://schemas.openxmlformats.org/officeDocument/2006/relationships/hyperlink" Target="cid:e026835a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636" Type="http://schemas.openxmlformats.org/officeDocument/2006/relationships/image" Target="cid:2a6402f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059" Type="http://schemas.openxmlformats.org/officeDocument/2006/relationships/hyperlink" Target="cid:74cb400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43" Type="http://schemas.openxmlformats.org/officeDocument/2006/relationships/hyperlink" Target="cid:8badacf72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703" Type="http://schemas.openxmlformats.org/officeDocument/2006/relationships/hyperlink" Target="cid:ea7a71042" TargetMode="External"/><Relationship Id="rId745" Type="http://schemas.openxmlformats.org/officeDocument/2006/relationships/hyperlink" Target="cid:7fce305b2" TargetMode="External"/><Relationship Id="rId910" Type="http://schemas.openxmlformats.org/officeDocument/2006/relationships/image" Target="cid:3ab4faeb13" TargetMode="External"/><Relationship Id="rId952" Type="http://schemas.openxmlformats.org/officeDocument/2006/relationships/image" Target="cid:a1a17c9a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787" Type="http://schemas.openxmlformats.org/officeDocument/2006/relationships/hyperlink" Target="cid:fb6e27a72" TargetMode="External"/><Relationship Id="rId812" Type="http://schemas.openxmlformats.org/officeDocument/2006/relationships/image" Target="cid:2f0174e613" TargetMode="External"/><Relationship Id="rId994" Type="http://schemas.openxmlformats.org/officeDocument/2006/relationships/image" Target="cid:f433b64d13" TargetMode="External"/><Relationship Id="rId1028" Type="http://schemas.openxmlformats.org/officeDocument/2006/relationships/image" Target="cid:27ab636a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647" Type="http://schemas.openxmlformats.org/officeDocument/2006/relationships/hyperlink" Target="cid:26b6ba682" TargetMode="External"/><Relationship Id="rId689" Type="http://schemas.openxmlformats.org/officeDocument/2006/relationships/hyperlink" Target="cid:bc352f9f2" TargetMode="External"/><Relationship Id="rId854" Type="http://schemas.openxmlformats.org/officeDocument/2006/relationships/image" Target="cid:9b343f5c13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714" Type="http://schemas.openxmlformats.org/officeDocument/2006/relationships/image" Target="cid:f69728013" TargetMode="External"/><Relationship Id="rId756" Type="http://schemas.openxmlformats.org/officeDocument/2006/relationships/image" Target="cid:96ccbd9513" TargetMode="External"/><Relationship Id="rId921" Type="http://schemas.openxmlformats.org/officeDocument/2006/relationships/hyperlink" Target="cid:4512b656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16" Type="http://schemas.openxmlformats.org/officeDocument/2006/relationships/image" Target="cid:ba92741a13" TargetMode="External"/><Relationship Id="rId658" Type="http://schemas.openxmlformats.org/officeDocument/2006/relationships/image" Target="cid:4accbfba13" TargetMode="External"/><Relationship Id="rId823" Type="http://schemas.openxmlformats.org/officeDocument/2006/relationships/hyperlink" Target="cid:4e36e8c42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627" Type="http://schemas.openxmlformats.org/officeDocument/2006/relationships/hyperlink" Target="cid:e8e5efae2" TargetMode="External"/><Relationship Id="rId669" Type="http://schemas.openxmlformats.org/officeDocument/2006/relationships/hyperlink" Target="cid:75c2f9212" TargetMode="External"/><Relationship Id="rId834" Type="http://schemas.openxmlformats.org/officeDocument/2006/relationships/image" Target="cid:6791f22c13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680" Type="http://schemas.openxmlformats.org/officeDocument/2006/relationships/image" Target="cid:981a024813" TargetMode="External"/><Relationship Id="rId736" Type="http://schemas.openxmlformats.org/officeDocument/2006/relationships/image" Target="cid:6b33b79413" TargetMode="External"/><Relationship Id="rId901" Type="http://schemas.openxmlformats.org/officeDocument/2006/relationships/hyperlink" Target="cid:21ec271f2" TargetMode="External"/><Relationship Id="rId1061" Type="http://schemas.openxmlformats.org/officeDocument/2006/relationships/hyperlink" Target="cid:846369f4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43" Type="http://schemas.openxmlformats.org/officeDocument/2006/relationships/hyperlink" Target="cid:78cb74b22" TargetMode="External"/><Relationship Id="rId985" Type="http://schemas.openxmlformats.org/officeDocument/2006/relationships/hyperlink" Target="cid:e4bd50d7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638" Type="http://schemas.openxmlformats.org/officeDocument/2006/relationships/image" Target="cid:2a8275a13" TargetMode="External"/><Relationship Id="rId803" Type="http://schemas.openxmlformats.org/officeDocument/2006/relationships/hyperlink" Target="cid:1f81bd2c2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47" Type="http://schemas.openxmlformats.org/officeDocument/2006/relationships/hyperlink" Target="cid:8f452ce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54" Type="http://schemas.openxmlformats.org/officeDocument/2006/relationships/image" Target="cid:a1a4c1d7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649" Type="http://schemas.openxmlformats.org/officeDocument/2006/relationships/hyperlink" Target="cid:2be861642" TargetMode="External"/><Relationship Id="rId814" Type="http://schemas.openxmlformats.org/officeDocument/2006/relationships/image" Target="cid:34302f9b13" TargetMode="External"/><Relationship Id="rId856" Type="http://schemas.openxmlformats.org/officeDocument/2006/relationships/image" Target="cid:a04a25df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41" Type="http://schemas.openxmlformats.org/officeDocument/2006/relationships/hyperlink" Target="cid:46cf38cf2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758" Type="http://schemas.openxmlformats.org/officeDocument/2006/relationships/image" Target="cid:9994340713" TargetMode="External"/><Relationship Id="rId923" Type="http://schemas.openxmlformats.org/officeDocument/2006/relationships/hyperlink" Target="cid:4a2ab0922" TargetMode="External"/><Relationship Id="rId965" Type="http://schemas.openxmlformats.org/officeDocument/2006/relationships/hyperlink" Target="cid:b1133893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867" Type="http://schemas.openxmlformats.org/officeDocument/2006/relationships/hyperlink" Target="cid:bf051a1d2" TargetMode="External"/><Relationship Id="rId1010" Type="http://schemas.openxmlformats.org/officeDocument/2006/relationships/image" Target="cid:8ad642d13" TargetMode="External"/><Relationship Id="rId1052" Type="http://schemas.openxmlformats.org/officeDocument/2006/relationships/image" Target="cid:604f460c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619125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L22" sqref="L22"/>
    </sheetView>
  </sheetViews>
  <sheetFormatPr defaultRowHeight="11.25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>
      <c r="A2" s="11" t="s">
        <v>3</v>
      </c>
      <c r="B2" s="12"/>
      <c r="C2" s="66" t="s">
        <v>4</v>
      </c>
      <c r="D2" s="66"/>
      <c r="E2" s="13"/>
      <c r="F2" s="24"/>
      <c r="G2" s="14"/>
      <c r="H2" s="24"/>
      <c r="I2" s="20"/>
      <c r="J2" s="21"/>
      <c r="K2" s="22"/>
      <c r="L2" s="22"/>
    </row>
    <row r="3" spans="1:13">
      <c r="A3" s="68" t="s">
        <v>5</v>
      </c>
      <c r="B3" s="68"/>
      <c r="C3" s="68"/>
      <c r="D3" s="68"/>
      <c r="E3" s="15">
        <f>SUM(E4:E42)</f>
        <v>24056241.2667</v>
      </c>
      <c r="F3" s="25">
        <f>RA!I7</f>
        <v>909261.9915</v>
      </c>
      <c r="G3" s="16">
        <f>SUM(G4:G42)</f>
        <v>23146979.275200002</v>
      </c>
      <c r="H3" s="27">
        <f>RA!J7</f>
        <v>3.7797342544890902</v>
      </c>
      <c r="I3" s="20">
        <f>SUM(I4:I42)</f>
        <v>24056249.820859116</v>
      </c>
      <c r="J3" s="21">
        <f>SUM(J4:J42)</f>
        <v>23146979.209266048</v>
      </c>
      <c r="K3" s="22">
        <f>E3-I3</f>
        <v>-8.5541591159999371</v>
      </c>
      <c r="L3" s="22">
        <f>G3-J3</f>
        <v>6.59339539706707E-2</v>
      </c>
    </row>
    <row r="4" spans="1:13">
      <c r="A4" s="69">
        <f>RA!A8</f>
        <v>42716</v>
      </c>
      <c r="B4" s="12">
        <v>12</v>
      </c>
      <c r="C4" s="67" t="s">
        <v>6</v>
      </c>
      <c r="D4" s="67"/>
      <c r="E4" s="15">
        <f>IFERROR(VLOOKUP(C4,RA!B8:D35,3,0),0)</f>
        <v>756019.99170000001</v>
      </c>
      <c r="F4" s="25">
        <f>VLOOKUP(C4,RA!B8:I38,8,0)</f>
        <v>101888.1556</v>
      </c>
      <c r="G4" s="16">
        <f t="shared" ref="G4:G42" si="0">E4-F4</f>
        <v>654131.83609999996</v>
      </c>
      <c r="H4" s="27">
        <f>RA!J8</f>
        <v>13.476912875133401</v>
      </c>
      <c r="I4" s="20">
        <f>IFERROR(VLOOKUP(B4,RMS!C:E,3,FALSE),0)</f>
        <v>756020.74464017095</v>
      </c>
      <c r="J4" s="21">
        <f>IFERROR(VLOOKUP(B4,RMS!C:F,4,FALSE),0)</f>
        <v>654131.84565384605</v>
      </c>
      <c r="K4" s="22">
        <f t="shared" ref="K4:K42" si="1">E4-I4</f>
        <v>-0.75294017093256116</v>
      </c>
      <c r="L4" s="22">
        <f t="shared" ref="L4:L42" si="2">G4-J4</f>
        <v>-9.5538460882380605E-3</v>
      </c>
    </row>
    <row r="5" spans="1:13">
      <c r="A5" s="69"/>
      <c r="B5" s="12">
        <v>13</v>
      </c>
      <c r="C5" s="67" t="s">
        <v>7</v>
      </c>
      <c r="D5" s="67"/>
      <c r="E5" s="15">
        <f>IFERROR(VLOOKUP(C5,RA!B9:D36,3,0),0)</f>
        <v>61370.525999999998</v>
      </c>
      <c r="F5" s="25">
        <f>VLOOKUP(C5,RA!B9:I39,8,0)</f>
        <v>14957.4301</v>
      </c>
      <c r="G5" s="16">
        <f t="shared" si="0"/>
        <v>46413.0959</v>
      </c>
      <c r="H5" s="27">
        <f>RA!J9</f>
        <v>24.372334856637899</v>
      </c>
      <c r="I5" s="20">
        <f>IFERROR(VLOOKUP(B5,RMS!C:E,3,FALSE),0)</f>
        <v>61370.568152136802</v>
      </c>
      <c r="J5" s="21">
        <f>IFERROR(VLOOKUP(B5,RMS!C:F,4,FALSE),0)</f>
        <v>46413.095264102602</v>
      </c>
      <c r="K5" s="22">
        <f t="shared" si="1"/>
        <v>-4.2152136804361362E-2</v>
      </c>
      <c r="L5" s="22">
        <f t="shared" si="2"/>
        <v>6.3589739875169471E-4</v>
      </c>
      <c r="M5" s="32"/>
    </row>
    <row r="6" spans="1:13">
      <c r="A6" s="69"/>
      <c r="B6" s="12">
        <v>14</v>
      </c>
      <c r="C6" s="67" t="s">
        <v>8</v>
      </c>
      <c r="D6" s="67"/>
      <c r="E6" s="15">
        <f>IFERROR(VLOOKUP(C6,RA!B10:D37,3,0),0)</f>
        <v>81431.8603</v>
      </c>
      <c r="F6" s="25">
        <f>VLOOKUP(C6,RA!B10:I40,8,0)</f>
        <v>26094.6338</v>
      </c>
      <c r="G6" s="16">
        <f t="shared" si="0"/>
        <v>55337.226500000004</v>
      </c>
      <c r="H6" s="27">
        <f>RA!J10</f>
        <v>32.044747232675</v>
      </c>
      <c r="I6" s="20">
        <f>IFERROR(VLOOKUP(B6,RMS!C:E,3,FALSE),0)</f>
        <v>81433.683291301699</v>
      </c>
      <c r="J6" s="21">
        <f>IFERROR(VLOOKUP(B6,RMS!C:F,4,FALSE),0)</f>
        <v>55337.226005155899</v>
      </c>
      <c r="K6" s="22">
        <f>E6-I6</f>
        <v>-1.8229913016984938</v>
      </c>
      <c r="L6" s="22">
        <f t="shared" si="2"/>
        <v>4.9484410556033254E-4</v>
      </c>
      <c r="M6" s="32"/>
    </row>
    <row r="7" spans="1:13">
      <c r="A7" s="69"/>
      <c r="B7" s="12">
        <v>15</v>
      </c>
      <c r="C7" s="67" t="s">
        <v>9</v>
      </c>
      <c r="D7" s="67"/>
      <c r="E7" s="15">
        <f>IFERROR(VLOOKUP(C7,RA!B11:D38,3,0),0)</f>
        <v>60260.526700000002</v>
      </c>
      <c r="F7" s="25">
        <f>VLOOKUP(C7,RA!B11:I41,8,0)</f>
        <v>12936.397999999999</v>
      </c>
      <c r="G7" s="16">
        <f t="shared" si="0"/>
        <v>47324.128700000001</v>
      </c>
      <c r="H7" s="27">
        <f>RA!J11</f>
        <v>21.467449271398401</v>
      </c>
      <c r="I7" s="20">
        <f>IFERROR(VLOOKUP(B7,RMS!C:E,3,FALSE),0)</f>
        <v>60260.549061742699</v>
      </c>
      <c r="J7" s="21">
        <f>IFERROR(VLOOKUP(B7,RMS!C:F,4,FALSE),0)</f>
        <v>47324.128571787303</v>
      </c>
      <c r="K7" s="22">
        <f t="shared" si="1"/>
        <v>-2.2361742696375586E-2</v>
      </c>
      <c r="L7" s="22">
        <f t="shared" si="2"/>
        <v>1.2821269774576649E-4</v>
      </c>
      <c r="M7" s="32"/>
    </row>
    <row r="8" spans="1:13">
      <c r="A8" s="69"/>
      <c r="B8" s="12">
        <v>16</v>
      </c>
      <c r="C8" s="67" t="s">
        <v>10</v>
      </c>
      <c r="D8" s="67"/>
      <c r="E8" s="15">
        <f>IFERROR(VLOOKUP(C8,RA!B12:D39,3,0),0)</f>
        <v>339800.47139999998</v>
      </c>
      <c r="F8" s="25">
        <f>VLOOKUP(C8,RA!B12:I42,8,0)</f>
        <v>46029.489500000003</v>
      </c>
      <c r="G8" s="16">
        <f t="shared" si="0"/>
        <v>293770.98189999996</v>
      </c>
      <c r="H8" s="27">
        <f>RA!J12</f>
        <v>13.54603462154</v>
      </c>
      <c r="I8" s="20">
        <f>IFERROR(VLOOKUP(B8,RMS!C:E,3,FALSE),0)</f>
        <v>339800.48271538498</v>
      </c>
      <c r="J8" s="21">
        <f>IFERROR(VLOOKUP(B8,RMS!C:F,4,FALSE),0)</f>
        <v>293770.97298803402</v>
      </c>
      <c r="K8" s="22">
        <f t="shared" si="1"/>
        <v>-1.1315384996123612E-2</v>
      </c>
      <c r="L8" s="22">
        <f t="shared" si="2"/>
        <v>8.9119659387506545E-3</v>
      </c>
      <c r="M8" s="32"/>
    </row>
    <row r="9" spans="1:13">
      <c r="A9" s="69"/>
      <c r="B9" s="12">
        <v>17</v>
      </c>
      <c r="C9" s="67" t="s">
        <v>11</v>
      </c>
      <c r="D9" s="67"/>
      <c r="E9" s="15">
        <f>IFERROR(VLOOKUP(C9,RA!B13:D40,3,0),0)</f>
        <v>289419.81099999999</v>
      </c>
      <c r="F9" s="25">
        <f>VLOOKUP(C9,RA!B13:I43,8,0)</f>
        <v>66811.025399999999</v>
      </c>
      <c r="G9" s="16">
        <f t="shared" si="0"/>
        <v>222608.7856</v>
      </c>
      <c r="H9" s="27">
        <f>RA!J13</f>
        <v>23.0844686026003</v>
      </c>
      <c r="I9" s="20">
        <f>IFERROR(VLOOKUP(B9,RMS!C:E,3,FALSE),0)</f>
        <v>289419.95480341901</v>
      </c>
      <c r="J9" s="21">
        <f>IFERROR(VLOOKUP(B9,RMS!C:F,4,FALSE),0)</f>
        <v>222608.78336752101</v>
      </c>
      <c r="K9" s="22">
        <f t="shared" si="1"/>
        <v>-0.14380341902142391</v>
      </c>
      <c r="L9" s="22">
        <f t="shared" si="2"/>
        <v>2.2324789897538722E-3</v>
      </c>
      <c r="M9" s="32"/>
    </row>
    <row r="10" spans="1:13">
      <c r="A10" s="69"/>
      <c r="B10" s="12">
        <v>18</v>
      </c>
      <c r="C10" s="67" t="s">
        <v>12</v>
      </c>
      <c r="D10" s="67"/>
      <c r="E10" s="15">
        <f>IFERROR(VLOOKUP(C10,RA!B14:D41,3,0),0)</f>
        <v>113091.583</v>
      </c>
      <c r="F10" s="25">
        <f>VLOOKUP(C10,RA!B14:I43,8,0)</f>
        <v>23758.769</v>
      </c>
      <c r="G10" s="16">
        <f t="shared" si="0"/>
        <v>89332.813999999998</v>
      </c>
      <c r="H10" s="27">
        <f>RA!J14</f>
        <v>21.008432608110201</v>
      </c>
      <c r="I10" s="20">
        <f>IFERROR(VLOOKUP(B10,RMS!C:E,3,FALSE),0)</f>
        <v>113091.588530769</v>
      </c>
      <c r="J10" s="21">
        <f>IFERROR(VLOOKUP(B10,RMS!C:F,4,FALSE),0)</f>
        <v>89332.811191453002</v>
      </c>
      <c r="K10" s="22">
        <f t="shared" si="1"/>
        <v>-5.5307690054178238E-3</v>
      </c>
      <c r="L10" s="22">
        <f t="shared" si="2"/>
        <v>2.8085469966754317E-3</v>
      </c>
      <c r="M10" s="32"/>
    </row>
    <row r="11" spans="1:13">
      <c r="A11" s="69"/>
      <c r="B11" s="12">
        <v>19</v>
      </c>
      <c r="C11" s="67" t="s">
        <v>13</v>
      </c>
      <c r="D11" s="67"/>
      <c r="E11" s="15">
        <f>IFERROR(VLOOKUP(C11,RA!B15:D42,3,0),0)</f>
        <v>88717.698799999998</v>
      </c>
      <c r="F11" s="25">
        <f>VLOOKUP(C11,RA!B15:I44,8,0)</f>
        <v>3450.9205999999999</v>
      </c>
      <c r="G11" s="16">
        <f t="shared" si="0"/>
        <v>85266.778200000001</v>
      </c>
      <c r="H11" s="27">
        <f>RA!J15</f>
        <v>3.8897769516988401</v>
      </c>
      <c r="I11" s="20">
        <f>IFERROR(VLOOKUP(B11,RMS!C:E,3,FALSE),0)</f>
        <v>88717.838828205102</v>
      </c>
      <c r="J11" s="21">
        <f>IFERROR(VLOOKUP(B11,RMS!C:F,4,FALSE),0)</f>
        <v>85266.779217948701</v>
      </c>
      <c r="K11" s="22">
        <f t="shared" si="1"/>
        <v>-0.14002820510359015</v>
      </c>
      <c r="L11" s="22">
        <f t="shared" si="2"/>
        <v>-1.017948699882254E-3</v>
      </c>
      <c r="M11" s="32"/>
    </row>
    <row r="12" spans="1:13">
      <c r="A12" s="69"/>
      <c r="B12" s="12">
        <v>21</v>
      </c>
      <c r="C12" s="67" t="s">
        <v>14</v>
      </c>
      <c r="D12" s="67"/>
      <c r="E12" s="15">
        <f>IFERROR(VLOOKUP(C12,RA!B16:D43,3,0),0)</f>
        <v>1104007.6443</v>
      </c>
      <c r="F12" s="25">
        <f>VLOOKUP(C12,RA!B16:I45,8,0)</f>
        <v>-137815.4173</v>
      </c>
      <c r="G12" s="16">
        <f t="shared" si="0"/>
        <v>1241823.0616000001</v>
      </c>
      <c r="H12" s="27">
        <f>RA!J16</f>
        <v>-12.4831941165935</v>
      </c>
      <c r="I12" s="20">
        <f>IFERROR(VLOOKUP(B12,RMS!C:E,3,FALSE),0)</f>
        <v>1104007.5315851399</v>
      </c>
      <c r="J12" s="21">
        <f>IFERROR(VLOOKUP(B12,RMS!C:F,4,FALSE),0)</f>
        <v>1241823.0617333299</v>
      </c>
      <c r="K12" s="22">
        <f t="shared" si="1"/>
        <v>0.11271486012265086</v>
      </c>
      <c r="L12" s="22">
        <f t="shared" si="2"/>
        <v>-1.3332976959645748E-4</v>
      </c>
      <c r="M12" s="32"/>
    </row>
    <row r="13" spans="1:13">
      <c r="A13" s="69"/>
      <c r="B13" s="12">
        <v>22</v>
      </c>
      <c r="C13" s="67" t="s">
        <v>15</v>
      </c>
      <c r="D13" s="67"/>
      <c r="E13" s="15">
        <f>IFERROR(VLOOKUP(C13,RA!B17:D44,3,0),0)</f>
        <v>797141.82849999995</v>
      </c>
      <c r="F13" s="25">
        <f>VLOOKUP(C13,RA!B17:I46,8,0)</f>
        <v>26999.718000000001</v>
      </c>
      <c r="G13" s="16">
        <f t="shared" si="0"/>
        <v>770142.11049999995</v>
      </c>
      <c r="H13" s="27">
        <f>RA!J17</f>
        <v>3.3870657685604102</v>
      </c>
      <c r="I13" s="20">
        <f>IFERROR(VLOOKUP(B13,RMS!C:E,3,FALSE),0)</f>
        <v>797141.81648547004</v>
      </c>
      <c r="J13" s="21">
        <f>IFERROR(VLOOKUP(B13,RMS!C:F,4,FALSE),0)</f>
        <v>770142.11252564099</v>
      </c>
      <c r="K13" s="22">
        <f t="shared" si="1"/>
        <v>1.2014529900625348E-2</v>
      </c>
      <c r="L13" s="22">
        <f t="shared" si="2"/>
        <v>-2.0256410352885723E-3</v>
      </c>
      <c r="M13" s="32"/>
    </row>
    <row r="14" spans="1:13">
      <c r="A14" s="69"/>
      <c r="B14" s="12">
        <v>23</v>
      </c>
      <c r="C14" s="67" t="s">
        <v>16</v>
      </c>
      <c r="D14" s="67"/>
      <c r="E14" s="15">
        <f>IFERROR(VLOOKUP(C14,RA!B18:D45,3,0),0)</f>
        <v>1938978.7208</v>
      </c>
      <c r="F14" s="25">
        <f>VLOOKUP(C14,RA!B18:I47,8,0)</f>
        <v>174282.9742</v>
      </c>
      <c r="G14" s="16">
        <f t="shared" si="0"/>
        <v>1764695.7466</v>
      </c>
      <c r="H14" s="27">
        <f>RA!J18</f>
        <v>8.9883902453603408</v>
      </c>
      <c r="I14" s="20">
        <f>IFERROR(VLOOKUP(B14,RMS!C:E,3,FALSE),0)</f>
        <v>1938979.26953124</v>
      </c>
      <c r="J14" s="21">
        <f>IFERROR(VLOOKUP(B14,RMS!C:F,4,FALSE),0)</f>
        <v>1764695.73515128</v>
      </c>
      <c r="K14" s="22">
        <f t="shared" si="1"/>
        <v>-0.54873123997822404</v>
      </c>
      <c r="L14" s="22">
        <f t="shared" si="2"/>
        <v>1.1448720004409552E-2</v>
      </c>
      <c r="M14" s="32"/>
    </row>
    <row r="15" spans="1:13">
      <c r="A15" s="69"/>
      <c r="B15" s="12">
        <v>24</v>
      </c>
      <c r="C15" s="67" t="s">
        <v>17</v>
      </c>
      <c r="D15" s="67"/>
      <c r="E15" s="15">
        <f>IFERROR(VLOOKUP(C15,RA!B19:D46,3,0),0)</f>
        <v>952590.95420000004</v>
      </c>
      <c r="F15" s="25">
        <f>VLOOKUP(C15,RA!B19:I48,8,0)</f>
        <v>316.30410000000001</v>
      </c>
      <c r="G15" s="16">
        <f t="shared" si="0"/>
        <v>952274.65010000009</v>
      </c>
      <c r="H15" s="27">
        <f>RA!J19</f>
        <v>3.3204608820333999E-2</v>
      </c>
      <c r="I15" s="20">
        <f>IFERROR(VLOOKUP(B15,RMS!C:E,3,FALSE),0)</f>
        <v>952590.97836324805</v>
      </c>
      <c r="J15" s="21">
        <f>IFERROR(VLOOKUP(B15,RMS!C:F,4,FALSE),0)</f>
        <v>952274.65139572602</v>
      </c>
      <c r="K15" s="22">
        <f t="shared" si="1"/>
        <v>-2.4163248017430305E-2</v>
      </c>
      <c r="L15" s="22">
        <f t="shared" si="2"/>
        <v>-1.2957259314134717E-3</v>
      </c>
      <c r="M15" s="32"/>
    </row>
    <row r="16" spans="1:13">
      <c r="A16" s="69"/>
      <c r="B16" s="12">
        <v>25</v>
      </c>
      <c r="C16" s="67" t="s">
        <v>18</v>
      </c>
      <c r="D16" s="67"/>
      <c r="E16" s="15">
        <f>IFERROR(VLOOKUP(C16,RA!B20:D47,3,0),0)</f>
        <v>2129337.7115000002</v>
      </c>
      <c r="F16" s="25">
        <f>VLOOKUP(C16,RA!B20:I49,8,0)</f>
        <v>3713.4241999999999</v>
      </c>
      <c r="G16" s="16">
        <f t="shared" si="0"/>
        <v>2125624.2873000004</v>
      </c>
      <c r="H16" s="27">
        <f>RA!J20</f>
        <v>0.17439338907796401</v>
      </c>
      <c r="I16" s="20">
        <f>IFERROR(VLOOKUP(B16,RMS!C:E,3,FALSE),0)</f>
        <v>2129338.0690109599</v>
      </c>
      <c r="J16" s="21">
        <f>IFERROR(VLOOKUP(B16,RMS!C:F,4,FALSE),0)</f>
        <v>2125624.2873</v>
      </c>
      <c r="K16" s="22">
        <f t="shared" si="1"/>
        <v>-0.35751095972955227</v>
      </c>
      <c r="L16" s="22">
        <f t="shared" si="2"/>
        <v>0</v>
      </c>
      <c r="M16" s="32"/>
    </row>
    <row r="17" spans="1:13">
      <c r="A17" s="69"/>
      <c r="B17" s="12">
        <v>26</v>
      </c>
      <c r="C17" s="67" t="s">
        <v>19</v>
      </c>
      <c r="D17" s="67"/>
      <c r="E17" s="15">
        <f>IFERROR(VLOOKUP(C17,RA!B21:D48,3,0),0)</f>
        <v>378450.40879999998</v>
      </c>
      <c r="F17" s="25">
        <f>VLOOKUP(C17,RA!B21:I50,8,0)</f>
        <v>43191.002099999998</v>
      </c>
      <c r="G17" s="16">
        <f t="shared" si="0"/>
        <v>335259.40669999999</v>
      </c>
      <c r="H17" s="27">
        <f>RA!J21</f>
        <v>11.412592269869901</v>
      </c>
      <c r="I17" s="20">
        <f>IFERROR(VLOOKUP(B17,RMS!C:E,3,FALSE),0)</f>
        <v>378450.28097644699</v>
      </c>
      <c r="J17" s="21">
        <f>IFERROR(VLOOKUP(B17,RMS!C:F,4,FALSE),0)</f>
        <v>335259.40656814101</v>
      </c>
      <c r="K17" s="22">
        <f t="shared" si="1"/>
        <v>0.12782355298986658</v>
      </c>
      <c r="L17" s="22">
        <f t="shared" si="2"/>
        <v>1.3185897842049599E-4</v>
      </c>
      <c r="M17" s="32"/>
    </row>
    <row r="18" spans="1:13">
      <c r="A18" s="69"/>
      <c r="B18" s="12">
        <v>27</v>
      </c>
      <c r="C18" s="67" t="s">
        <v>20</v>
      </c>
      <c r="D18" s="67"/>
      <c r="E18" s="15">
        <f>IFERROR(VLOOKUP(C18,RA!B22:D49,3,0),0)</f>
        <v>1050731.7524999999</v>
      </c>
      <c r="F18" s="25">
        <f>VLOOKUP(C18,RA!B22:I51,8,0)</f>
        <v>63533.926299999999</v>
      </c>
      <c r="G18" s="16">
        <f t="shared" si="0"/>
        <v>987197.82619999989</v>
      </c>
      <c r="H18" s="27">
        <f>RA!J22</f>
        <v>6.0466361798655202</v>
      </c>
      <c r="I18" s="20">
        <f>IFERROR(VLOOKUP(B18,RMS!C:E,3,FALSE),0)</f>
        <v>1050733.0799290501</v>
      </c>
      <c r="J18" s="21">
        <f>IFERROR(VLOOKUP(B18,RMS!C:F,4,FALSE),0)</f>
        <v>987197.83753417304</v>
      </c>
      <c r="K18" s="22">
        <f t="shared" si="1"/>
        <v>-1.3274290501140058</v>
      </c>
      <c r="L18" s="22">
        <f t="shared" si="2"/>
        <v>-1.1334173148497939E-2</v>
      </c>
      <c r="M18" s="32"/>
    </row>
    <row r="19" spans="1:13">
      <c r="A19" s="69"/>
      <c r="B19" s="12">
        <v>29</v>
      </c>
      <c r="C19" s="67" t="s">
        <v>21</v>
      </c>
      <c r="D19" s="67"/>
      <c r="E19" s="15">
        <f>IFERROR(VLOOKUP(C19,RA!B23:D50,3,0),0)</f>
        <v>2613850.3199</v>
      </c>
      <c r="F19" s="25">
        <f>VLOOKUP(C19,RA!B23:I52,8,0)</f>
        <v>208217.5766</v>
      </c>
      <c r="G19" s="16">
        <f t="shared" si="0"/>
        <v>2405632.7433000002</v>
      </c>
      <c r="H19" s="27">
        <f>RA!J23</f>
        <v>7.9659334360035601</v>
      </c>
      <c r="I19" s="20">
        <f>IFERROR(VLOOKUP(B19,RMS!C:E,3,FALSE),0)</f>
        <v>2613852.5686615398</v>
      </c>
      <c r="J19" s="21">
        <f>IFERROR(VLOOKUP(B19,RMS!C:F,4,FALSE),0)</f>
        <v>2405632.7610213701</v>
      </c>
      <c r="K19" s="22">
        <f t="shared" si="1"/>
        <v>-2.2487615398131311</v>
      </c>
      <c r="L19" s="22">
        <f t="shared" si="2"/>
        <v>-1.7721369862556458E-2</v>
      </c>
      <c r="M19" s="32"/>
    </row>
    <row r="20" spans="1:13">
      <c r="A20" s="69"/>
      <c r="B20" s="12">
        <v>31</v>
      </c>
      <c r="C20" s="67" t="s">
        <v>22</v>
      </c>
      <c r="D20" s="67"/>
      <c r="E20" s="15">
        <f>IFERROR(VLOOKUP(C20,RA!B24:D51,3,0),0)</f>
        <v>273795.47899999999</v>
      </c>
      <c r="F20" s="25">
        <f>VLOOKUP(C20,RA!B24:I53,8,0)</f>
        <v>37964.964399999997</v>
      </c>
      <c r="G20" s="16">
        <f t="shared" si="0"/>
        <v>235830.51459999999</v>
      </c>
      <c r="H20" s="27">
        <f>RA!J24</f>
        <v>13.866176511994199</v>
      </c>
      <c r="I20" s="20">
        <f>IFERROR(VLOOKUP(B20,RMS!C:E,3,FALSE),0)</f>
        <v>273795.57003819698</v>
      </c>
      <c r="J20" s="21">
        <f>IFERROR(VLOOKUP(B20,RMS!C:F,4,FALSE),0)</f>
        <v>235830.519423886</v>
      </c>
      <c r="K20" s="22">
        <f t="shared" si="1"/>
        <v>-9.1038196987938136E-2</v>
      </c>
      <c r="L20" s="22">
        <f t="shared" si="2"/>
        <v>-4.8238860035780817E-3</v>
      </c>
      <c r="M20" s="32"/>
    </row>
    <row r="21" spans="1:13">
      <c r="A21" s="69"/>
      <c r="B21" s="12">
        <v>32</v>
      </c>
      <c r="C21" s="67" t="s">
        <v>23</v>
      </c>
      <c r="D21" s="67"/>
      <c r="E21" s="15">
        <f>IFERROR(VLOOKUP(C21,RA!B25:D52,3,0),0)</f>
        <v>434140.2525</v>
      </c>
      <c r="F21" s="25">
        <f>VLOOKUP(C21,RA!B25:I54,8,0)</f>
        <v>30009.057400000002</v>
      </c>
      <c r="G21" s="16">
        <f t="shared" si="0"/>
        <v>404131.19510000001</v>
      </c>
      <c r="H21" s="27">
        <f>RA!J25</f>
        <v>6.9122955605228098</v>
      </c>
      <c r="I21" s="20">
        <f>IFERROR(VLOOKUP(B21,RMS!C:E,3,FALSE),0)</f>
        <v>434140.23726758902</v>
      </c>
      <c r="J21" s="21">
        <f>IFERROR(VLOOKUP(B21,RMS!C:F,4,FALSE),0)</f>
        <v>404131.20459756401</v>
      </c>
      <c r="K21" s="22">
        <f t="shared" si="1"/>
        <v>1.5232410980388522E-2</v>
      </c>
      <c r="L21" s="22">
        <f t="shared" si="2"/>
        <v>-9.4975639949552715E-3</v>
      </c>
      <c r="M21" s="32"/>
    </row>
    <row r="22" spans="1:13">
      <c r="A22" s="69"/>
      <c r="B22" s="12">
        <v>33</v>
      </c>
      <c r="C22" s="67" t="s">
        <v>24</v>
      </c>
      <c r="D22" s="67"/>
      <c r="E22" s="15">
        <f>IFERROR(VLOOKUP(C22,RA!B26:D53,3,0),0)</f>
        <v>855446.07929999998</v>
      </c>
      <c r="F22" s="25">
        <f>VLOOKUP(C22,RA!B26:I55,8,0)</f>
        <v>176464.37239999999</v>
      </c>
      <c r="G22" s="16">
        <f t="shared" si="0"/>
        <v>678981.70689999999</v>
      </c>
      <c r="H22" s="27">
        <f>RA!J26</f>
        <v>20.628345452748899</v>
      </c>
      <c r="I22" s="20">
        <f>IFERROR(VLOOKUP(B22,RMS!C:E,3,FALSE),0)</f>
        <v>855446.10786956397</v>
      </c>
      <c r="J22" s="21">
        <f>IFERROR(VLOOKUP(B22,RMS!C:F,4,FALSE),0)</f>
        <v>678981.60442590294</v>
      </c>
      <c r="K22" s="22">
        <f t="shared" si="1"/>
        <v>-2.8569563990458846E-2</v>
      </c>
      <c r="L22" s="22">
        <f t="shared" si="2"/>
        <v>0.1024740970460698</v>
      </c>
      <c r="M22" s="32"/>
    </row>
    <row r="23" spans="1:13">
      <c r="A23" s="69"/>
      <c r="B23" s="12">
        <v>34</v>
      </c>
      <c r="C23" s="67" t="s">
        <v>25</v>
      </c>
      <c r="D23" s="67"/>
      <c r="E23" s="15">
        <f>IFERROR(VLOOKUP(C23,RA!B27:D54,3,0),0)</f>
        <v>231573.2599</v>
      </c>
      <c r="F23" s="25">
        <f>VLOOKUP(C23,RA!B27:I56,8,0)</f>
        <v>56736.8609</v>
      </c>
      <c r="G23" s="16">
        <f t="shared" si="0"/>
        <v>174836.399</v>
      </c>
      <c r="H23" s="27">
        <f>RA!J27</f>
        <v>24.500609839193299</v>
      </c>
      <c r="I23" s="20">
        <f>IFERROR(VLOOKUP(B23,RMS!C:E,3,FALSE),0)</f>
        <v>231573.12865537399</v>
      </c>
      <c r="J23" s="21">
        <f>IFERROR(VLOOKUP(B23,RMS!C:F,4,FALSE),0)</f>
        <v>174836.41444639699</v>
      </c>
      <c r="K23" s="22">
        <f t="shared" si="1"/>
        <v>0.13124462601263076</v>
      </c>
      <c r="L23" s="22">
        <f t="shared" si="2"/>
        <v>-1.5446396981133148E-2</v>
      </c>
      <c r="M23" s="32"/>
    </row>
    <row r="24" spans="1:13">
      <c r="A24" s="69"/>
      <c r="B24" s="12">
        <v>35</v>
      </c>
      <c r="C24" s="67" t="s">
        <v>26</v>
      </c>
      <c r="D24" s="67"/>
      <c r="E24" s="15">
        <f>IFERROR(VLOOKUP(C24,RA!B28:D55,3,0),0)</f>
        <v>1401909.0717</v>
      </c>
      <c r="F24" s="25">
        <f>VLOOKUP(C24,RA!B28:I57,8,0)</f>
        <v>32083.8786</v>
      </c>
      <c r="G24" s="16">
        <f t="shared" si="0"/>
        <v>1369825.1931</v>
      </c>
      <c r="H24" s="27">
        <f>RA!J28</f>
        <v>2.28858484816665</v>
      </c>
      <c r="I24" s="20">
        <f>IFERROR(VLOOKUP(B24,RMS!C:E,3,FALSE),0)</f>
        <v>1401909.07179204</v>
      </c>
      <c r="J24" s="21">
        <f>IFERROR(VLOOKUP(B24,RMS!C:F,4,FALSE),0)</f>
        <v>1369825.1789132699</v>
      </c>
      <c r="K24" s="22">
        <f t="shared" si="1"/>
        <v>-9.2040048912167549E-5</v>
      </c>
      <c r="L24" s="22">
        <f t="shared" si="2"/>
        <v>1.4186730142682791E-2</v>
      </c>
      <c r="M24" s="32"/>
    </row>
    <row r="25" spans="1:13">
      <c r="A25" s="69"/>
      <c r="B25" s="12">
        <v>36</v>
      </c>
      <c r="C25" s="67" t="s">
        <v>27</v>
      </c>
      <c r="D25" s="67"/>
      <c r="E25" s="15">
        <f>IFERROR(VLOOKUP(C25,RA!B29:D56,3,0),0)</f>
        <v>832715.52249999996</v>
      </c>
      <c r="F25" s="25">
        <f>VLOOKUP(C25,RA!B29:I58,8,0)</f>
        <v>104436.9566</v>
      </c>
      <c r="G25" s="16">
        <f t="shared" si="0"/>
        <v>728278.56589999993</v>
      </c>
      <c r="H25" s="27">
        <f>RA!J29</f>
        <v>12.5417328941409</v>
      </c>
      <c r="I25" s="20">
        <f>IFERROR(VLOOKUP(B25,RMS!C:E,3,FALSE),0)</f>
        <v>832717.17188318598</v>
      </c>
      <c r="J25" s="21">
        <f>IFERROR(VLOOKUP(B25,RMS!C:F,4,FALSE),0)</f>
        <v>728278.58728939097</v>
      </c>
      <c r="K25" s="22">
        <f t="shared" si="1"/>
        <v>-1.6493831860134378</v>
      </c>
      <c r="L25" s="22">
        <f t="shared" si="2"/>
        <v>-2.1389391040429473E-2</v>
      </c>
      <c r="M25" s="32"/>
    </row>
    <row r="26" spans="1:13">
      <c r="A26" s="69"/>
      <c r="B26" s="12">
        <v>37</v>
      </c>
      <c r="C26" s="67" t="s">
        <v>64</v>
      </c>
      <c r="D26" s="67"/>
      <c r="E26" s="15">
        <f>IFERROR(VLOOKUP(C26,RA!B30:D57,3,0),0)</f>
        <v>884939.9608</v>
      </c>
      <c r="F26" s="25">
        <f>VLOOKUP(C26,RA!B30:I59,8,0)</f>
        <v>103438.4972</v>
      </c>
      <c r="G26" s="16">
        <f t="shared" si="0"/>
        <v>781501.46360000002</v>
      </c>
      <c r="H26" s="27">
        <f>RA!J30</f>
        <v>11.688758761271201</v>
      </c>
      <c r="I26" s="20">
        <f>IFERROR(VLOOKUP(B26,RMS!C:E,3,FALSE),0)</f>
        <v>884939.96777681005</v>
      </c>
      <c r="J26" s="21">
        <f>IFERROR(VLOOKUP(B26,RMS!C:F,4,FALSE),0)</f>
        <v>781501.49885073001</v>
      </c>
      <c r="K26" s="22">
        <f t="shared" si="1"/>
        <v>-6.9768100511282682E-3</v>
      </c>
      <c r="L26" s="22">
        <f t="shared" si="2"/>
        <v>-3.5250729997642338E-2</v>
      </c>
      <c r="M26" s="32"/>
    </row>
    <row r="27" spans="1:13">
      <c r="A27" s="69"/>
      <c r="B27" s="12">
        <v>38</v>
      </c>
      <c r="C27" s="67" t="s">
        <v>29</v>
      </c>
      <c r="D27" s="67"/>
      <c r="E27" s="15">
        <f>IFERROR(VLOOKUP(C27,RA!B31:D58,3,0),0)</f>
        <v>1082237.2641</v>
      </c>
      <c r="F27" s="25">
        <f>VLOOKUP(C27,RA!B31:I60,8,0)</f>
        <v>43288.145700000001</v>
      </c>
      <c r="G27" s="16">
        <f t="shared" si="0"/>
        <v>1038949.1184</v>
      </c>
      <c r="H27" s="27">
        <f>RA!J31</f>
        <v>3.9998757329797598</v>
      </c>
      <c r="I27" s="20">
        <f>IFERROR(VLOOKUP(B27,RMS!C:E,3,FALSE),0)</f>
        <v>1082237.1443982299</v>
      </c>
      <c r="J27" s="21">
        <f>IFERROR(VLOOKUP(B27,RMS!C:F,4,FALSE),0)</f>
        <v>1038949.06325664</v>
      </c>
      <c r="K27" s="22">
        <f t="shared" si="1"/>
        <v>0.11970177013427019</v>
      </c>
      <c r="L27" s="22">
        <f t="shared" si="2"/>
        <v>5.5143360048532486E-2</v>
      </c>
      <c r="M27" s="32"/>
    </row>
    <row r="28" spans="1:13">
      <c r="A28" s="69"/>
      <c r="B28" s="12">
        <v>39</v>
      </c>
      <c r="C28" s="67" t="s">
        <v>30</v>
      </c>
      <c r="D28" s="67"/>
      <c r="E28" s="15">
        <f>IFERROR(VLOOKUP(C28,RA!B32:D59,3,0),0)</f>
        <v>122836.8619</v>
      </c>
      <c r="F28" s="25">
        <f>VLOOKUP(C28,RA!B32:I61,8,0)</f>
        <v>27337.997299999999</v>
      </c>
      <c r="G28" s="16">
        <f t="shared" si="0"/>
        <v>95498.864600000001</v>
      </c>
      <c r="H28" s="27">
        <f>RA!J32</f>
        <v>22.2555321563453</v>
      </c>
      <c r="I28" s="20">
        <f>IFERROR(VLOOKUP(B28,RMS!C:E,3,FALSE),0)</f>
        <v>122836.722321957</v>
      </c>
      <c r="J28" s="21">
        <f>IFERROR(VLOOKUP(B28,RMS!C:F,4,FALSE),0)</f>
        <v>95498.857951532307</v>
      </c>
      <c r="K28" s="22">
        <f t="shared" si="1"/>
        <v>0.13957804300298449</v>
      </c>
      <c r="L28" s="22">
        <f t="shared" si="2"/>
        <v>6.6484676935942844E-3</v>
      </c>
      <c r="M28" s="32"/>
    </row>
    <row r="29" spans="1:13">
      <c r="A29" s="69"/>
      <c r="B29" s="12">
        <v>40</v>
      </c>
      <c r="C29" s="67" t="s">
        <v>65</v>
      </c>
      <c r="D29" s="67"/>
      <c r="E29" s="15">
        <f>IFERROR(VLOOKUP(C29,RA!B33:D60,3,0),0)</f>
        <v>0</v>
      </c>
      <c r="F29" s="25">
        <f>VLOOKUP(C29,RA!B33:I62,8,0)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>
      <c r="A30" s="69"/>
      <c r="B30" s="12">
        <v>42</v>
      </c>
      <c r="C30" s="67" t="s">
        <v>31</v>
      </c>
      <c r="D30" s="67"/>
      <c r="E30" s="15">
        <f>IFERROR(VLOOKUP(C30,RA!B34:D61,3,0),0)</f>
        <v>238071.8952</v>
      </c>
      <c r="F30" s="25">
        <f>VLOOKUP(C30,RA!B34:I64,8,0)</f>
        <v>29894.3367</v>
      </c>
      <c r="G30" s="16">
        <f t="shared" si="0"/>
        <v>208177.55849999998</v>
      </c>
      <c r="H30" s="27">
        <f>RA!J34</f>
        <v>0</v>
      </c>
      <c r="I30" s="20">
        <f>IFERROR(VLOOKUP(B30,RMS!C:E,3,FALSE),0)</f>
        <v>238071.894793805</v>
      </c>
      <c r="J30" s="21">
        <f>IFERROR(VLOOKUP(B30,RMS!C:F,4,FALSE),0)</f>
        <v>208177.56770000001</v>
      </c>
      <c r="K30" s="22">
        <f t="shared" si="1"/>
        <v>4.0619500214233994E-4</v>
      </c>
      <c r="L30" s="22">
        <f t="shared" si="2"/>
        <v>-9.2000000295229256E-3</v>
      </c>
      <c r="M30" s="32"/>
    </row>
    <row r="31" spans="1:13" s="36" customFormat="1" ht="12" thickBot="1">
      <c r="A31" s="69"/>
      <c r="B31" s="12">
        <v>43</v>
      </c>
      <c r="C31" s="42" t="s">
        <v>73</v>
      </c>
      <c r="D31" s="41"/>
      <c r="E31" s="15">
        <f>IFERROR(VLOOKUP(C31,RA!B35:D62,3,0),0)</f>
        <v>0</v>
      </c>
      <c r="F31" s="25">
        <f>VLOOKUP(C31,RA!B35:I65,8,0)</f>
        <v>0</v>
      </c>
      <c r="G31" s="16">
        <f t="shared" si="0"/>
        <v>0</v>
      </c>
      <c r="H31" s="27">
        <f>RA!J35</f>
        <v>12.5568524898272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>
      <c r="A32" s="69"/>
      <c r="B32" s="12">
        <v>70</v>
      </c>
      <c r="C32" s="70" t="s">
        <v>61</v>
      </c>
      <c r="D32" s="71"/>
      <c r="E32" s="15">
        <f>IFERROR(VLOOKUP(C32,RA!B36:D63,3,0),0)</f>
        <v>1201193.3</v>
      </c>
      <c r="F32" s="25">
        <f>VLOOKUP(C32,RA!B34:I65,8,0)</f>
        <v>3784.26</v>
      </c>
      <c r="G32" s="16">
        <f t="shared" si="0"/>
        <v>1197409.04</v>
      </c>
      <c r="H32" s="27">
        <f>RA!J34</f>
        <v>0</v>
      </c>
      <c r="I32" s="20">
        <f>IFERROR(VLOOKUP(B32,RMS!C:E,3,FALSE),0)</f>
        <v>1201193.3</v>
      </c>
      <c r="J32" s="21">
        <f>IFERROR(VLOOKUP(B32,RMS!C:F,4,FALSE),0)</f>
        <v>1197409.04</v>
      </c>
      <c r="K32" s="22">
        <f t="shared" si="1"/>
        <v>0</v>
      </c>
      <c r="L32" s="22">
        <f t="shared" si="2"/>
        <v>0</v>
      </c>
    </row>
    <row r="33" spans="1:13">
      <c r="A33" s="69"/>
      <c r="B33" s="12">
        <v>71</v>
      </c>
      <c r="C33" s="67" t="s">
        <v>35</v>
      </c>
      <c r="D33" s="67"/>
      <c r="E33" s="15">
        <f>IFERROR(VLOOKUP(C33,RA!B37:D64,3,0),0)</f>
        <v>1215237.8500000001</v>
      </c>
      <c r="F33" s="25">
        <f>VLOOKUP(C33,RA!B34:I65,8,0)</f>
        <v>-210856.39</v>
      </c>
      <c r="G33" s="16">
        <f t="shared" si="0"/>
        <v>1426094.2400000002</v>
      </c>
      <c r="H33" s="27">
        <f>RA!J34</f>
        <v>0</v>
      </c>
      <c r="I33" s="20">
        <f>IFERROR(VLOOKUP(B33,RMS!C:E,3,FALSE),0)</f>
        <v>1215237.8500000001</v>
      </c>
      <c r="J33" s="21">
        <f>IFERROR(VLOOKUP(B33,RMS!C:F,4,FALSE),0)</f>
        <v>1426094.24</v>
      </c>
      <c r="K33" s="22">
        <f t="shared" si="1"/>
        <v>0</v>
      </c>
      <c r="L33" s="22">
        <f t="shared" si="2"/>
        <v>0</v>
      </c>
      <c r="M33" s="32"/>
    </row>
    <row r="34" spans="1:13">
      <c r="A34" s="69"/>
      <c r="B34" s="12">
        <v>72</v>
      </c>
      <c r="C34" s="67" t="s">
        <v>36</v>
      </c>
      <c r="D34" s="67"/>
      <c r="E34" s="15">
        <f>IFERROR(VLOOKUP(C34,RA!B38:D65,3,0),0)</f>
        <v>467725.86</v>
      </c>
      <c r="F34" s="25">
        <f>VLOOKUP(C34,RA!B34:I66,8,0)</f>
        <v>-9376.4</v>
      </c>
      <c r="G34" s="16">
        <f t="shared" si="0"/>
        <v>477102.26</v>
      </c>
      <c r="H34" s="27">
        <f>RA!J35</f>
        <v>12.5568524898272</v>
      </c>
      <c r="I34" s="20">
        <f>IFERROR(VLOOKUP(B34,RMS!C:E,3,FALSE),0)</f>
        <v>467725.86</v>
      </c>
      <c r="J34" s="21">
        <f>IFERROR(VLOOKUP(B34,RMS!C:F,4,FALSE),0)</f>
        <v>477102.26</v>
      </c>
      <c r="K34" s="22">
        <f t="shared" si="1"/>
        <v>0</v>
      </c>
      <c r="L34" s="22">
        <f t="shared" si="2"/>
        <v>0</v>
      </c>
      <c r="M34" s="32"/>
    </row>
    <row r="35" spans="1:13">
      <c r="A35" s="69"/>
      <c r="B35" s="12">
        <v>73</v>
      </c>
      <c r="C35" s="67" t="s">
        <v>37</v>
      </c>
      <c r="D35" s="67"/>
      <c r="E35" s="15">
        <f>IFERROR(VLOOKUP(C35,RA!B39:D66,3,0),0)</f>
        <v>685138.55</v>
      </c>
      <c r="F35" s="25">
        <f>VLOOKUP(C35,RA!B34:I67,8,0)</f>
        <v>-129667.11</v>
      </c>
      <c r="G35" s="16">
        <f t="shared" si="0"/>
        <v>814805.66</v>
      </c>
      <c r="H35" s="27">
        <f>RA!J34</f>
        <v>0</v>
      </c>
      <c r="I35" s="20">
        <f>IFERROR(VLOOKUP(B35,RMS!C:E,3,FALSE),0)</f>
        <v>685138.55</v>
      </c>
      <c r="J35" s="21">
        <f>IFERROR(VLOOKUP(B35,RMS!C:F,4,FALSE),0)</f>
        <v>814805.66</v>
      </c>
      <c r="K35" s="22">
        <f t="shared" si="1"/>
        <v>0</v>
      </c>
      <c r="L35" s="22">
        <f t="shared" si="2"/>
        <v>0</v>
      </c>
      <c r="M35" s="32"/>
    </row>
    <row r="36" spans="1:13" s="35" customFormat="1">
      <c r="A36" s="69"/>
      <c r="B36" s="12">
        <v>74</v>
      </c>
      <c r="C36" s="67" t="s">
        <v>62</v>
      </c>
      <c r="D36" s="67"/>
      <c r="E36" s="15">
        <f>IFERROR(VLOOKUP(C36,RA!B40:D67,3,0),0)</f>
        <v>0</v>
      </c>
      <c r="F36" s="25">
        <f>VLOOKUP(C36,RA!B35:I68,8,0)</f>
        <v>0</v>
      </c>
      <c r="G36" s="16">
        <f t="shared" si="0"/>
        <v>0</v>
      </c>
      <c r="H36" s="27">
        <f>RA!J35</f>
        <v>12.5568524898272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>
      <c r="A37" s="69"/>
      <c r="B37" s="12">
        <v>75</v>
      </c>
      <c r="C37" s="67" t="s">
        <v>32</v>
      </c>
      <c r="D37" s="67"/>
      <c r="E37" s="15">
        <f>IFERROR(VLOOKUP(C37,RA!B41:D68,3,0),0)</f>
        <v>17537.435300000001</v>
      </c>
      <c r="F37" s="25">
        <f>VLOOKUP(C37,RA!B8:I68,8,0)</f>
        <v>1559.6306</v>
      </c>
      <c r="G37" s="16">
        <f t="shared" si="0"/>
        <v>15977.804700000001</v>
      </c>
      <c r="H37" s="27">
        <f>RA!J35</f>
        <v>12.5568524898272</v>
      </c>
      <c r="I37" s="20">
        <f>IFERROR(VLOOKUP(B37,RMS!C:E,3,FALSE),0)</f>
        <v>17537.435897435898</v>
      </c>
      <c r="J37" s="21">
        <f>IFERROR(VLOOKUP(B37,RMS!C:F,4,FALSE),0)</f>
        <v>15977.804188034201</v>
      </c>
      <c r="K37" s="22">
        <f t="shared" si="1"/>
        <v>-5.9743589736171998E-4</v>
      </c>
      <c r="L37" s="22">
        <f t="shared" si="2"/>
        <v>5.119657998875482E-4</v>
      </c>
      <c r="M37" s="32"/>
    </row>
    <row r="38" spans="1:13">
      <c r="A38" s="69"/>
      <c r="B38" s="12">
        <v>76</v>
      </c>
      <c r="C38" s="67" t="s">
        <v>33</v>
      </c>
      <c r="D38" s="67"/>
      <c r="E38" s="15">
        <f>IFERROR(VLOOKUP(C38,RA!B42:D69,3,0),0)</f>
        <v>580106.36040000001</v>
      </c>
      <c r="F38" s="25">
        <f>VLOOKUP(C38,RA!B8:I69,8,0)</f>
        <v>31609.349099999999</v>
      </c>
      <c r="G38" s="16">
        <f t="shared" si="0"/>
        <v>548497.01130000001</v>
      </c>
      <c r="H38" s="27">
        <f>RA!J36</f>
        <v>0</v>
      </c>
      <c r="I38" s="20">
        <f>IFERROR(VLOOKUP(B38,RMS!C:E,3,FALSE),0)</f>
        <v>580106.34886153799</v>
      </c>
      <c r="J38" s="21">
        <f>IFERROR(VLOOKUP(B38,RMS!C:F,4,FALSE),0)</f>
        <v>548497.01233760698</v>
      </c>
      <c r="K38" s="22">
        <f t="shared" si="1"/>
        <v>1.1538462014868855E-2</v>
      </c>
      <c r="L38" s="22">
        <f t="shared" si="2"/>
        <v>-1.0376069694757462E-3</v>
      </c>
      <c r="M38" s="32"/>
    </row>
    <row r="39" spans="1:13">
      <c r="A39" s="69"/>
      <c r="B39" s="12">
        <v>77</v>
      </c>
      <c r="C39" s="67" t="s">
        <v>38</v>
      </c>
      <c r="D39" s="67"/>
      <c r="E39" s="15">
        <f>IFERROR(VLOOKUP(C39,RA!B43:D70,3,0),0)</f>
        <v>589088.86</v>
      </c>
      <c r="F39" s="25">
        <f>VLOOKUP(C39,RA!B9:I70,8,0)</f>
        <v>-111871.69</v>
      </c>
      <c r="G39" s="16">
        <f t="shared" si="0"/>
        <v>700960.55</v>
      </c>
      <c r="H39" s="27">
        <f>RA!J37</f>
        <v>0.315041717265656</v>
      </c>
      <c r="I39" s="20">
        <f>IFERROR(VLOOKUP(B39,RMS!C:E,3,FALSE),0)</f>
        <v>589088.86</v>
      </c>
      <c r="J39" s="21">
        <f>IFERROR(VLOOKUP(B39,RMS!C:F,4,FALSE),0)</f>
        <v>700960.55</v>
      </c>
      <c r="K39" s="22">
        <f t="shared" si="1"/>
        <v>0</v>
      </c>
      <c r="L39" s="22">
        <f t="shared" si="2"/>
        <v>0</v>
      </c>
      <c r="M39" s="32"/>
    </row>
    <row r="40" spans="1:13">
      <c r="A40" s="69"/>
      <c r="B40" s="12">
        <v>78</v>
      </c>
      <c r="C40" s="67" t="s">
        <v>39</v>
      </c>
      <c r="D40" s="67"/>
      <c r="E40" s="15">
        <f>IFERROR(VLOOKUP(C40,RA!B44:D71,3,0),0)</f>
        <v>167603.62</v>
      </c>
      <c r="F40" s="25">
        <f>VLOOKUP(C40,RA!B10:I71,8,0)</f>
        <v>12635.55</v>
      </c>
      <c r="G40" s="16">
        <f t="shared" si="0"/>
        <v>154968.07</v>
      </c>
      <c r="H40" s="27">
        <f>RA!J38</f>
        <v>-17.351038728755899</v>
      </c>
      <c r="I40" s="20">
        <f>IFERROR(VLOOKUP(B40,RMS!C:E,3,FALSE),0)</f>
        <v>167603.62</v>
      </c>
      <c r="J40" s="21">
        <f>IFERROR(VLOOKUP(B40,RMS!C:F,4,FALSE),0)</f>
        <v>154968.07</v>
      </c>
      <c r="K40" s="22">
        <f t="shared" si="1"/>
        <v>0</v>
      </c>
      <c r="L40" s="22">
        <f t="shared" si="2"/>
        <v>0</v>
      </c>
      <c r="M40" s="32"/>
    </row>
    <row r="41" spans="1:13" s="36" customFormat="1">
      <c r="A41" s="69"/>
      <c r="B41" s="12">
        <v>9101</v>
      </c>
      <c r="C41" s="72" t="s">
        <v>67</v>
      </c>
      <c r="D41" s="73"/>
      <c r="E41" s="15">
        <f>IFERROR(VLOOKUP(C41,RA!B45:D72,3,0),0)</f>
        <v>0</v>
      </c>
      <c r="F41" s="25">
        <f>VLOOKUP(C41,RA!B11:I72,8,0)</f>
        <v>0</v>
      </c>
      <c r="G41" s="16">
        <f t="shared" si="0"/>
        <v>0</v>
      </c>
      <c r="H41" s="27">
        <f>RA!J39</f>
        <v>-2.00467855251792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>
      <c r="A42" s="69"/>
      <c r="B42" s="12">
        <v>99</v>
      </c>
      <c r="C42" s="67" t="s">
        <v>34</v>
      </c>
      <c r="D42" s="67"/>
      <c r="E42" s="15">
        <f>IFERROR(VLOOKUP(C42,RA!B46:D73,3,0),0)</f>
        <v>19741.974699999999</v>
      </c>
      <c r="F42" s="25">
        <f>VLOOKUP(C42,RA!B8:I72,8,0)</f>
        <v>1423.3943999999999</v>
      </c>
      <c r="G42" s="16">
        <f t="shared" si="0"/>
        <v>18318.580299999998</v>
      </c>
      <c r="H42" s="27">
        <f>RA!J39</f>
        <v>-2.00467855251792</v>
      </c>
      <c r="I42" s="20">
        <f>VLOOKUP(B42,RMS!C:E,3,FALSE)</f>
        <v>19741.974737160599</v>
      </c>
      <c r="J42" s="21">
        <f>IFERROR(VLOOKUP(B42,RMS!C:F,4,FALSE),0)</f>
        <v>18318.580395582801</v>
      </c>
      <c r="K42" s="22">
        <f t="shared" si="1"/>
        <v>-3.716060018632561E-5</v>
      </c>
      <c r="L42" s="22">
        <f t="shared" si="2"/>
        <v>-9.5582803623983636E-5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7"/>
  <sheetViews>
    <sheetView workbookViewId="0">
      <selection sqref="A1:XFD1048576"/>
    </sheetView>
  </sheetViews>
  <sheetFormatPr defaultRowHeight="11.25"/>
  <cols>
    <col min="1" max="1" width="9.7109375" style="40" customWidth="1"/>
    <col min="2" max="3" width="9.140625" style="40"/>
    <col min="4" max="4" width="13.140625" style="40" bestFit="1" customWidth="1"/>
    <col min="5" max="5" width="12" style="40" bestFit="1" customWidth="1"/>
    <col min="6" max="7" width="14" style="40" bestFit="1" customWidth="1"/>
    <col min="8" max="8" width="9.140625" style="40"/>
    <col min="9" max="9" width="14" style="40" bestFit="1" customWidth="1"/>
    <col min="10" max="10" width="9.140625" style="40"/>
    <col min="11" max="11" width="14" style="40" bestFit="1" customWidth="1"/>
    <col min="12" max="12" width="12" style="40" bestFit="1" customWidth="1"/>
    <col min="13" max="13" width="14" style="40" bestFit="1" customWidth="1"/>
    <col min="14" max="15" width="15.85546875" style="40" bestFit="1" customWidth="1"/>
    <col min="16" max="16" width="10.5703125" style="40" bestFit="1" customWidth="1"/>
    <col min="17" max="18" width="12" style="40" bestFit="1" customWidth="1"/>
    <col min="19" max="20" width="9.140625" style="40"/>
    <col min="21" max="21" width="12" style="40" bestFit="1" customWidth="1"/>
    <col min="22" max="22" width="41.140625" style="40" bestFit="1" customWidth="1"/>
    <col min="23" max="16384" width="9.140625" style="40"/>
  </cols>
  <sheetData>
    <row r="1" spans="1:23" ht="12.75">
      <c r="A1" s="77"/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43" t="s">
        <v>45</v>
      </c>
      <c r="W1" s="79"/>
    </row>
    <row r="2" spans="1:23" ht="12.75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43"/>
      <c r="W2" s="79"/>
    </row>
    <row r="3" spans="1:23" ht="23.25" thickBo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44" t="s">
        <v>46</v>
      </c>
      <c r="W3" s="79"/>
    </row>
    <row r="4" spans="1:23" ht="12.75" thickTop="1" thickBot="1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W4" s="79"/>
    </row>
    <row r="5" spans="1:23" ht="22.5" thickTop="1" thickBot="1">
      <c r="A5" s="45"/>
      <c r="B5" s="46"/>
      <c r="C5" s="47"/>
      <c r="D5" s="48" t="s">
        <v>0</v>
      </c>
      <c r="E5" s="48" t="s">
        <v>69</v>
      </c>
      <c r="F5" s="48" t="s">
        <v>70</v>
      </c>
      <c r="G5" s="48" t="s">
        <v>47</v>
      </c>
      <c r="H5" s="48" t="s">
        <v>48</v>
      </c>
      <c r="I5" s="48" t="s">
        <v>1</v>
      </c>
      <c r="J5" s="48" t="s">
        <v>2</v>
      </c>
      <c r="K5" s="48" t="s">
        <v>49</v>
      </c>
      <c r="L5" s="48" t="s">
        <v>50</v>
      </c>
      <c r="M5" s="48" t="s">
        <v>51</v>
      </c>
      <c r="N5" s="48" t="s">
        <v>52</v>
      </c>
      <c r="O5" s="48" t="s">
        <v>53</v>
      </c>
      <c r="P5" s="48" t="s">
        <v>71</v>
      </c>
      <c r="Q5" s="48" t="s">
        <v>72</v>
      </c>
      <c r="R5" s="48" t="s">
        <v>54</v>
      </c>
      <c r="S5" s="48" t="s">
        <v>55</v>
      </c>
      <c r="T5" s="48" t="s">
        <v>56</v>
      </c>
      <c r="U5" s="49" t="s">
        <v>57</v>
      </c>
    </row>
    <row r="6" spans="1:23" ht="12" thickBot="1">
      <c r="A6" s="50" t="s">
        <v>3</v>
      </c>
      <c r="B6" s="80" t="s">
        <v>4</v>
      </c>
      <c r="C6" s="81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1"/>
    </row>
    <row r="7" spans="1:23" ht="12" thickBot="1">
      <c r="A7" s="82" t="s">
        <v>5</v>
      </c>
      <c r="B7" s="83"/>
      <c r="C7" s="84"/>
      <c r="D7" s="52">
        <v>24056241.2667</v>
      </c>
      <c r="E7" s="64"/>
      <c r="F7" s="64"/>
      <c r="G7" s="52">
        <v>25473686.9461</v>
      </c>
      <c r="H7" s="53">
        <v>-5.5643522761317703</v>
      </c>
      <c r="I7" s="52">
        <v>909261.9915</v>
      </c>
      <c r="J7" s="53">
        <v>3.7797342544890902</v>
      </c>
      <c r="K7" s="52">
        <v>1462253.6447999999</v>
      </c>
      <c r="L7" s="53">
        <v>5.7402512949695801</v>
      </c>
      <c r="M7" s="53">
        <v>-0.37817765424386102</v>
      </c>
      <c r="N7" s="52">
        <v>227257515.5916</v>
      </c>
      <c r="O7" s="52">
        <v>7650401332.6829004</v>
      </c>
      <c r="P7" s="52">
        <v>928381</v>
      </c>
      <c r="Q7" s="52">
        <v>1225501</v>
      </c>
      <c r="R7" s="53">
        <v>-24.244778258034898</v>
      </c>
      <c r="S7" s="52">
        <v>25.912035324613498</v>
      </c>
      <c r="T7" s="52">
        <v>22.372643091927301</v>
      </c>
      <c r="U7" s="54">
        <v>13.659259831759201</v>
      </c>
    </row>
    <row r="8" spans="1:23" ht="12" thickBot="1">
      <c r="A8" s="74">
        <v>42716</v>
      </c>
      <c r="B8" s="70" t="s">
        <v>6</v>
      </c>
      <c r="C8" s="71"/>
      <c r="D8" s="55">
        <v>756019.99170000001</v>
      </c>
      <c r="E8" s="58"/>
      <c r="F8" s="58"/>
      <c r="G8" s="55">
        <v>786906.24719999998</v>
      </c>
      <c r="H8" s="56">
        <v>-3.9250235475827999</v>
      </c>
      <c r="I8" s="55">
        <v>101888.1556</v>
      </c>
      <c r="J8" s="56">
        <v>13.476912875133401</v>
      </c>
      <c r="K8" s="55">
        <v>129281.62</v>
      </c>
      <c r="L8" s="56">
        <v>16.4291007295996</v>
      </c>
      <c r="M8" s="56">
        <v>-0.21188986029104501</v>
      </c>
      <c r="N8" s="55">
        <v>7745508.0678000003</v>
      </c>
      <c r="O8" s="55">
        <v>285040598.51069999</v>
      </c>
      <c r="P8" s="55">
        <v>25028</v>
      </c>
      <c r="Q8" s="55">
        <v>31087</v>
      </c>
      <c r="R8" s="56">
        <v>-19.4904622511017</v>
      </c>
      <c r="S8" s="55">
        <v>30.2069678639923</v>
      </c>
      <c r="T8" s="55">
        <v>29.8837583491492</v>
      </c>
      <c r="U8" s="57">
        <v>1.0699833107990999</v>
      </c>
    </row>
    <row r="9" spans="1:23" ht="12" thickBot="1">
      <c r="A9" s="75"/>
      <c r="B9" s="70" t="s">
        <v>7</v>
      </c>
      <c r="C9" s="71"/>
      <c r="D9" s="55">
        <v>61370.525999999998</v>
      </c>
      <c r="E9" s="58"/>
      <c r="F9" s="58"/>
      <c r="G9" s="55">
        <v>144411.06080000001</v>
      </c>
      <c r="H9" s="56">
        <v>-57.502890941993499</v>
      </c>
      <c r="I9" s="55">
        <v>14957.4301</v>
      </c>
      <c r="J9" s="56">
        <v>24.372334856637899</v>
      </c>
      <c r="K9" s="55">
        <v>33717.842199999999</v>
      </c>
      <c r="L9" s="56">
        <v>23.348517775031802</v>
      </c>
      <c r="M9" s="56">
        <v>-0.55639420781202897</v>
      </c>
      <c r="N9" s="55">
        <v>1079647.0892</v>
      </c>
      <c r="O9" s="55">
        <v>38824837.443700001</v>
      </c>
      <c r="P9" s="55">
        <v>3675</v>
      </c>
      <c r="Q9" s="55">
        <v>8364</v>
      </c>
      <c r="R9" s="56">
        <v>-56.061692969870897</v>
      </c>
      <c r="S9" s="55">
        <v>16.699462857142901</v>
      </c>
      <c r="T9" s="55">
        <v>16.601051614060299</v>
      </c>
      <c r="U9" s="57">
        <v>0.58930783537450504</v>
      </c>
    </row>
    <row r="10" spans="1:23" ht="12" thickBot="1">
      <c r="A10" s="75"/>
      <c r="B10" s="70" t="s">
        <v>8</v>
      </c>
      <c r="C10" s="71"/>
      <c r="D10" s="55">
        <v>81431.8603</v>
      </c>
      <c r="E10" s="58"/>
      <c r="F10" s="58"/>
      <c r="G10" s="55">
        <v>152781.736</v>
      </c>
      <c r="H10" s="56">
        <v>-46.700526887585603</v>
      </c>
      <c r="I10" s="55">
        <v>26094.6338</v>
      </c>
      <c r="J10" s="56">
        <v>32.044747232675</v>
      </c>
      <c r="K10" s="55">
        <v>42585.668799999999</v>
      </c>
      <c r="L10" s="56">
        <v>27.873533784169101</v>
      </c>
      <c r="M10" s="56">
        <v>-0.38724377154785899</v>
      </c>
      <c r="N10" s="55">
        <v>1321614.3415000001</v>
      </c>
      <c r="O10" s="55">
        <v>61962724.985200003</v>
      </c>
      <c r="P10" s="55">
        <v>87168</v>
      </c>
      <c r="Q10" s="55">
        <v>121746</v>
      </c>
      <c r="R10" s="56">
        <v>-28.401754472426202</v>
      </c>
      <c r="S10" s="55">
        <v>0.93419443258994095</v>
      </c>
      <c r="T10" s="55">
        <v>1.4151832142329099</v>
      </c>
      <c r="U10" s="57">
        <v>-51.487010076637503</v>
      </c>
    </row>
    <row r="11" spans="1:23" ht="12" thickBot="1">
      <c r="A11" s="75"/>
      <c r="B11" s="70" t="s">
        <v>9</v>
      </c>
      <c r="C11" s="71"/>
      <c r="D11" s="55">
        <v>60260.526700000002</v>
      </c>
      <c r="E11" s="58"/>
      <c r="F11" s="58"/>
      <c r="G11" s="55">
        <v>91154.847500000003</v>
      </c>
      <c r="H11" s="56">
        <v>-33.892131518293603</v>
      </c>
      <c r="I11" s="55">
        <v>12936.397999999999</v>
      </c>
      <c r="J11" s="56">
        <v>21.467449271398401</v>
      </c>
      <c r="K11" s="55">
        <v>21159.814299999998</v>
      </c>
      <c r="L11" s="56">
        <v>23.213043387517001</v>
      </c>
      <c r="M11" s="56">
        <v>-0.38863367057053999</v>
      </c>
      <c r="N11" s="55">
        <v>726809.38260000001</v>
      </c>
      <c r="O11" s="55">
        <v>23237501.903099999</v>
      </c>
      <c r="P11" s="55">
        <v>2596</v>
      </c>
      <c r="Q11" s="55">
        <v>3305</v>
      </c>
      <c r="R11" s="56">
        <v>-21.452344931921299</v>
      </c>
      <c r="S11" s="55">
        <v>23.212837711864399</v>
      </c>
      <c r="T11" s="55">
        <v>22.441309016641501</v>
      </c>
      <c r="U11" s="57">
        <v>3.32371554395788</v>
      </c>
    </row>
    <row r="12" spans="1:23" ht="12" thickBot="1">
      <c r="A12" s="75"/>
      <c r="B12" s="70" t="s">
        <v>10</v>
      </c>
      <c r="C12" s="71"/>
      <c r="D12" s="55">
        <v>339800.47139999998</v>
      </c>
      <c r="E12" s="58"/>
      <c r="F12" s="58"/>
      <c r="G12" s="55">
        <v>442635.9951</v>
      </c>
      <c r="H12" s="56">
        <v>-23.232526237900601</v>
      </c>
      <c r="I12" s="55">
        <v>46029.489500000003</v>
      </c>
      <c r="J12" s="56">
        <v>13.54603462154</v>
      </c>
      <c r="K12" s="55">
        <v>50382.448299999996</v>
      </c>
      <c r="L12" s="56">
        <v>11.3823658395919</v>
      </c>
      <c r="M12" s="56">
        <v>-8.6398318201619001E-2</v>
      </c>
      <c r="N12" s="55">
        <v>2725740.5378999999</v>
      </c>
      <c r="O12" s="55">
        <v>89806395.222800002</v>
      </c>
      <c r="P12" s="55">
        <v>2965</v>
      </c>
      <c r="Q12" s="55">
        <v>2914</v>
      </c>
      <c r="R12" s="56">
        <v>1.7501715854495401</v>
      </c>
      <c r="S12" s="55">
        <v>114.603868937605</v>
      </c>
      <c r="T12" s="55">
        <v>101.702193102265</v>
      </c>
      <c r="U12" s="57">
        <v>11.257626775553801</v>
      </c>
    </row>
    <row r="13" spans="1:23" ht="12" thickBot="1">
      <c r="A13" s="75"/>
      <c r="B13" s="70" t="s">
        <v>11</v>
      </c>
      <c r="C13" s="71"/>
      <c r="D13" s="55">
        <v>289419.81099999999</v>
      </c>
      <c r="E13" s="58"/>
      <c r="F13" s="58"/>
      <c r="G13" s="55">
        <v>782971.98670000001</v>
      </c>
      <c r="H13" s="56">
        <v>-63.035738708887799</v>
      </c>
      <c r="I13" s="55">
        <v>66811.025399999999</v>
      </c>
      <c r="J13" s="56">
        <v>23.0844686026003</v>
      </c>
      <c r="K13" s="55">
        <v>1066.3530000000001</v>
      </c>
      <c r="L13" s="56">
        <v>0.13619299516632399</v>
      </c>
      <c r="M13" s="56">
        <v>61.653760433927602</v>
      </c>
      <c r="N13" s="55">
        <v>2945480.3547999999</v>
      </c>
      <c r="O13" s="55">
        <v>122668709.8151</v>
      </c>
      <c r="P13" s="55">
        <v>7985</v>
      </c>
      <c r="Q13" s="55">
        <v>9720</v>
      </c>
      <c r="R13" s="56">
        <v>-17.849794238683099</v>
      </c>
      <c r="S13" s="55">
        <v>36.245436568566099</v>
      </c>
      <c r="T13" s="55">
        <v>34.601124650205797</v>
      </c>
      <c r="U13" s="57">
        <v>4.5366039811652703</v>
      </c>
    </row>
    <row r="14" spans="1:23" ht="12" thickBot="1">
      <c r="A14" s="75"/>
      <c r="B14" s="70" t="s">
        <v>12</v>
      </c>
      <c r="C14" s="71"/>
      <c r="D14" s="55">
        <v>113091.583</v>
      </c>
      <c r="E14" s="58"/>
      <c r="F14" s="58"/>
      <c r="G14" s="55">
        <v>279556.57260000001</v>
      </c>
      <c r="H14" s="56">
        <v>-59.546083303211901</v>
      </c>
      <c r="I14" s="55">
        <v>23758.769</v>
      </c>
      <c r="J14" s="56">
        <v>21.008432608110201</v>
      </c>
      <c r="K14" s="55">
        <v>52193.492899999997</v>
      </c>
      <c r="L14" s="56">
        <v>18.6701004432045</v>
      </c>
      <c r="M14" s="56">
        <v>-0.54479442398077205</v>
      </c>
      <c r="N14" s="55">
        <v>1290819.1294</v>
      </c>
      <c r="O14" s="55">
        <v>49716842.128300004</v>
      </c>
      <c r="P14" s="55">
        <v>2095</v>
      </c>
      <c r="Q14" s="55">
        <v>2015</v>
      </c>
      <c r="R14" s="56">
        <v>3.97022332506203</v>
      </c>
      <c r="S14" s="55">
        <v>53.981662529832903</v>
      </c>
      <c r="T14" s="55">
        <v>58.327089280396997</v>
      </c>
      <c r="U14" s="57">
        <v>-8.0498201554325792</v>
      </c>
    </row>
    <row r="15" spans="1:23" ht="12" thickBot="1">
      <c r="A15" s="75"/>
      <c r="B15" s="70" t="s">
        <v>13</v>
      </c>
      <c r="C15" s="71"/>
      <c r="D15" s="55">
        <v>88717.698799999998</v>
      </c>
      <c r="E15" s="58"/>
      <c r="F15" s="58"/>
      <c r="G15" s="55">
        <v>208425.1991</v>
      </c>
      <c r="H15" s="56">
        <v>-57.434274174575997</v>
      </c>
      <c r="I15" s="55">
        <v>3450.9205999999999</v>
      </c>
      <c r="J15" s="56">
        <v>3.8897769516988401</v>
      </c>
      <c r="K15" s="55">
        <v>8853.3287</v>
      </c>
      <c r="L15" s="56">
        <v>4.2477247176586701</v>
      </c>
      <c r="M15" s="56">
        <v>-0.61021207763357999</v>
      </c>
      <c r="N15" s="55">
        <v>972511.02599999995</v>
      </c>
      <c r="O15" s="55">
        <v>45152269.646899998</v>
      </c>
      <c r="P15" s="55">
        <v>3387</v>
      </c>
      <c r="Q15" s="55">
        <v>4455</v>
      </c>
      <c r="R15" s="56">
        <v>-23.973063973064001</v>
      </c>
      <c r="S15" s="55">
        <v>26.1935927959846</v>
      </c>
      <c r="T15" s="55">
        <v>26.251513468013499</v>
      </c>
      <c r="U15" s="57">
        <v>-0.22112534343780499</v>
      </c>
    </row>
    <row r="16" spans="1:23" ht="12" thickBot="1">
      <c r="A16" s="75"/>
      <c r="B16" s="70" t="s">
        <v>14</v>
      </c>
      <c r="C16" s="71"/>
      <c r="D16" s="55">
        <v>1104007.6443</v>
      </c>
      <c r="E16" s="58"/>
      <c r="F16" s="58"/>
      <c r="G16" s="55">
        <v>768057.8811</v>
      </c>
      <c r="H16" s="56">
        <v>43.740162228250099</v>
      </c>
      <c r="I16" s="55">
        <v>-137815.4173</v>
      </c>
      <c r="J16" s="56">
        <v>-12.4831941165935</v>
      </c>
      <c r="K16" s="55">
        <v>55451.178899999999</v>
      </c>
      <c r="L16" s="56">
        <v>7.2196614688184297</v>
      </c>
      <c r="M16" s="56">
        <v>-3.4853469310099698</v>
      </c>
      <c r="N16" s="55">
        <v>9861800.9725000001</v>
      </c>
      <c r="O16" s="55">
        <v>388768560.71520001</v>
      </c>
      <c r="P16" s="55">
        <v>36405</v>
      </c>
      <c r="Q16" s="55">
        <v>56404</v>
      </c>
      <c r="R16" s="56">
        <v>-35.456705198212902</v>
      </c>
      <c r="S16" s="55">
        <v>30.325714717758601</v>
      </c>
      <c r="T16" s="55">
        <v>23.211347865399599</v>
      </c>
      <c r="U16" s="57">
        <v>23.4598489056972</v>
      </c>
    </row>
    <row r="17" spans="1:21" ht="12" thickBot="1">
      <c r="A17" s="75"/>
      <c r="B17" s="70" t="s">
        <v>15</v>
      </c>
      <c r="C17" s="71"/>
      <c r="D17" s="55">
        <v>797141.82849999995</v>
      </c>
      <c r="E17" s="58"/>
      <c r="F17" s="58"/>
      <c r="G17" s="55">
        <v>589188.0723</v>
      </c>
      <c r="H17" s="56">
        <v>35.294970481702997</v>
      </c>
      <c r="I17" s="55">
        <v>26999.718000000001</v>
      </c>
      <c r="J17" s="56">
        <v>3.3870657685604102</v>
      </c>
      <c r="K17" s="55">
        <v>54337.489200000004</v>
      </c>
      <c r="L17" s="56">
        <v>9.2224353741385094</v>
      </c>
      <c r="M17" s="56">
        <v>-0.50311068108756096</v>
      </c>
      <c r="N17" s="55">
        <v>6729180.6624999996</v>
      </c>
      <c r="O17" s="55">
        <v>381999433.88380003</v>
      </c>
      <c r="P17" s="55">
        <v>9318</v>
      </c>
      <c r="Q17" s="55">
        <v>11127</v>
      </c>
      <c r="R17" s="56">
        <v>-16.257751415475902</v>
      </c>
      <c r="S17" s="55">
        <v>85.548597177505897</v>
      </c>
      <c r="T17" s="55">
        <v>60.827932874988797</v>
      </c>
      <c r="U17" s="57">
        <v>28.8966331630476</v>
      </c>
    </row>
    <row r="18" spans="1:21" ht="12" customHeight="1" thickBot="1">
      <c r="A18" s="75"/>
      <c r="B18" s="70" t="s">
        <v>16</v>
      </c>
      <c r="C18" s="71"/>
      <c r="D18" s="55">
        <v>1938978.7208</v>
      </c>
      <c r="E18" s="58"/>
      <c r="F18" s="58"/>
      <c r="G18" s="55">
        <v>2012095.8758</v>
      </c>
      <c r="H18" s="56">
        <v>-3.6338802678042801</v>
      </c>
      <c r="I18" s="55">
        <v>174282.9742</v>
      </c>
      <c r="J18" s="56">
        <v>8.9883902453603408</v>
      </c>
      <c r="K18" s="55">
        <v>297157.9142</v>
      </c>
      <c r="L18" s="56">
        <v>14.7685762778005</v>
      </c>
      <c r="M18" s="56">
        <v>-0.41350047946998297</v>
      </c>
      <c r="N18" s="55">
        <v>20346878.438900001</v>
      </c>
      <c r="O18" s="55">
        <v>741052804.25829995</v>
      </c>
      <c r="P18" s="55">
        <v>68309</v>
      </c>
      <c r="Q18" s="55">
        <v>105903</v>
      </c>
      <c r="R18" s="56">
        <v>-35.498522232609098</v>
      </c>
      <c r="S18" s="55">
        <v>28.385406327131101</v>
      </c>
      <c r="T18" s="55">
        <v>26.216971335089699</v>
      </c>
      <c r="U18" s="57">
        <v>7.6392600023091903</v>
      </c>
    </row>
    <row r="19" spans="1:21" ht="12" customHeight="1" thickBot="1">
      <c r="A19" s="75"/>
      <c r="B19" s="70" t="s">
        <v>17</v>
      </c>
      <c r="C19" s="71"/>
      <c r="D19" s="55">
        <v>952590.95420000004</v>
      </c>
      <c r="E19" s="58"/>
      <c r="F19" s="58"/>
      <c r="G19" s="55">
        <v>674734.03060000006</v>
      </c>
      <c r="H19" s="56">
        <v>41.180214869689998</v>
      </c>
      <c r="I19" s="55">
        <v>316.30410000000001</v>
      </c>
      <c r="J19" s="56">
        <v>3.3204608820333999E-2</v>
      </c>
      <c r="K19" s="55">
        <v>54041.160799999998</v>
      </c>
      <c r="L19" s="56">
        <v>8.0092537724745405</v>
      </c>
      <c r="M19" s="56">
        <v>-0.99414697805676999</v>
      </c>
      <c r="N19" s="55">
        <v>7892432.3871999998</v>
      </c>
      <c r="O19" s="55">
        <v>229684246.67500001</v>
      </c>
      <c r="P19" s="55">
        <v>16699</v>
      </c>
      <c r="Q19" s="55">
        <v>21632</v>
      </c>
      <c r="R19" s="56">
        <v>-22.8041789940828</v>
      </c>
      <c r="S19" s="55">
        <v>57.044790358704098</v>
      </c>
      <c r="T19" s="55">
        <v>44.436796121486701</v>
      </c>
      <c r="U19" s="57">
        <v>22.1019205398722</v>
      </c>
    </row>
    <row r="20" spans="1:21" ht="12" thickBot="1">
      <c r="A20" s="75"/>
      <c r="B20" s="70" t="s">
        <v>18</v>
      </c>
      <c r="C20" s="71"/>
      <c r="D20" s="55">
        <v>2129337.7115000002</v>
      </c>
      <c r="E20" s="58"/>
      <c r="F20" s="58"/>
      <c r="G20" s="55">
        <v>1237315.8887</v>
      </c>
      <c r="H20" s="56">
        <v>72.093297350057696</v>
      </c>
      <c r="I20" s="55">
        <v>3713.4241999999999</v>
      </c>
      <c r="J20" s="56">
        <v>0.17439338907796401</v>
      </c>
      <c r="K20" s="55">
        <v>83090.219700000001</v>
      </c>
      <c r="L20" s="56">
        <v>6.7153602777460204</v>
      </c>
      <c r="M20" s="56">
        <v>-0.95530852832731195</v>
      </c>
      <c r="N20" s="55">
        <v>16056703.7223</v>
      </c>
      <c r="O20" s="55">
        <v>462182332.65240002</v>
      </c>
      <c r="P20" s="55">
        <v>56800</v>
      </c>
      <c r="Q20" s="55">
        <v>64431</v>
      </c>
      <c r="R20" s="56">
        <v>-11.8436777327684</v>
      </c>
      <c r="S20" s="55">
        <v>37.488339991197201</v>
      </c>
      <c r="T20" s="55">
        <v>30.0872201285096</v>
      </c>
      <c r="U20" s="57">
        <v>19.742458226812701</v>
      </c>
    </row>
    <row r="21" spans="1:21" ht="12" customHeight="1" thickBot="1">
      <c r="A21" s="75"/>
      <c r="B21" s="70" t="s">
        <v>19</v>
      </c>
      <c r="C21" s="71"/>
      <c r="D21" s="55">
        <v>378450.40879999998</v>
      </c>
      <c r="E21" s="58"/>
      <c r="F21" s="58"/>
      <c r="G21" s="55">
        <v>408609.10090000002</v>
      </c>
      <c r="H21" s="56">
        <v>-7.3808175181543101</v>
      </c>
      <c r="I21" s="55">
        <v>43191.002099999998</v>
      </c>
      <c r="J21" s="56">
        <v>11.412592269869901</v>
      </c>
      <c r="K21" s="55">
        <v>38925.512300000002</v>
      </c>
      <c r="L21" s="56">
        <v>9.5263449135770308</v>
      </c>
      <c r="M21" s="56">
        <v>0.10958082624901</v>
      </c>
      <c r="N21" s="55">
        <v>4498132.8953</v>
      </c>
      <c r="O21" s="55">
        <v>143741024.87599999</v>
      </c>
      <c r="P21" s="55">
        <v>31588</v>
      </c>
      <c r="Q21" s="55">
        <v>39888</v>
      </c>
      <c r="R21" s="56">
        <v>-20.808263136783001</v>
      </c>
      <c r="S21" s="55">
        <v>11.980828441180201</v>
      </c>
      <c r="T21" s="55">
        <v>11.6504329522663</v>
      </c>
      <c r="U21" s="57">
        <v>2.75770152736867</v>
      </c>
    </row>
    <row r="22" spans="1:21" ht="12" customHeight="1" thickBot="1">
      <c r="A22" s="75"/>
      <c r="B22" s="70" t="s">
        <v>20</v>
      </c>
      <c r="C22" s="71"/>
      <c r="D22" s="55">
        <v>1050731.7524999999</v>
      </c>
      <c r="E22" s="58"/>
      <c r="F22" s="58"/>
      <c r="G22" s="55">
        <v>1282156.2523000001</v>
      </c>
      <c r="H22" s="56">
        <v>-18.049633138305801</v>
      </c>
      <c r="I22" s="55">
        <v>63533.926299999999</v>
      </c>
      <c r="J22" s="56">
        <v>6.0466361798655202</v>
      </c>
      <c r="K22" s="55">
        <v>133727.49280000001</v>
      </c>
      <c r="L22" s="56">
        <v>10.429890472406299</v>
      </c>
      <c r="M22" s="56">
        <v>-0.52490004134736901</v>
      </c>
      <c r="N22" s="55">
        <v>13476029.4878</v>
      </c>
      <c r="O22" s="55">
        <v>495628380.60680002</v>
      </c>
      <c r="P22" s="55">
        <v>59959</v>
      </c>
      <c r="Q22" s="55">
        <v>86350</v>
      </c>
      <c r="R22" s="56">
        <v>-30.5628257093225</v>
      </c>
      <c r="S22" s="55">
        <v>17.5241707249954</v>
      </c>
      <c r="T22" s="55">
        <v>17.363517297046901</v>
      </c>
      <c r="U22" s="57">
        <v>0.91675338291108999</v>
      </c>
    </row>
    <row r="23" spans="1:21" ht="12" thickBot="1">
      <c r="A23" s="75"/>
      <c r="B23" s="70" t="s">
        <v>21</v>
      </c>
      <c r="C23" s="71"/>
      <c r="D23" s="55">
        <v>2613850.3199</v>
      </c>
      <c r="E23" s="58"/>
      <c r="F23" s="58"/>
      <c r="G23" s="55">
        <v>2683519.5032000002</v>
      </c>
      <c r="H23" s="56">
        <v>-2.5961869558585899</v>
      </c>
      <c r="I23" s="55">
        <v>208217.5766</v>
      </c>
      <c r="J23" s="56">
        <v>7.9659334360035601</v>
      </c>
      <c r="K23" s="55">
        <v>218860.02119999999</v>
      </c>
      <c r="L23" s="56">
        <v>8.15570823834212</v>
      </c>
      <c r="M23" s="56">
        <v>-4.8626718309026998E-2</v>
      </c>
      <c r="N23" s="55">
        <v>28069182.4859</v>
      </c>
      <c r="O23" s="55">
        <v>1115508249.6443999</v>
      </c>
      <c r="P23" s="55">
        <v>77522</v>
      </c>
      <c r="Q23" s="55">
        <v>99629</v>
      </c>
      <c r="R23" s="56">
        <v>-22.1893223860523</v>
      </c>
      <c r="S23" s="55">
        <v>33.717529474213798</v>
      </c>
      <c r="T23" s="55">
        <v>31.605257885756199</v>
      </c>
      <c r="U23" s="57">
        <v>6.2646096003950102</v>
      </c>
    </row>
    <row r="24" spans="1:21" ht="12" thickBot="1">
      <c r="A24" s="75"/>
      <c r="B24" s="70" t="s">
        <v>22</v>
      </c>
      <c r="C24" s="71"/>
      <c r="D24" s="55">
        <v>273795.47899999999</v>
      </c>
      <c r="E24" s="58"/>
      <c r="F24" s="58"/>
      <c r="G24" s="55">
        <v>330714.25280000002</v>
      </c>
      <c r="H24" s="56">
        <v>-17.210862041201999</v>
      </c>
      <c r="I24" s="55">
        <v>37964.964399999997</v>
      </c>
      <c r="J24" s="56">
        <v>13.866176511994199</v>
      </c>
      <c r="K24" s="55">
        <v>49686.574999999997</v>
      </c>
      <c r="L24" s="56">
        <v>15.024019853794499</v>
      </c>
      <c r="M24" s="56">
        <v>-0.23591102023031399</v>
      </c>
      <c r="N24" s="55">
        <v>3739985.6625000001</v>
      </c>
      <c r="O24" s="55">
        <v>108732344.5308</v>
      </c>
      <c r="P24" s="55">
        <v>26156</v>
      </c>
      <c r="Q24" s="55">
        <v>35548</v>
      </c>
      <c r="R24" s="56">
        <v>-26.4206143805559</v>
      </c>
      <c r="S24" s="55">
        <v>10.467788614467</v>
      </c>
      <c r="T24" s="55">
        <v>11.0889454596602</v>
      </c>
      <c r="U24" s="57">
        <v>-5.9339834617472302</v>
      </c>
    </row>
    <row r="25" spans="1:21" ht="12" thickBot="1">
      <c r="A25" s="75"/>
      <c r="B25" s="70" t="s">
        <v>23</v>
      </c>
      <c r="C25" s="71"/>
      <c r="D25" s="55">
        <v>434140.2525</v>
      </c>
      <c r="E25" s="58"/>
      <c r="F25" s="58"/>
      <c r="G25" s="55">
        <v>486980.84419999999</v>
      </c>
      <c r="H25" s="56">
        <v>-10.850650971046999</v>
      </c>
      <c r="I25" s="55">
        <v>30009.057400000002</v>
      </c>
      <c r="J25" s="56">
        <v>6.9122955605228098</v>
      </c>
      <c r="K25" s="55">
        <v>32149.556400000001</v>
      </c>
      <c r="L25" s="56">
        <v>6.6018112997472196</v>
      </c>
      <c r="M25" s="56">
        <v>-6.6579425649556004E-2</v>
      </c>
      <c r="N25" s="55">
        <v>5932524.4011000004</v>
      </c>
      <c r="O25" s="55">
        <v>131326540.97579999</v>
      </c>
      <c r="P25" s="55">
        <v>19232</v>
      </c>
      <c r="Q25" s="55">
        <v>28554</v>
      </c>
      <c r="R25" s="56">
        <v>-32.646914617916899</v>
      </c>
      <c r="S25" s="55">
        <v>22.5738484037022</v>
      </c>
      <c r="T25" s="55">
        <v>26.110123709462801</v>
      </c>
      <c r="U25" s="57">
        <v>-15.6653630454108</v>
      </c>
    </row>
    <row r="26" spans="1:21" ht="12" thickBot="1">
      <c r="A26" s="75"/>
      <c r="B26" s="70" t="s">
        <v>24</v>
      </c>
      <c r="C26" s="71"/>
      <c r="D26" s="55">
        <v>855446.07929999998</v>
      </c>
      <c r="E26" s="58"/>
      <c r="F26" s="58"/>
      <c r="G26" s="55">
        <v>615088.72829999996</v>
      </c>
      <c r="H26" s="56">
        <v>39.076858336244698</v>
      </c>
      <c r="I26" s="55">
        <v>176464.37239999999</v>
      </c>
      <c r="J26" s="56">
        <v>20.628345452748899</v>
      </c>
      <c r="K26" s="55">
        <v>147146.66880000001</v>
      </c>
      <c r="L26" s="56">
        <v>23.922836174658599</v>
      </c>
      <c r="M26" s="56">
        <v>0.199241368079139</v>
      </c>
      <c r="N26" s="55">
        <v>9190939.0382000003</v>
      </c>
      <c r="O26" s="55">
        <v>243524574.39390001</v>
      </c>
      <c r="P26" s="55">
        <v>54328</v>
      </c>
      <c r="Q26" s="55">
        <v>66362</v>
      </c>
      <c r="R26" s="56">
        <v>-18.133871794099001</v>
      </c>
      <c r="S26" s="55">
        <v>15.7459519824032</v>
      </c>
      <c r="T26" s="55">
        <v>16.1643483891384</v>
      </c>
      <c r="U26" s="57">
        <v>-2.6571680594654299</v>
      </c>
    </row>
    <row r="27" spans="1:21" ht="12" thickBot="1">
      <c r="A27" s="75"/>
      <c r="B27" s="70" t="s">
        <v>25</v>
      </c>
      <c r="C27" s="71"/>
      <c r="D27" s="55">
        <v>231573.2599</v>
      </c>
      <c r="E27" s="58"/>
      <c r="F27" s="58"/>
      <c r="G27" s="55">
        <v>292106.33689999999</v>
      </c>
      <c r="H27" s="56">
        <v>-20.722959194385101</v>
      </c>
      <c r="I27" s="55">
        <v>56736.8609</v>
      </c>
      <c r="J27" s="56">
        <v>24.500609839193299</v>
      </c>
      <c r="K27" s="55">
        <v>77477.808999999994</v>
      </c>
      <c r="L27" s="56">
        <v>26.5238371143327</v>
      </c>
      <c r="M27" s="56">
        <v>-0.26770178929556498</v>
      </c>
      <c r="N27" s="55">
        <v>3110377.9555000002</v>
      </c>
      <c r="O27" s="55">
        <v>88708415.626699999</v>
      </c>
      <c r="P27" s="55">
        <v>28996</v>
      </c>
      <c r="Q27" s="55">
        <v>41806</v>
      </c>
      <c r="R27" s="56">
        <v>-30.6415347079367</v>
      </c>
      <c r="S27" s="55">
        <v>7.9863863946751303</v>
      </c>
      <c r="T27" s="55">
        <v>8.1298692795292506</v>
      </c>
      <c r="U27" s="57">
        <v>-1.7965933247331201</v>
      </c>
    </row>
    <row r="28" spans="1:21" ht="12" thickBot="1">
      <c r="A28" s="75"/>
      <c r="B28" s="70" t="s">
        <v>26</v>
      </c>
      <c r="C28" s="71"/>
      <c r="D28" s="55">
        <v>1401909.0717</v>
      </c>
      <c r="E28" s="58"/>
      <c r="F28" s="58"/>
      <c r="G28" s="55">
        <v>1543445.7032000001</v>
      </c>
      <c r="H28" s="56">
        <v>-9.1701723751314592</v>
      </c>
      <c r="I28" s="55">
        <v>32083.8786</v>
      </c>
      <c r="J28" s="56">
        <v>2.28858484816665</v>
      </c>
      <c r="K28" s="55">
        <v>69954.528200000001</v>
      </c>
      <c r="L28" s="56">
        <v>4.5323608115895802</v>
      </c>
      <c r="M28" s="56">
        <v>-0.54136094652411704</v>
      </c>
      <c r="N28" s="55">
        <v>20269815.064199999</v>
      </c>
      <c r="O28" s="55">
        <v>392963242.65200001</v>
      </c>
      <c r="P28" s="55">
        <v>46631</v>
      </c>
      <c r="Q28" s="55">
        <v>63389</v>
      </c>
      <c r="R28" s="56">
        <v>-26.436763476312901</v>
      </c>
      <c r="S28" s="55">
        <v>30.063886077930999</v>
      </c>
      <c r="T28" s="55">
        <v>40.773470008992099</v>
      </c>
      <c r="U28" s="57">
        <v>-35.622753170697699</v>
      </c>
    </row>
    <row r="29" spans="1:21" ht="12" thickBot="1">
      <c r="A29" s="75"/>
      <c r="B29" s="70" t="s">
        <v>27</v>
      </c>
      <c r="C29" s="71"/>
      <c r="D29" s="55">
        <v>832715.52249999996</v>
      </c>
      <c r="E29" s="58"/>
      <c r="F29" s="58"/>
      <c r="G29" s="55">
        <v>829565.97930000001</v>
      </c>
      <c r="H29" s="56">
        <v>0.37966156744491097</v>
      </c>
      <c r="I29" s="55">
        <v>104436.9566</v>
      </c>
      <c r="J29" s="56">
        <v>12.5417328941409</v>
      </c>
      <c r="K29" s="55">
        <v>134094.57029999999</v>
      </c>
      <c r="L29" s="56">
        <v>16.164424969928401</v>
      </c>
      <c r="M29" s="56">
        <v>-0.221169385409485</v>
      </c>
      <c r="N29" s="55">
        <v>9833714.6762000006</v>
      </c>
      <c r="O29" s="55">
        <v>268454723.10979998</v>
      </c>
      <c r="P29" s="55">
        <v>119827</v>
      </c>
      <c r="Q29" s="55">
        <v>126980</v>
      </c>
      <c r="R29" s="56">
        <v>-5.6331705780437904</v>
      </c>
      <c r="S29" s="55">
        <v>6.9493146160714998</v>
      </c>
      <c r="T29" s="55">
        <v>7.15734779571586</v>
      </c>
      <c r="U29" s="57">
        <v>-2.9935783762508699</v>
      </c>
    </row>
    <row r="30" spans="1:21" ht="12" thickBot="1">
      <c r="A30" s="75"/>
      <c r="B30" s="70" t="s">
        <v>28</v>
      </c>
      <c r="C30" s="71"/>
      <c r="D30" s="55">
        <v>884939.9608</v>
      </c>
      <c r="E30" s="58"/>
      <c r="F30" s="58"/>
      <c r="G30" s="55">
        <v>909917.60809999995</v>
      </c>
      <c r="H30" s="56">
        <v>-2.7450449444709499</v>
      </c>
      <c r="I30" s="55">
        <v>103438.4972</v>
      </c>
      <c r="J30" s="56">
        <v>11.688758761271201</v>
      </c>
      <c r="K30" s="55">
        <v>124803.2084</v>
      </c>
      <c r="L30" s="56">
        <v>13.7158801290374</v>
      </c>
      <c r="M30" s="56">
        <v>-0.17118719521636899</v>
      </c>
      <c r="N30" s="55">
        <v>11906212.804099999</v>
      </c>
      <c r="O30" s="55">
        <v>418410193.65960002</v>
      </c>
      <c r="P30" s="55">
        <v>68160</v>
      </c>
      <c r="Q30" s="55">
        <v>92955</v>
      </c>
      <c r="R30" s="56">
        <v>-26.674197192189801</v>
      </c>
      <c r="S30" s="55">
        <v>12.98327407277</v>
      </c>
      <c r="T30" s="55">
        <v>13.359846154590899</v>
      </c>
      <c r="U30" s="57">
        <v>-2.9004400562626098</v>
      </c>
    </row>
    <row r="31" spans="1:21" ht="12" thickBot="1">
      <c r="A31" s="75"/>
      <c r="B31" s="70" t="s">
        <v>29</v>
      </c>
      <c r="C31" s="71"/>
      <c r="D31" s="55">
        <v>1082237.2641</v>
      </c>
      <c r="E31" s="58"/>
      <c r="F31" s="58"/>
      <c r="G31" s="55">
        <v>902920.78830000001</v>
      </c>
      <c r="H31" s="56">
        <v>19.859602096172001</v>
      </c>
      <c r="I31" s="55">
        <v>43288.145700000001</v>
      </c>
      <c r="J31" s="56">
        <v>3.9998757329797598</v>
      </c>
      <c r="K31" s="55">
        <v>35209.3825</v>
      </c>
      <c r="L31" s="56">
        <v>3.8994984893737401</v>
      </c>
      <c r="M31" s="56">
        <v>0.22944915889962</v>
      </c>
      <c r="N31" s="55">
        <v>10527262.269099999</v>
      </c>
      <c r="O31" s="55">
        <v>452601897.08209997</v>
      </c>
      <c r="P31" s="55">
        <v>33384</v>
      </c>
      <c r="Q31" s="55">
        <v>44171</v>
      </c>
      <c r="R31" s="56">
        <v>-24.4210002037536</v>
      </c>
      <c r="S31" s="55">
        <v>32.417842801940999</v>
      </c>
      <c r="T31" s="55">
        <v>34.518400844445502</v>
      </c>
      <c r="U31" s="57">
        <v>-6.4796354752471004</v>
      </c>
    </row>
    <row r="32" spans="1:21" ht="12" thickBot="1">
      <c r="A32" s="75"/>
      <c r="B32" s="70" t="s">
        <v>30</v>
      </c>
      <c r="C32" s="71"/>
      <c r="D32" s="55">
        <v>122836.8619</v>
      </c>
      <c r="E32" s="58"/>
      <c r="F32" s="58"/>
      <c r="G32" s="55">
        <v>127772.74280000001</v>
      </c>
      <c r="H32" s="56">
        <v>-3.8630155319793298</v>
      </c>
      <c r="I32" s="55">
        <v>27337.997299999999</v>
      </c>
      <c r="J32" s="56">
        <v>22.2555321563453</v>
      </c>
      <c r="K32" s="55">
        <v>32012.772499999999</v>
      </c>
      <c r="L32" s="56">
        <v>25.0544613807883</v>
      </c>
      <c r="M32" s="56">
        <v>-0.14602843911754301</v>
      </c>
      <c r="N32" s="55">
        <v>1650101.331</v>
      </c>
      <c r="O32" s="55">
        <v>44143734.1052</v>
      </c>
      <c r="P32" s="55">
        <v>23558</v>
      </c>
      <c r="Q32" s="55">
        <v>31597</v>
      </c>
      <c r="R32" s="56">
        <v>-25.442288824888401</v>
      </c>
      <c r="S32" s="55">
        <v>5.2142313396722999</v>
      </c>
      <c r="T32" s="55">
        <v>5.5199984428901496</v>
      </c>
      <c r="U32" s="57">
        <v>-5.8640877878093196</v>
      </c>
    </row>
    <row r="33" spans="1:21" ht="12" thickBot="1">
      <c r="A33" s="75"/>
      <c r="B33" s="70" t="s">
        <v>66</v>
      </c>
      <c r="C33" s="71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5">
        <v>-2.7448999999999999</v>
      </c>
      <c r="O33" s="55">
        <v>534.01210000000003</v>
      </c>
      <c r="P33" s="58"/>
      <c r="Q33" s="58"/>
      <c r="R33" s="58"/>
      <c r="S33" s="58"/>
      <c r="T33" s="58"/>
      <c r="U33" s="59"/>
    </row>
    <row r="34" spans="1:21" ht="12" thickBot="1">
      <c r="A34" s="75"/>
      <c r="B34" s="70" t="s">
        <v>75</v>
      </c>
      <c r="C34" s="71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5">
        <v>1</v>
      </c>
      <c r="P34" s="58"/>
      <c r="Q34" s="58"/>
      <c r="R34" s="58"/>
      <c r="S34" s="58"/>
      <c r="T34" s="58"/>
      <c r="U34" s="59"/>
    </row>
    <row r="35" spans="1:21" ht="12" thickBot="1">
      <c r="A35" s="75"/>
      <c r="B35" s="70" t="s">
        <v>31</v>
      </c>
      <c r="C35" s="71"/>
      <c r="D35" s="55">
        <v>238071.8952</v>
      </c>
      <c r="E35" s="58"/>
      <c r="F35" s="58"/>
      <c r="G35" s="55">
        <v>229264.52129999999</v>
      </c>
      <c r="H35" s="56">
        <v>3.8415773404709501</v>
      </c>
      <c r="I35" s="55">
        <v>29894.3367</v>
      </c>
      <c r="J35" s="56">
        <v>12.5568524898272</v>
      </c>
      <c r="K35" s="55">
        <v>31658.474300000002</v>
      </c>
      <c r="L35" s="56">
        <v>13.8087106197186</v>
      </c>
      <c r="M35" s="56">
        <v>-5.5724024578152002E-2</v>
      </c>
      <c r="N35" s="55">
        <v>3814821.7275999999</v>
      </c>
      <c r="O35" s="55">
        <v>76995353.775000006</v>
      </c>
      <c r="P35" s="55">
        <v>12873</v>
      </c>
      <c r="Q35" s="55">
        <v>21477</v>
      </c>
      <c r="R35" s="56">
        <v>-40.061461097918702</v>
      </c>
      <c r="S35" s="55">
        <v>18.493893824283401</v>
      </c>
      <c r="T35" s="55">
        <v>18.0594071658053</v>
      </c>
      <c r="U35" s="57">
        <v>2.3493519677700401</v>
      </c>
    </row>
    <row r="36" spans="1:21" ht="12" customHeight="1" thickBot="1">
      <c r="A36" s="75"/>
      <c r="B36" s="70" t="s">
        <v>74</v>
      </c>
      <c r="C36" s="71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5">
        <v>434490.90740000003</v>
      </c>
      <c r="P36" s="58"/>
      <c r="Q36" s="58"/>
      <c r="R36" s="58"/>
      <c r="S36" s="58"/>
      <c r="T36" s="58"/>
      <c r="U36" s="59"/>
    </row>
    <row r="37" spans="1:21" ht="12" customHeight="1" thickBot="1">
      <c r="A37" s="75"/>
      <c r="B37" s="70" t="s">
        <v>61</v>
      </c>
      <c r="C37" s="71"/>
      <c r="D37" s="55">
        <v>1201193.3</v>
      </c>
      <c r="E37" s="58"/>
      <c r="F37" s="58"/>
      <c r="G37" s="55">
        <v>462483.78</v>
      </c>
      <c r="H37" s="56">
        <v>159.72657895159</v>
      </c>
      <c r="I37" s="55">
        <v>3784.26</v>
      </c>
      <c r="J37" s="56">
        <v>0.315041717265656</v>
      </c>
      <c r="K37" s="55">
        <v>-10993.75</v>
      </c>
      <c r="L37" s="56">
        <v>-2.37711039293097</v>
      </c>
      <c r="M37" s="56">
        <v>-1.3442192154633299</v>
      </c>
      <c r="N37" s="55">
        <v>3123309.81</v>
      </c>
      <c r="O37" s="55">
        <v>89547758.790000007</v>
      </c>
      <c r="P37" s="55">
        <v>88</v>
      </c>
      <c r="Q37" s="55">
        <v>125</v>
      </c>
      <c r="R37" s="56">
        <v>-29.6</v>
      </c>
      <c r="S37" s="55">
        <v>13649.923863636401</v>
      </c>
      <c r="T37" s="55">
        <v>1874.7159999999999</v>
      </c>
      <c r="U37" s="57">
        <v>86.265740243472905</v>
      </c>
    </row>
    <row r="38" spans="1:21" ht="12" thickBot="1">
      <c r="A38" s="75"/>
      <c r="B38" s="70" t="s">
        <v>35</v>
      </c>
      <c r="C38" s="71"/>
      <c r="D38" s="55">
        <v>1215237.8500000001</v>
      </c>
      <c r="E38" s="58"/>
      <c r="F38" s="58"/>
      <c r="G38" s="55">
        <v>1900460.65</v>
      </c>
      <c r="H38" s="56">
        <v>-36.055616305446797</v>
      </c>
      <c r="I38" s="55">
        <v>-210856.39</v>
      </c>
      <c r="J38" s="56">
        <v>-17.351038728755899</v>
      </c>
      <c r="K38" s="55">
        <v>-303151.46000000002</v>
      </c>
      <c r="L38" s="56">
        <v>-15.9514726074439</v>
      </c>
      <c r="M38" s="56">
        <v>-0.30445200560802199</v>
      </c>
      <c r="N38" s="55">
        <v>4972371.79</v>
      </c>
      <c r="O38" s="55">
        <v>141713614.56999999</v>
      </c>
      <c r="P38" s="55">
        <v>455</v>
      </c>
      <c r="Q38" s="55">
        <v>289</v>
      </c>
      <c r="R38" s="56">
        <v>57.439446366782001</v>
      </c>
      <c r="S38" s="55">
        <v>2670.85241758242</v>
      </c>
      <c r="T38" s="55">
        <v>2920.7413494809698</v>
      </c>
      <c r="U38" s="57">
        <v>-9.3561490052207308</v>
      </c>
    </row>
    <row r="39" spans="1:21" ht="12" thickBot="1">
      <c r="A39" s="75"/>
      <c r="B39" s="70" t="s">
        <v>36</v>
      </c>
      <c r="C39" s="71"/>
      <c r="D39" s="55">
        <v>467725.86</v>
      </c>
      <c r="E39" s="58"/>
      <c r="F39" s="58"/>
      <c r="G39" s="55">
        <v>924358.95</v>
      </c>
      <c r="H39" s="56">
        <v>-49.399974977253201</v>
      </c>
      <c r="I39" s="55">
        <v>-9376.4</v>
      </c>
      <c r="J39" s="56">
        <v>-2.00467855251792</v>
      </c>
      <c r="K39" s="55">
        <v>-46120.72</v>
      </c>
      <c r="L39" s="56">
        <v>-4.9894816294038202</v>
      </c>
      <c r="M39" s="56">
        <v>-0.79669875058325201</v>
      </c>
      <c r="N39" s="55">
        <v>1681572.3</v>
      </c>
      <c r="O39" s="55">
        <v>121563553.31999999</v>
      </c>
      <c r="P39" s="55">
        <v>155</v>
      </c>
      <c r="Q39" s="55">
        <v>112</v>
      </c>
      <c r="R39" s="56">
        <v>38.392857142857103</v>
      </c>
      <c r="S39" s="55">
        <v>3017.5861935483899</v>
      </c>
      <c r="T39" s="55">
        <v>2924.7183035714302</v>
      </c>
      <c r="U39" s="57">
        <v>3.0775555036509101</v>
      </c>
    </row>
    <row r="40" spans="1:21" ht="12" thickBot="1">
      <c r="A40" s="75"/>
      <c r="B40" s="70" t="s">
        <v>37</v>
      </c>
      <c r="C40" s="71"/>
      <c r="D40" s="55">
        <v>685138.55</v>
      </c>
      <c r="E40" s="58"/>
      <c r="F40" s="58"/>
      <c r="G40" s="55">
        <v>957829.15</v>
      </c>
      <c r="H40" s="56">
        <v>-28.469649310631201</v>
      </c>
      <c r="I40" s="55">
        <v>-129667.11</v>
      </c>
      <c r="J40" s="56">
        <v>-18.925677149534199</v>
      </c>
      <c r="K40" s="55">
        <v>-163087.56</v>
      </c>
      <c r="L40" s="56">
        <v>-17.026790216188399</v>
      </c>
      <c r="M40" s="56">
        <v>-0.20492335528227901</v>
      </c>
      <c r="N40" s="55">
        <v>2738784.45</v>
      </c>
      <c r="O40" s="55">
        <v>100694528.59999999</v>
      </c>
      <c r="P40" s="55">
        <v>262</v>
      </c>
      <c r="Q40" s="55">
        <v>207</v>
      </c>
      <c r="R40" s="56">
        <v>26.570048309178802</v>
      </c>
      <c r="S40" s="55">
        <v>2615.0326335877899</v>
      </c>
      <c r="T40" s="55">
        <v>2101.5618357487901</v>
      </c>
      <c r="U40" s="57">
        <v>19.635349526576299</v>
      </c>
    </row>
    <row r="41" spans="1:21" ht="12" thickBot="1">
      <c r="A41" s="75"/>
      <c r="B41" s="70" t="s">
        <v>63</v>
      </c>
      <c r="C41" s="71"/>
      <c r="D41" s="58"/>
      <c r="E41" s="58"/>
      <c r="F41" s="58"/>
      <c r="G41" s="55">
        <v>22.3</v>
      </c>
      <c r="H41" s="58"/>
      <c r="I41" s="58"/>
      <c r="J41" s="58"/>
      <c r="K41" s="55">
        <v>-149.93</v>
      </c>
      <c r="L41" s="56">
        <v>-672.33183856502205</v>
      </c>
      <c r="M41" s="58"/>
      <c r="N41" s="55">
        <v>3.47</v>
      </c>
      <c r="O41" s="55">
        <v>1389.31</v>
      </c>
      <c r="P41" s="58"/>
      <c r="Q41" s="58"/>
      <c r="R41" s="58"/>
      <c r="S41" s="58"/>
      <c r="T41" s="58"/>
      <c r="U41" s="59"/>
    </row>
    <row r="42" spans="1:21" ht="12" customHeight="1" thickBot="1">
      <c r="A42" s="75"/>
      <c r="B42" s="70" t="s">
        <v>32</v>
      </c>
      <c r="C42" s="71"/>
      <c r="D42" s="55">
        <v>17537.435300000001</v>
      </c>
      <c r="E42" s="58"/>
      <c r="F42" s="58"/>
      <c r="G42" s="55">
        <v>136017.9486</v>
      </c>
      <c r="H42" s="56">
        <v>-87.106528601182006</v>
      </c>
      <c r="I42" s="55">
        <v>1559.6306</v>
      </c>
      <c r="J42" s="56">
        <v>8.8931509842833201</v>
      </c>
      <c r="K42" s="55">
        <v>9360.0768000000007</v>
      </c>
      <c r="L42" s="56">
        <v>6.8815012256404504</v>
      </c>
      <c r="M42" s="56">
        <v>-0.83337416633162698</v>
      </c>
      <c r="N42" s="55">
        <v>182471.53700000001</v>
      </c>
      <c r="O42" s="55">
        <v>21417697.664500002</v>
      </c>
      <c r="P42" s="55">
        <v>48</v>
      </c>
      <c r="Q42" s="55">
        <v>63</v>
      </c>
      <c r="R42" s="56">
        <v>-23.8095238095238</v>
      </c>
      <c r="S42" s="55">
        <v>365.36323541666701</v>
      </c>
      <c r="T42" s="55">
        <v>502.862561904762</v>
      </c>
      <c r="U42" s="57">
        <v>-37.633596694886002</v>
      </c>
    </row>
    <row r="43" spans="1:21" ht="12" thickBot="1">
      <c r="A43" s="75"/>
      <c r="B43" s="70" t="s">
        <v>33</v>
      </c>
      <c r="C43" s="71"/>
      <c r="D43" s="55">
        <v>580106.36040000001</v>
      </c>
      <c r="E43" s="58"/>
      <c r="F43" s="58"/>
      <c r="G43" s="55">
        <v>698145.50260000001</v>
      </c>
      <c r="H43" s="56">
        <v>-16.907527408026599</v>
      </c>
      <c r="I43" s="55">
        <v>31609.349099999999</v>
      </c>
      <c r="J43" s="56">
        <v>5.4488885586781803</v>
      </c>
      <c r="K43" s="55">
        <v>30522.840800000002</v>
      </c>
      <c r="L43" s="56">
        <v>4.3719884588997999</v>
      </c>
      <c r="M43" s="56">
        <v>3.5596565441576002E-2</v>
      </c>
      <c r="N43" s="55">
        <v>4610447.7522</v>
      </c>
      <c r="O43" s="55">
        <v>159613910.05140001</v>
      </c>
      <c r="P43" s="55">
        <v>2247</v>
      </c>
      <c r="Q43" s="55">
        <v>2500</v>
      </c>
      <c r="R43" s="56">
        <v>-10.119999999999999</v>
      </c>
      <c r="S43" s="55">
        <v>258.16927476635499</v>
      </c>
      <c r="T43" s="55">
        <v>237.63448163999999</v>
      </c>
      <c r="U43" s="57">
        <v>7.9540034905157597</v>
      </c>
    </row>
    <row r="44" spans="1:21" ht="12" thickBot="1">
      <c r="A44" s="75"/>
      <c r="B44" s="70" t="s">
        <v>38</v>
      </c>
      <c r="C44" s="71"/>
      <c r="D44" s="55">
        <v>589088.86</v>
      </c>
      <c r="E44" s="58"/>
      <c r="F44" s="58"/>
      <c r="G44" s="55">
        <v>887178.6</v>
      </c>
      <c r="H44" s="56">
        <v>-33.599744177778902</v>
      </c>
      <c r="I44" s="55">
        <v>-111871.69</v>
      </c>
      <c r="J44" s="56">
        <v>-18.9906307174099</v>
      </c>
      <c r="K44" s="55">
        <v>-110797.9</v>
      </c>
      <c r="L44" s="56">
        <v>-12.4887931246313</v>
      </c>
      <c r="M44" s="56">
        <v>9.6914291696859993E-3</v>
      </c>
      <c r="N44" s="55">
        <v>2766902.01</v>
      </c>
      <c r="O44" s="55">
        <v>74044263.239999995</v>
      </c>
      <c r="P44" s="55">
        <v>354</v>
      </c>
      <c r="Q44" s="55">
        <v>226</v>
      </c>
      <c r="R44" s="56">
        <v>56.637168141592902</v>
      </c>
      <c r="S44" s="55">
        <v>1664.09282485876</v>
      </c>
      <c r="T44" s="55">
        <v>1667.2279646017701</v>
      </c>
      <c r="U44" s="57">
        <v>-0.188399330625029</v>
      </c>
    </row>
    <row r="45" spans="1:21" ht="12" thickBot="1">
      <c r="A45" s="75"/>
      <c r="B45" s="70" t="s">
        <v>39</v>
      </c>
      <c r="C45" s="71"/>
      <c r="D45" s="55">
        <v>167603.62</v>
      </c>
      <c r="E45" s="58"/>
      <c r="F45" s="58"/>
      <c r="G45" s="55">
        <v>670073.64</v>
      </c>
      <c r="H45" s="56">
        <v>-74.987283487229902</v>
      </c>
      <c r="I45" s="55">
        <v>12635.55</v>
      </c>
      <c r="J45" s="56">
        <v>7.53894814443745</v>
      </c>
      <c r="K45" s="55">
        <v>45449.87</v>
      </c>
      <c r="L45" s="56">
        <v>6.7828171840933802</v>
      </c>
      <c r="M45" s="56">
        <v>-0.72198930381979098</v>
      </c>
      <c r="N45" s="55">
        <v>1308490.8700000001</v>
      </c>
      <c r="O45" s="55">
        <v>32424808.93</v>
      </c>
      <c r="P45" s="55">
        <v>114</v>
      </c>
      <c r="Q45" s="55">
        <v>159</v>
      </c>
      <c r="R45" s="56">
        <v>-28.301886792452802</v>
      </c>
      <c r="S45" s="55">
        <v>1470.2071929824599</v>
      </c>
      <c r="T45" s="55">
        <v>1475.4686792452801</v>
      </c>
      <c r="U45" s="57">
        <v>-0.35787379411153603</v>
      </c>
    </row>
    <row r="46" spans="1:21" ht="12" thickBot="1">
      <c r="A46" s="75"/>
      <c r="B46" s="70" t="s">
        <v>68</v>
      </c>
      <c r="C46" s="71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5">
        <v>-5687.4357</v>
      </c>
      <c r="P46" s="58"/>
      <c r="Q46" s="58"/>
      <c r="R46" s="58"/>
      <c r="S46" s="58"/>
      <c r="T46" s="58"/>
      <c r="U46" s="59"/>
    </row>
    <row r="47" spans="1:21" ht="12" thickBot="1">
      <c r="A47" s="76"/>
      <c r="B47" s="70" t="s">
        <v>34</v>
      </c>
      <c r="C47" s="71"/>
      <c r="D47" s="60">
        <v>19741.974699999999</v>
      </c>
      <c r="E47" s="61"/>
      <c r="F47" s="61"/>
      <c r="G47" s="60">
        <v>24818.6698</v>
      </c>
      <c r="H47" s="62">
        <v>-20.455145827356102</v>
      </c>
      <c r="I47" s="60">
        <v>1423.3943999999999</v>
      </c>
      <c r="J47" s="62">
        <v>7.2099899915280501</v>
      </c>
      <c r="K47" s="60">
        <v>2197.0745000000002</v>
      </c>
      <c r="L47" s="62">
        <v>8.8525070751374404</v>
      </c>
      <c r="M47" s="62">
        <v>-0.35214104027878901</v>
      </c>
      <c r="N47" s="60">
        <v>158938.4362</v>
      </c>
      <c r="O47" s="60">
        <v>8114536.8446000004</v>
      </c>
      <c r="P47" s="60">
        <v>14</v>
      </c>
      <c r="Q47" s="60">
        <v>11</v>
      </c>
      <c r="R47" s="62">
        <v>27.272727272727298</v>
      </c>
      <c r="S47" s="60">
        <v>1410.14105</v>
      </c>
      <c r="T47" s="60">
        <v>752.90276363636406</v>
      </c>
      <c r="U47" s="63">
        <v>46.607981971990398</v>
      </c>
    </row>
  </sheetData>
  <mergeCells count="45">
    <mergeCell ref="B18:C18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28:C28"/>
    <mergeCell ref="B36:C36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A8:A47"/>
    <mergeCell ref="B47:C47"/>
    <mergeCell ref="A1:U4"/>
    <mergeCell ref="W1:W4"/>
    <mergeCell ref="B6:C6"/>
    <mergeCell ref="A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63"/>
  <sheetViews>
    <sheetView topLeftCell="A13" workbookViewId="0">
      <selection sqref="A1:F36"/>
    </sheetView>
  </sheetViews>
  <sheetFormatPr defaultRowHeight="12.75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>
      <c r="A1" s="38" t="s">
        <v>76</v>
      </c>
      <c r="B1" s="38" t="s">
        <v>77</v>
      </c>
      <c r="C1" s="38" t="s">
        <v>58</v>
      </c>
      <c r="D1" s="38" t="s">
        <v>59</v>
      </c>
      <c r="E1" s="38" t="s">
        <v>78</v>
      </c>
      <c r="F1" s="38" t="s">
        <v>60</v>
      </c>
      <c r="G1" s="38"/>
      <c r="H1" s="38"/>
    </row>
    <row r="2" spans="1:8">
      <c r="A2" s="37">
        <v>1</v>
      </c>
      <c r="B2" s="65">
        <v>42716</v>
      </c>
      <c r="C2" s="37">
        <v>12</v>
      </c>
      <c r="D2" s="37">
        <v>58382</v>
      </c>
      <c r="E2" s="37">
        <v>756020.74464017095</v>
      </c>
      <c r="F2" s="37">
        <v>654131.84565384605</v>
      </c>
      <c r="G2" s="37"/>
      <c r="H2" s="37"/>
    </row>
    <row r="3" spans="1:8">
      <c r="A3" s="37">
        <v>2</v>
      </c>
      <c r="B3" s="65">
        <v>42716</v>
      </c>
      <c r="C3" s="37">
        <v>13</v>
      </c>
      <c r="D3" s="37">
        <v>6896</v>
      </c>
      <c r="E3" s="37">
        <v>61370.568152136802</v>
      </c>
      <c r="F3" s="37">
        <v>46413.095264102602</v>
      </c>
      <c r="G3" s="37"/>
      <c r="H3" s="37"/>
    </row>
    <row r="4" spans="1:8">
      <c r="A4" s="37">
        <v>3</v>
      </c>
      <c r="B4" s="65">
        <v>42716</v>
      </c>
      <c r="C4" s="37">
        <v>14</v>
      </c>
      <c r="D4" s="37">
        <v>100483</v>
      </c>
      <c r="E4" s="37">
        <v>81433.683291301699</v>
      </c>
      <c r="F4" s="37">
        <v>55337.226005155899</v>
      </c>
      <c r="G4" s="37"/>
      <c r="H4" s="37"/>
    </row>
    <row r="5" spans="1:8">
      <c r="A5" s="37">
        <v>4</v>
      </c>
      <c r="B5" s="65">
        <v>42716</v>
      </c>
      <c r="C5" s="37">
        <v>15</v>
      </c>
      <c r="D5" s="37">
        <v>3225</v>
      </c>
      <c r="E5" s="37">
        <v>60260.549061742699</v>
      </c>
      <c r="F5" s="37">
        <v>47324.128571787303</v>
      </c>
      <c r="G5" s="37"/>
      <c r="H5" s="37"/>
    </row>
    <row r="6" spans="1:8">
      <c r="A6" s="37">
        <v>5</v>
      </c>
      <c r="B6" s="65">
        <v>42716</v>
      </c>
      <c r="C6" s="37">
        <v>16</v>
      </c>
      <c r="D6" s="37">
        <v>5210</v>
      </c>
      <c r="E6" s="37">
        <v>339800.48271538498</v>
      </c>
      <c r="F6" s="37">
        <v>293770.97298803402</v>
      </c>
      <c r="G6" s="37"/>
      <c r="H6" s="37"/>
    </row>
    <row r="7" spans="1:8">
      <c r="A7" s="37">
        <v>6</v>
      </c>
      <c r="B7" s="65">
        <v>42716</v>
      </c>
      <c r="C7" s="37">
        <v>17</v>
      </c>
      <c r="D7" s="37">
        <v>13080</v>
      </c>
      <c r="E7" s="37">
        <v>289419.95480341901</v>
      </c>
      <c r="F7" s="37">
        <v>222608.78336752101</v>
      </c>
      <c r="G7" s="37"/>
      <c r="H7" s="37"/>
    </row>
    <row r="8" spans="1:8">
      <c r="A8" s="37">
        <v>7</v>
      </c>
      <c r="B8" s="65">
        <v>42716</v>
      </c>
      <c r="C8" s="37">
        <v>18</v>
      </c>
      <c r="D8" s="37">
        <v>53727</v>
      </c>
      <c r="E8" s="37">
        <v>113091.588530769</v>
      </c>
      <c r="F8" s="37">
        <v>89332.811191453002</v>
      </c>
      <c r="G8" s="37"/>
      <c r="H8" s="37"/>
    </row>
    <row r="9" spans="1:8">
      <c r="A9" s="37">
        <v>8</v>
      </c>
      <c r="B9" s="65">
        <v>42716</v>
      </c>
      <c r="C9" s="37">
        <v>19</v>
      </c>
      <c r="D9" s="37">
        <v>14758</v>
      </c>
      <c r="E9" s="37">
        <v>88717.838828205102</v>
      </c>
      <c r="F9" s="37">
        <v>85266.779217948701</v>
      </c>
      <c r="G9" s="37"/>
      <c r="H9" s="37"/>
    </row>
    <row r="10" spans="1:8">
      <c r="A10" s="37">
        <v>9</v>
      </c>
      <c r="B10" s="65">
        <v>42716</v>
      </c>
      <c r="C10" s="37">
        <v>21</v>
      </c>
      <c r="D10" s="37">
        <v>300411</v>
      </c>
      <c r="E10" s="37">
        <v>1104007.5315851399</v>
      </c>
      <c r="F10" s="37">
        <v>1241823.0617333299</v>
      </c>
      <c r="G10" s="37"/>
      <c r="H10" s="37"/>
    </row>
    <row r="11" spans="1:8">
      <c r="A11" s="37">
        <v>10</v>
      </c>
      <c r="B11" s="65">
        <v>42716</v>
      </c>
      <c r="C11" s="37">
        <v>22</v>
      </c>
      <c r="D11" s="37">
        <v>54175</v>
      </c>
      <c r="E11" s="37">
        <v>797141.81648547004</v>
      </c>
      <c r="F11" s="37">
        <v>770142.11252564099</v>
      </c>
      <c r="G11" s="37"/>
      <c r="H11" s="37"/>
    </row>
    <row r="12" spans="1:8">
      <c r="A12" s="37">
        <v>11</v>
      </c>
      <c r="B12" s="65">
        <v>42716</v>
      </c>
      <c r="C12" s="37">
        <v>23</v>
      </c>
      <c r="D12" s="37">
        <v>145017.842</v>
      </c>
      <c r="E12" s="37">
        <v>1938979.26953124</v>
      </c>
      <c r="F12" s="37">
        <v>1764695.73515128</v>
      </c>
      <c r="G12" s="37"/>
      <c r="H12" s="37"/>
    </row>
    <row r="13" spans="1:8">
      <c r="A13" s="37">
        <v>12</v>
      </c>
      <c r="B13" s="65">
        <v>42716</v>
      </c>
      <c r="C13" s="37">
        <v>24</v>
      </c>
      <c r="D13" s="37">
        <v>30684.7</v>
      </c>
      <c r="E13" s="37">
        <v>952590.97836324805</v>
      </c>
      <c r="F13" s="37">
        <v>952274.65139572602</v>
      </c>
      <c r="G13" s="37"/>
      <c r="H13" s="37"/>
    </row>
    <row r="14" spans="1:8">
      <c r="A14" s="37">
        <v>13</v>
      </c>
      <c r="B14" s="65">
        <v>42716</v>
      </c>
      <c r="C14" s="37">
        <v>25</v>
      </c>
      <c r="D14" s="37">
        <v>127797</v>
      </c>
      <c r="E14" s="37">
        <v>2129338.0690109599</v>
      </c>
      <c r="F14" s="37">
        <v>2125624.2873</v>
      </c>
      <c r="G14" s="37"/>
      <c r="H14" s="37"/>
    </row>
    <row r="15" spans="1:8">
      <c r="A15" s="37">
        <v>14</v>
      </c>
      <c r="B15" s="65">
        <v>42716</v>
      </c>
      <c r="C15" s="37">
        <v>26</v>
      </c>
      <c r="D15" s="37">
        <v>73269</v>
      </c>
      <c r="E15" s="37">
        <v>378450.28097644699</v>
      </c>
      <c r="F15" s="37">
        <v>335259.40656814101</v>
      </c>
      <c r="G15" s="37"/>
      <c r="H15" s="37"/>
    </row>
    <row r="16" spans="1:8">
      <c r="A16" s="37">
        <v>15</v>
      </c>
      <c r="B16" s="65">
        <v>42716</v>
      </c>
      <c r="C16" s="37">
        <v>27</v>
      </c>
      <c r="D16" s="37">
        <v>118386.20600000001</v>
      </c>
      <c r="E16" s="37">
        <v>1050733.0799290501</v>
      </c>
      <c r="F16" s="37">
        <v>987197.83753417304</v>
      </c>
      <c r="G16" s="37"/>
      <c r="H16" s="37"/>
    </row>
    <row r="17" spans="1:9">
      <c r="A17" s="37">
        <v>16</v>
      </c>
      <c r="B17" s="65">
        <v>42716</v>
      </c>
      <c r="C17" s="37">
        <v>29</v>
      </c>
      <c r="D17" s="37">
        <v>182930</v>
      </c>
      <c r="E17" s="37">
        <v>2613852.5686615398</v>
      </c>
      <c r="F17" s="37">
        <v>2405632.7610213701</v>
      </c>
      <c r="G17" s="37"/>
      <c r="H17" s="37"/>
    </row>
    <row r="18" spans="1:9">
      <c r="A18" s="37">
        <v>17</v>
      </c>
      <c r="B18" s="65">
        <v>42716</v>
      </c>
      <c r="C18" s="37">
        <v>31</v>
      </c>
      <c r="D18" s="37">
        <v>25748.246999999999</v>
      </c>
      <c r="E18" s="37">
        <v>273795.57003819698</v>
      </c>
      <c r="F18" s="37">
        <v>235830.519423886</v>
      </c>
      <c r="G18" s="37"/>
      <c r="H18" s="37"/>
    </row>
    <row r="19" spans="1:9">
      <c r="A19" s="37">
        <v>18</v>
      </c>
      <c r="B19" s="65">
        <v>42716</v>
      </c>
      <c r="C19" s="37">
        <v>32</v>
      </c>
      <c r="D19" s="37">
        <v>27021.13</v>
      </c>
      <c r="E19" s="37">
        <v>434140.23726758902</v>
      </c>
      <c r="F19" s="37">
        <v>404131.20459756401</v>
      </c>
      <c r="G19" s="37"/>
      <c r="H19" s="37"/>
    </row>
    <row r="20" spans="1:9">
      <c r="A20" s="37">
        <v>19</v>
      </c>
      <c r="B20" s="65">
        <v>42716</v>
      </c>
      <c r="C20" s="37">
        <v>33</v>
      </c>
      <c r="D20" s="37">
        <v>47219.105000000003</v>
      </c>
      <c r="E20" s="37">
        <v>855446.10786956397</v>
      </c>
      <c r="F20" s="37">
        <v>678981.60442590294</v>
      </c>
      <c r="G20" s="37"/>
      <c r="H20" s="37"/>
    </row>
    <row r="21" spans="1:9">
      <c r="A21" s="37">
        <v>20</v>
      </c>
      <c r="B21" s="65">
        <v>42716</v>
      </c>
      <c r="C21" s="37">
        <v>34</v>
      </c>
      <c r="D21" s="37">
        <v>38773.281000000003</v>
      </c>
      <c r="E21" s="37">
        <v>231573.12865537399</v>
      </c>
      <c r="F21" s="37">
        <v>174836.41444639699</v>
      </c>
      <c r="G21" s="37"/>
      <c r="H21" s="37"/>
    </row>
    <row r="22" spans="1:9">
      <c r="A22" s="37">
        <v>21</v>
      </c>
      <c r="B22" s="65">
        <v>42716</v>
      </c>
      <c r="C22" s="37">
        <v>35</v>
      </c>
      <c r="D22" s="37">
        <v>52345.873</v>
      </c>
      <c r="E22" s="37">
        <v>1401909.07179204</v>
      </c>
      <c r="F22" s="37">
        <v>1369825.1789132699</v>
      </c>
      <c r="G22" s="37"/>
      <c r="H22" s="37"/>
    </row>
    <row r="23" spans="1:9">
      <c r="A23" s="37">
        <v>22</v>
      </c>
      <c r="B23" s="65">
        <v>42716</v>
      </c>
      <c r="C23" s="37">
        <v>36</v>
      </c>
      <c r="D23" s="37">
        <v>186457.06200000001</v>
      </c>
      <c r="E23" s="37">
        <v>832717.17188318598</v>
      </c>
      <c r="F23" s="37">
        <v>728278.58728939097</v>
      </c>
      <c r="G23" s="37"/>
      <c r="H23" s="37"/>
    </row>
    <row r="24" spans="1:9">
      <c r="A24" s="37">
        <v>23</v>
      </c>
      <c r="B24" s="65">
        <v>42716</v>
      </c>
      <c r="C24" s="37">
        <v>37</v>
      </c>
      <c r="D24" s="37">
        <v>114842.484</v>
      </c>
      <c r="E24" s="37">
        <v>884939.96777681005</v>
      </c>
      <c r="F24" s="37">
        <v>781501.49885073001</v>
      </c>
      <c r="G24" s="37"/>
      <c r="H24" s="37"/>
    </row>
    <row r="25" spans="1:9">
      <c r="A25" s="37">
        <v>24</v>
      </c>
      <c r="B25" s="65">
        <v>42716</v>
      </c>
      <c r="C25" s="37">
        <v>38</v>
      </c>
      <c r="D25" s="37">
        <v>220753.655</v>
      </c>
      <c r="E25" s="37">
        <v>1082237.1443982299</v>
      </c>
      <c r="F25" s="37">
        <v>1038949.06325664</v>
      </c>
      <c r="G25" s="37"/>
      <c r="H25" s="37"/>
    </row>
    <row r="26" spans="1:9">
      <c r="A26" s="37">
        <v>25</v>
      </c>
      <c r="B26" s="65">
        <v>42716</v>
      </c>
      <c r="C26" s="37">
        <v>39</v>
      </c>
      <c r="D26" s="37">
        <v>76827.487999999998</v>
      </c>
      <c r="E26" s="37">
        <v>122836.722321957</v>
      </c>
      <c r="F26" s="37">
        <v>95498.857951532307</v>
      </c>
      <c r="G26" s="37"/>
      <c r="H26" s="37"/>
    </row>
    <row r="27" spans="1:9">
      <c r="A27" s="37">
        <v>26</v>
      </c>
      <c r="B27" s="65">
        <v>42716</v>
      </c>
      <c r="C27" s="37">
        <v>42</v>
      </c>
      <c r="D27" s="37">
        <v>12101.102000000001</v>
      </c>
      <c r="E27" s="37">
        <v>238071.894793805</v>
      </c>
      <c r="F27" s="37">
        <v>208177.56770000001</v>
      </c>
      <c r="G27" s="37"/>
      <c r="H27" s="37"/>
    </row>
    <row r="28" spans="1:9">
      <c r="A28" s="37">
        <v>27</v>
      </c>
      <c r="B28" s="65">
        <v>42716</v>
      </c>
      <c r="C28" s="37">
        <v>70</v>
      </c>
      <c r="D28" s="37">
        <v>643</v>
      </c>
      <c r="E28" s="37">
        <v>1201193.3</v>
      </c>
      <c r="F28" s="37">
        <v>1197409.04</v>
      </c>
      <c r="G28" s="37"/>
      <c r="H28" s="37"/>
    </row>
    <row r="29" spans="1:9">
      <c r="A29" s="37">
        <v>28</v>
      </c>
      <c r="B29" s="65">
        <v>42716</v>
      </c>
      <c r="C29" s="37">
        <v>71</v>
      </c>
      <c r="D29" s="37">
        <v>429</v>
      </c>
      <c r="E29" s="37">
        <v>1215237.8500000001</v>
      </c>
      <c r="F29" s="37">
        <v>1426094.24</v>
      </c>
      <c r="G29" s="37"/>
      <c r="H29" s="37"/>
    </row>
    <row r="30" spans="1:9">
      <c r="A30" s="37">
        <v>29</v>
      </c>
      <c r="B30" s="65">
        <v>42716</v>
      </c>
      <c r="C30" s="37">
        <v>72</v>
      </c>
      <c r="D30" s="37">
        <v>145</v>
      </c>
      <c r="E30" s="37">
        <v>467725.86</v>
      </c>
      <c r="F30" s="37">
        <v>477102.26</v>
      </c>
      <c r="G30" s="37"/>
      <c r="H30" s="37"/>
    </row>
    <row r="31" spans="1:9">
      <c r="A31" s="30">
        <v>30</v>
      </c>
      <c r="B31" s="65">
        <v>42716</v>
      </c>
      <c r="C31" s="39">
        <v>73</v>
      </c>
      <c r="D31" s="39">
        <v>244</v>
      </c>
      <c r="E31" s="39">
        <v>685138.55</v>
      </c>
      <c r="F31" s="39">
        <v>814805.66</v>
      </c>
      <c r="G31" s="39"/>
      <c r="H31" s="39"/>
      <c r="I31" s="39"/>
    </row>
    <row r="32" spans="1:9">
      <c r="A32" s="30">
        <v>31</v>
      </c>
      <c r="B32" s="65">
        <v>42716</v>
      </c>
      <c r="C32" s="39">
        <v>75</v>
      </c>
      <c r="D32" s="39">
        <v>53</v>
      </c>
      <c r="E32" s="39">
        <v>17537.435897435898</v>
      </c>
      <c r="F32" s="39">
        <v>15977.804188034201</v>
      </c>
      <c r="G32" s="39"/>
      <c r="H32" s="39"/>
    </row>
    <row r="33" spans="1:8">
      <c r="A33" s="30">
        <v>32</v>
      </c>
      <c r="B33" s="65">
        <v>42716</v>
      </c>
      <c r="C33" s="39">
        <v>76</v>
      </c>
      <c r="D33" s="39">
        <v>2759</v>
      </c>
      <c r="E33" s="39">
        <v>580106.34886153799</v>
      </c>
      <c r="F33" s="39">
        <v>548497.01233760698</v>
      </c>
      <c r="G33" s="39"/>
      <c r="H33" s="39"/>
    </row>
    <row r="34" spans="1:8">
      <c r="A34" s="30">
        <v>33</v>
      </c>
      <c r="B34" s="65">
        <v>42716</v>
      </c>
      <c r="C34" s="34">
        <v>77</v>
      </c>
      <c r="D34" s="34">
        <v>330</v>
      </c>
      <c r="E34" s="34">
        <v>589088.86</v>
      </c>
      <c r="F34" s="30">
        <v>700960.55</v>
      </c>
      <c r="G34" s="30"/>
      <c r="H34" s="30"/>
    </row>
    <row r="35" spans="1:8">
      <c r="A35" s="30">
        <v>34</v>
      </c>
      <c r="B35" s="65">
        <v>42716</v>
      </c>
      <c r="C35" s="34">
        <v>78</v>
      </c>
      <c r="D35" s="34">
        <v>106</v>
      </c>
      <c r="E35" s="34">
        <v>167603.62</v>
      </c>
      <c r="F35" s="30">
        <v>154968.07</v>
      </c>
      <c r="G35" s="30"/>
      <c r="H35" s="30"/>
    </row>
    <row r="36" spans="1:8">
      <c r="A36" s="30">
        <v>35</v>
      </c>
      <c r="B36" s="65">
        <v>42716</v>
      </c>
      <c r="C36" s="34">
        <v>99</v>
      </c>
      <c r="D36" s="34">
        <v>15</v>
      </c>
      <c r="E36" s="34">
        <v>19741.974737160599</v>
      </c>
      <c r="F36" s="30">
        <v>18318.580395582801</v>
      </c>
      <c r="G36" s="30"/>
      <c r="H36" s="30"/>
    </row>
    <row r="37" spans="1:8">
      <c r="A37" s="30"/>
      <c r="B37" s="65"/>
      <c r="C37" s="34"/>
      <c r="D37" s="34"/>
      <c r="E37" s="34"/>
      <c r="F37" s="30"/>
      <c r="G37" s="30"/>
      <c r="H37" s="30"/>
    </row>
    <row r="38" spans="1:8">
      <c r="A38" s="30"/>
      <c r="B38" s="33"/>
      <c r="C38" s="34"/>
      <c r="D38" s="34"/>
      <c r="E38" s="34"/>
      <c r="F38" s="30"/>
      <c r="G38" s="30"/>
      <c r="H38" s="30"/>
    </row>
    <row r="39" spans="1:8">
      <c r="A39" s="30"/>
      <c r="B39" s="33"/>
      <c r="C39" s="34"/>
      <c r="D39" s="34"/>
      <c r="E39" s="34"/>
      <c r="F39" s="34"/>
      <c r="G39" s="30"/>
      <c r="H39" s="30"/>
    </row>
    <row r="40" spans="1:8">
      <c r="A40" s="30"/>
      <c r="B40" s="33"/>
      <c r="C40" s="34"/>
      <c r="D40" s="34"/>
      <c r="E40" s="34"/>
      <c r="F40" s="30"/>
      <c r="G40" s="30"/>
      <c r="H40" s="30"/>
    </row>
    <row r="41" spans="1:8">
      <c r="A41" s="30"/>
      <c r="B41" s="31"/>
      <c r="C41" s="30"/>
      <c r="D41" s="30"/>
      <c r="E41" s="30"/>
      <c r="F41" s="30"/>
      <c r="G41" s="30"/>
      <c r="H41" s="30"/>
    </row>
    <row r="42" spans="1:8">
      <c r="A42" s="30"/>
      <c r="B42" s="31"/>
      <c r="C42" s="30"/>
      <c r="D42" s="30"/>
      <c r="E42" s="30"/>
      <c r="F42" s="30"/>
      <c r="G42" s="30"/>
      <c r="H42" s="30"/>
    </row>
    <row r="43" spans="1:8">
      <c r="A43" s="30"/>
      <c r="B43" s="31"/>
      <c r="C43" s="31"/>
      <c r="D43" s="31"/>
      <c r="E43" s="31"/>
      <c r="F43" s="31"/>
      <c r="G43" s="31"/>
      <c r="H43" s="31"/>
    </row>
    <row r="44" spans="1:8">
      <c r="A44" s="30"/>
      <c r="B44" s="31"/>
      <c r="C44" s="31"/>
      <c r="D44" s="31"/>
      <c r="E44" s="31"/>
      <c r="F44" s="31"/>
      <c r="G44" s="31"/>
      <c r="H44" s="31"/>
    </row>
    <row r="45" spans="1:8">
      <c r="A45" s="30"/>
      <c r="B45" s="31"/>
      <c r="C45" s="30"/>
      <c r="D45" s="30"/>
      <c r="E45" s="30"/>
      <c r="F45" s="30"/>
      <c r="G45" s="30"/>
      <c r="H45" s="30"/>
    </row>
    <row r="46" spans="1:8">
      <c r="A46" s="30"/>
      <c r="B46" s="31"/>
      <c r="C46" s="30"/>
      <c r="D46" s="30"/>
      <c r="E46" s="30"/>
      <c r="F46" s="30"/>
      <c r="G46" s="30"/>
      <c r="H46" s="30"/>
    </row>
    <row r="47" spans="1:8">
      <c r="A47" s="30"/>
      <c r="B47" s="31"/>
      <c r="C47" s="30"/>
      <c r="D47" s="30"/>
      <c r="E47" s="30"/>
      <c r="F47" s="30"/>
      <c r="G47" s="30"/>
      <c r="H47" s="30"/>
    </row>
    <row r="48" spans="1:8">
      <c r="A48" s="30"/>
      <c r="B48" s="31"/>
      <c r="C48" s="30"/>
      <c r="D48" s="30"/>
      <c r="E48" s="30"/>
      <c r="F48" s="30"/>
      <c r="G48" s="30"/>
      <c r="H48" s="30"/>
    </row>
    <row r="49" spans="1:8">
      <c r="A49" s="30"/>
      <c r="B49" s="31"/>
      <c r="C49" s="30"/>
      <c r="D49" s="30"/>
      <c r="E49" s="30"/>
      <c r="F49" s="30"/>
      <c r="G49" s="30"/>
      <c r="H49" s="30"/>
    </row>
    <row r="50" spans="1:8">
      <c r="A50" s="30"/>
      <c r="B50" s="31"/>
      <c r="C50" s="30"/>
      <c r="D50" s="30"/>
      <c r="E50" s="30"/>
      <c r="F50" s="30"/>
      <c r="G50" s="30"/>
      <c r="H50" s="30"/>
    </row>
    <row r="51" spans="1:8">
      <c r="A51" s="30"/>
      <c r="B51" s="31"/>
      <c r="C51" s="30"/>
      <c r="D51" s="30"/>
      <c r="E51" s="30"/>
      <c r="F51" s="30"/>
      <c r="G51" s="30"/>
      <c r="H51" s="30"/>
    </row>
    <row r="52" spans="1:8">
      <c r="A52" s="30"/>
      <c r="B52" s="31"/>
      <c r="C52" s="30"/>
      <c r="D52" s="30"/>
      <c r="E52" s="30"/>
      <c r="F52" s="30"/>
      <c r="G52" s="30"/>
      <c r="H52" s="30"/>
    </row>
    <row r="53" spans="1:8">
      <c r="A53" s="30"/>
      <c r="B53" s="31"/>
      <c r="C53" s="30"/>
      <c r="D53" s="30"/>
      <c r="E53" s="30"/>
      <c r="F53" s="30"/>
      <c r="G53" s="30"/>
      <c r="H53" s="30"/>
    </row>
    <row r="54" spans="1:8">
      <c r="A54" s="30"/>
      <c r="B54" s="31"/>
      <c r="C54" s="30"/>
      <c r="D54" s="30"/>
      <c r="E54" s="30"/>
      <c r="F54" s="30"/>
      <c r="G54" s="30"/>
      <c r="H54" s="30"/>
    </row>
    <row r="55" spans="1:8">
      <c r="A55" s="30"/>
      <c r="B55" s="31"/>
      <c r="C55" s="30"/>
      <c r="D55" s="30"/>
      <c r="E55" s="30"/>
      <c r="F55" s="30"/>
      <c r="G55" s="30"/>
      <c r="H55" s="30"/>
    </row>
    <row r="56" spans="1:8">
      <c r="A56" s="30"/>
      <c r="B56" s="31"/>
      <c r="C56" s="30"/>
      <c r="D56" s="30"/>
      <c r="E56" s="30"/>
      <c r="F56" s="30"/>
      <c r="G56" s="30"/>
      <c r="H56" s="30"/>
    </row>
    <row r="57" spans="1:8">
      <c r="A57" s="30"/>
      <c r="B57" s="31"/>
      <c r="C57" s="30"/>
      <c r="D57" s="30"/>
      <c r="E57" s="30"/>
      <c r="F57" s="30"/>
      <c r="G57" s="30"/>
      <c r="H57" s="30"/>
    </row>
    <row r="58" spans="1:8">
      <c r="A58" s="30"/>
      <c r="B58" s="31"/>
      <c r="C58" s="30"/>
      <c r="D58" s="30"/>
      <c r="E58" s="30"/>
      <c r="F58" s="30"/>
      <c r="G58" s="30"/>
      <c r="H58" s="30"/>
    </row>
    <row r="59" spans="1:8">
      <c r="A59" s="30"/>
      <c r="B59" s="31"/>
      <c r="C59" s="30"/>
      <c r="D59" s="30"/>
      <c r="E59" s="30"/>
      <c r="F59" s="30"/>
      <c r="G59" s="30"/>
      <c r="H59" s="30"/>
    </row>
    <row r="60" spans="1:8">
      <c r="A60" s="30"/>
      <c r="B60" s="31"/>
      <c r="C60" s="30"/>
      <c r="D60" s="30"/>
      <c r="E60" s="30"/>
      <c r="F60" s="30"/>
      <c r="G60" s="30"/>
      <c r="H60" s="30"/>
    </row>
    <row r="61" spans="1:8">
      <c r="A61" s="30"/>
      <c r="B61" s="31"/>
      <c r="C61" s="30"/>
      <c r="D61" s="30"/>
      <c r="E61" s="30"/>
      <c r="F61" s="30"/>
      <c r="G61" s="30"/>
      <c r="H61" s="30"/>
    </row>
    <row r="62" spans="1:8">
      <c r="A62" s="30"/>
      <c r="B62" s="31"/>
      <c r="C62" s="30"/>
      <c r="D62" s="30"/>
      <c r="E62" s="30"/>
      <c r="F62" s="30"/>
      <c r="G62" s="30"/>
      <c r="H62" s="30"/>
    </row>
    <row r="63" spans="1:8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2016-12-13T00:28:51Z</dcterms:modified>
</cp:coreProperties>
</file>