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<sst xmlns="http://schemas.openxmlformats.org/spreadsheetml/2006/main" count="119" uniqueCount="79">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</sst>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2" sqref="L2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15737596.906399999</v>
      </c>
      <c r="F3" s="25">
        <f>RA!I7</f>
        <v>1582793.9062000001</v>
      </c>
      <c r="G3" s="16">
        <f>SUM(G4:G42)</f>
        <v>14154803.000199998</v>
      </c>
      <c r="H3" s="27">
        <f>RA!J7</f>
        <v>10.0574053053572</v>
      </c>
      <c r="I3" s="20">
        <f>SUM(I4:I42)</f>
        <v>15737604.03989375</v>
      </c>
      <c r="J3" s="21">
        <f>SUM(J4:J42)</f>
        <v>14154802.793645807</v>
      </c>
      <c r="K3" s="22">
        <f>E3-I3</f>
        <v>-7.1334937512874603</v>
      </c>
      <c r="L3" s="22">
        <f>G3-J3</f>
        <v>0.20655419118702412</v>
      </c>
    </row>
    <row r="4" spans="1:13">
      <c r="A4" s="71">
        <f>RA!A8</f>
        <v>42717</v>
      </c>
      <c r="B4" s="12">
        <v>12</v>
      </c>
      <c r="C4" s="66" t="s">
        <v>6</v>
      </c>
      <c r="D4" s="66"/>
      <c r="E4" s="15">
        <f>IFERROR(VLOOKUP(C4,RA!B8:D35,3,0),0)</f>
        <v>569882.55279999995</v>
      </c>
      <c r="F4" s="25">
        <f>VLOOKUP(C4,RA!B8:I38,8,0)</f>
        <v>148042.8412</v>
      </c>
      <c r="G4" s="16">
        <f t="shared" ref="G4:G42" si="0">E4-F4</f>
        <v>421839.71159999992</v>
      </c>
      <c r="H4" s="27">
        <f>RA!J8</f>
        <v>25.9777809432175</v>
      </c>
      <c r="I4" s="20">
        <f>IFERROR(VLOOKUP(B4,RMS!C:E,3,FALSE),0)</f>
        <v>569883.19326410303</v>
      </c>
      <c r="J4" s="21">
        <f>IFERROR(VLOOKUP(B4,RMS!C:F,4,FALSE),0)</f>
        <v>421839.72140512802</v>
      </c>
      <c r="K4" s="22">
        <f t="shared" ref="K4:K42" si="1">E4-I4</f>
        <v>-0.64046410308219492</v>
      </c>
      <c r="L4" s="22">
        <f t="shared" ref="L4:L42" si="2">G4-J4</f>
        <v>-9.805128094740212E-3</v>
      </c>
    </row>
    <row r="5" spans="1:13">
      <c r="A5" s="71"/>
      <c r="B5" s="12">
        <v>13</v>
      </c>
      <c r="C5" s="66" t="s">
        <v>7</v>
      </c>
      <c r="D5" s="66"/>
      <c r="E5" s="15">
        <f>IFERROR(VLOOKUP(C5,RA!B9:D36,3,0),0)</f>
        <v>65513.783600000002</v>
      </c>
      <c r="F5" s="25">
        <f>VLOOKUP(C5,RA!B9:I39,8,0)</f>
        <v>15972.062099999999</v>
      </c>
      <c r="G5" s="16">
        <f t="shared" si="0"/>
        <v>49541.7215</v>
      </c>
      <c r="H5" s="27">
        <f>RA!J9</f>
        <v>24.379697251984101</v>
      </c>
      <c r="I5" s="20">
        <f>IFERROR(VLOOKUP(B5,RMS!C:E,3,FALSE),0)</f>
        <v>65513.835299145299</v>
      </c>
      <c r="J5" s="21">
        <f>IFERROR(VLOOKUP(B5,RMS!C:F,4,FALSE),0)</f>
        <v>49541.727497435902</v>
      </c>
      <c r="K5" s="22">
        <f t="shared" si="1"/>
        <v>-5.1699145296879578E-2</v>
      </c>
      <c r="L5" s="22">
        <f t="shared" si="2"/>
        <v>-5.9974359028274193E-3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IFERROR(VLOOKUP(C6,RA!B10:D37,3,0),0)</f>
        <v>81096.8505</v>
      </c>
      <c r="F6" s="25">
        <f>VLOOKUP(C6,RA!B10:I40,8,0)</f>
        <v>28090.293300000001</v>
      </c>
      <c r="G6" s="16">
        <f t="shared" si="0"/>
        <v>53006.557199999996</v>
      </c>
      <c r="H6" s="27">
        <f>RA!J10</f>
        <v>34.637958350799302</v>
      </c>
      <c r="I6" s="20">
        <f>IFERROR(VLOOKUP(B6,RMS!C:E,3,FALSE),0)</f>
        <v>81098.700730678494</v>
      </c>
      <c r="J6" s="21">
        <f>IFERROR(VLOOKUP(B6,RMS!C:F,4,FALSE),0)</f>
        <v>53006.555251095597</v>
      </c>
      <c r="K6" s="22">
        <f>E6-I6</f>
        <v>-1.8502306784939719</v>
      </c>
      <c r="L6" s="22">
        <f t="shared" si="2"/>
        <v>1.9489043988869525E-3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IFERROR(VLOOKUP(C7,RA!B11:D38,3,0),0)</f>
        <v>55266.5524</v>
      </c>
      <c r="F7" s="25">
        <f>VLOOKUP(C7,RA!B11:I41,8,0)</f>
        <v>12178.1932</v>
      </c>
      <c r="G7" s="16">
        <f t="shared" si="0"/>
        <v>43088.359199999999</v>
      </c>
      <c r="H7" s="27">
        <f>RA!J11</f>
        <v>22.035377042987001</v>
      </c>
      <c r="I7" s="20">
        <f>IFERROR(VLOOKUP(B7,RMS!C:E,3,FALSE),0)</f>
        <v>55266.582065479197</v>
      </c>
      <c r="J7" s="21">
        <f>IFERROR(VLOOKUP(B7,RMS!C:F,4,FALSE),0)</f>
        <v>43088.359280417499</v>
      </c>
      <c r="K7" s="22">
        <f t="shared" si="1"/>
        <v>-2.9665479196410161E-2</v>
      </c>
      <c r="L7" s="22">
        <f t="shared" si="2"/>
        <v>-8.0417499702889472E-5</v>
      </c>
      <c r="M7" s="32"/>
    </row>
    <row r="8" spans="1:13">
      <c r="A8" s="71"/>
      <c r="B8" s="12">
        <v>16</v>
      </c>
      <c r="C8" s="66" t="s">
        <v>10</v>
      </c>
      <c r="D8" s="66"/>
      <c r="E8" s="15">
        <f>IFERROR(VLOOKUP(C8,RA!B12:D39,3,0),0)</f>
        <v>209593.96979999999</v>
      </c>
      <c r="F8" s="25">
        <f>VLOOKUP(C8,RA!B12:I42,8,0)</f>
        <v>33194.2762</v>
      </c>
      <c r="G8" s="16">
        <f t="shared" si="0"/>
        <v>176399.6936</v>
      </c>
      <c r="H8" s="27">
        <f>RA!J12</f>
        <v>15.8374194790408</v>
      </c>
      <c r="I8" s="20">
        <f>IFERROR(VLOOKUP(B8,RMS!C:E,3,FALSE),0)</f>
        <v>209593.97801453</v>
      </c>
      <c r="J8" s="21">
        <f>IFERROR(VLOOKUP(B8,RMS!C:F,4,FALSE),0)</f>
        <v>176399.67904529901</v>
      </c>
      <c r="K8" s="22">
        <f t="shared" si="1"/>
        <v>-8.2145300111733377E-3</v>
      </c>
      <c r="L8" s="22">
        <f t="shared" si="2"/>
        <v>1.4554700988810509E-2</v>
      </c>
      <c r="M8" s="32"/>
    </row>
    <row r="9" spans="1:13">
      <c r="A9" s="71"/>
      <c r="B9" s="12">
        <v>17</v>
      </c>
      <c r="C9" s="66" t="s">
        <v>11</v>
      </c>
      <c r="D9" s="66"/>
      <c r="E9" s="15">
        <f>IFERROR(VLOOKUP(C9,RA!B13:D40,3,0),0)</f>
        <v>204571.8377</v>
      </c>
      <c r="F9" s="25">
        <f>VLOOKUP(C9,RA!B13:I43,8,0)</f>
        <v>67796.975399999996</v>
      </c>
      <c r="G9" s="16">
        <f t="shared" si="0"/>
        <v>136774.86230000001</v>
      </c>
      <c r="H9" s="27">
        <f>RA!J13</f>
        <v>33.140913315459699</v>
      </c>
      <c r="I9" s="20">
        <f>IFERROR(VLOOKUP(B9,RMS!C:E,3,FALSE),0)</f>
        <v>204571.95013846201</v>
      </c>
      <c r="J9" s="21">
        <f>IFERROR(VLOOKUP(B9,RMS!C:F,4,FALSE),0)</f>
        <v>136774.860888889</v>
      </c>
      <c r="K9" s="22">
        <f t="shared" si="1"/>
        <v>-0.11243846200522967</v>
      </c>
      <c r="L9" s="22">
        <f t="shared" si="2"/>
        <v>1.4111110067460686E-3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IFERROR(VLOOKUP(C10,RA!B14:D41,3,0),0)</f>
        <v>77176.652900000001</v>
      </c>
      <c r="F10" s="25">
        <f>VLOOKUP(C10,RA!B14:I43,8,0)</f>
        <v>16607.995200000001</v>
      </c>
      <c r="G10" s="16">
        <f t="shared" si="0"/>
        <v>60568.657699999996</v>
      </c>
      <c r="H10" s="27">
        <f>RA!J14</f>
        <v>21.519455140817598</v>
      </c>
      <c r="I10" s="20">
        <f>IFERROR(VLOOKUP(B10,RMS!C:E,3,FALSE),0)</f>
        <v>77176.655215384599</v>
      </c>
      <c r="J10" s="21">
        <f>IFERROR(VLOOKUP(B10,RMS!C:F,4,FALSE),0)</f>
        <v>60568.657306837602</v>
      </c>
      <c r="K10" s="22">
        <f t="shared" si="1"/>
        <v>-2.3153845977503806E-3</v>
      </c>
      <c r="L10" s="22">
        <f t="shared" si="2"/>
        <v>3.9316239417530596E-4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IFERROR(VLOOKUP(C11,RA!B15:D42,3,0),0)</f>
        <v>69385.835600000006</v>
      </c>
      <c r="F11" s="25">
        <f>VLOOKUP(C11,RA!B15:I44,8,0)</f>
        <v>15319.8212</v>
      </c>
      <c r="G11" s="16">
        <f t="shared" si="0"/>
        <v>54066.014400000007</v>
      </c>
      <c r="H11" s="27">
        <f>RA!J15</f>
        <v>22.0791766324134</v>
      </c>
      <c r="I11" s="20">
        <f>IFERROR(VLOOKUP(B11,RMS!C:E,3,FALSE),0)</f>
        <v>69385.883762393205</v>
      </c>
      <c r="J11" s="21">
        <f>IFERROR(VLOOKUP(B11,RMS!C:F,4,FALSE),0)</f>
        <v>54066.015146153797</v>
      </c>
      <c r="K11" s="22">
        <f t="shared" si="1"/>
        <v>-4.8162393199163489E-2</v>
      </c>
      <c r="L11" s="22">
        <f t="shared" si="2"/>
        <v>-7.4615378980524838E-4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IFERROR(VLOOKUP(C12,RA!B16:D43,3,0),0)</f>
        <v>592258.71490000002</v>
      </c>
      <c r="F12" s="25">
        <f>VLOOKUP(C12,RA!B16:I45,8,0)</f>
        <v>-32332.403999999999</v>
      </c>
      <c r="G12" s="16">
        <f t="shared" si="0"/>
        <v>624591.1189</v>
      </c>
      <c r="H12" s="27">
        <f>RA!J16</f>
        <v>-5.4591689723736998</v>
      </c>
      <c r="I12" s="20">
        <f>IFERROR(VLOOKUP(B12,RMS!C:E,3,FALSE),0)</f>
        <v>592258.45482478605</v>
      </c>
      <c r="J12" s="21">
        <f>IFERROR(VLOOKUP(B12,RMS!C:F,4,FALSE),0)</f>
        <v>624591.11903333303</v>
      </c>
      <c r="K12" s="22">
        <f t="shared" si="1"/>
        <v>0.26007521396968514</v>
      </c>
      <c r="L12" s="22">
        <f t="shared" si="2"/>
        <v>-1.3333302922546864E-4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IFERROR(VLOOKUP(C13,RA!B17:D44,3,0),0)</f>
        <v>536354.73190000001</v>
      </c>
      <c r="F13" s="25">
        <f>VLOOKUP(C13,RA!B17:I46,8,0)</f>
        <v>78978.244300000006</v>
      </c>
      <c r="G13" s="16">
        <f t="shared" si="0"/>
        <v>457376.48759999999</v>
      </c>
      <c r="H13" s="27">
        <f>RA!J17</f>
        <v>14.725001869606899</v>
      </c>
      <c r="I13" s="20">
        <f>IFERROR(VLOOKUP(B13,RMS!C:E,3,FALSE),0)</f>
        <v>536354.69618632505</v>
      </c>
      <c r="J13" s="21">
        <f>IFERROR(VLOOKUP(B13,RMS!C:F,4,FALSE),0)</f>
        <v>457376.487140171</v>
      </c>
      <c r="K13" s="22">
        <f t="shared" si="1"/>
        <v>3.571367496624589E-2</v>
      </c>
      <c r="L13" s="22">
        <f t="shared" si="2"/>
        <v>4.5982899609953165E-4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IFERROR(VLOOKUP(C14,RA!B18:D45,3,0),0)</f>
        <v>1247511.9125999999</v>
      </c>
      <c r="F14" s="25">
        <f>VLOOKUP(C14,RA!B18:I47,8,0)</f>
        <v>197524.84659999999</v>
      </c>
      <c r="G14" s="16">
        <f t="shared" si="0"/>
        <v>1049987.0659999999</v>
      </c>
      <c r="H14" s="27">
        <f>RA!J18</f>
        <v>15.833503841123999</v>
      </c>
      <c r="I14" s="20">
        <f>IFERROR(VLOOKUP(B14,RMS!C:E,3,FALSE),0)</f>
        <v>1247512.18653846</v>
      </c>
      <c r="J14" s="21">
        <f>IFERROR(VLOOKUP(B14,RMS!C:F,4,FALSE),0)</f>
        <v>1049987.04691709</v>
      </c>
      <c r="K14" s="22">
        <f t="shared" si="1"/>
        <v>-0.27393846004270017</v>
      </c>
      <c r="L14" s="22">
        <f t="shared" si="2"/>
        <v>1.9082909915596247E-2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IFERROR(VLOOKUP(C15,RA!B19:D46,3,0),0)</f>
        <v>449789.8909</v>
      </c>
      <c r="F15" s="25">
        <f>VLOOKUP(C15,RA!B19:I48,8,0)</f>
        <v>57706.571900000003</v>
      </c>
      <c r="G15" s="16">
        <f t="shared" si="0"/>
        <v>392083.31900000002</v>
      </c>
      <c r="H15" s="27">
        <f>RA!J19</f>
        <v>12.8296729356307</v>
      </c>
      <c r="I15" s="20">
        <f>IFERROR(VLOOKUP(B15,RMS!C:E,3,FALSE),0)</f>
        <v>449789.89765470102</v>
      </c>
      <c r="J15" s="21">
        <f>IFERROR(VLOOKUP(B15,RMS!C:F,4,FALSE),0)</f>
        <v>392083.31910769199</v>
      </c>
      <c r="K15" s="22">
        <f t="shared" si="1"/>
        <v>-6.7547010257840157E-3</v>
      </c>
      <c r="L15" s="22">
        <f t="shared" si="2"/>
        <v>-1.0769197251647711E-4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IFERROR(VLOOKUP(C16,RA!B20:D47,3,0),0)</f>
        <v>1404456.5081</v>
      </c>
      <c r="F16" s="25">
        <f>VLOOKUP(C16,RA!B20:I49,8,0)</f>
        <v>95454.203200000004</v>
      </c>
      <c r="G16" s="16">
        <f t="shared" si="0"/>
        <v>1309002.3048999999</v>
      </c>
      <c r="H16" s="27">
        <f>RA!J20</f>
        <v>6.7965225444491599</v>
      </c>
      <c r="I16" s="20">
        <f>IFERROR(VLOOKUP(B16,RMS!C:E,3,FALSE),0)</f>
        <v>1404456.7253</v>
      </c>
      <c r="J16" s="21">
        <f>IFERROR(VLOOKUP(B16,RMS!C:F,4,FALSE),0)</f>
        <v>1309002.3049000001</v>
      </c>
      <c r="K16" s="22">
        <f t="shared" si="1"/>
        <v>-0.2172000000718981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IFERROR(VLOOKUP(C17,RA!B21:D48,3,0),0)</f>
        <v>329295.41600000003</v>
      </c>
      <c r="F17" s="25">
        <f>VLOOKUP(C17,RA!B21:I50,8,0)</f>
        <v>46123.0792</v>
      </c>
      <c r="G17" s="16">
        <f t="shared" si="0"/>
        <v>283172.33680000005</v>
      </c>
      <c r="H17" s="27">
        <f>RA!J21</f>
        <v>14.006596192641799</v>
      </c>
      <c r="I17" s="20">
        <f>IFERROR(VLOOKUP(B17,RMS!C:E,3,FALSE),0)</f>
        <v>329295.26696638699</v>
      </c>
      <c r="J17" s="21">
        <f>IFERROR(VLOOKUP(B17,RMS!C:F,4,FALSE),0)</f>
        <v>283172.33677479002</v>
      </c>
      <c r="K17" s="22">
        <f t="shared" si="1"/>
        <v>0.14903361303731799</v>
      </c>
      <c r="L17" s="22">
        <f t="shared" si="2"/>
        <v>2.5210028979927301E-5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IFERROR(VLOOKUP(C18,RA!B22:D49,3,0),0)</f>
        <v>985332.37490000005</v>
      </c>
      <c r="F18" s="25">
        <f>VLOOKUP(C18,RA!B22:I51,8,0)</f>
        <v>63746.166899999997</v>
      </c>
      <c r="G18" s="16">
        <f t="shared" si="0"/>
        <v>921586.2080000001</v>
      </c>
      <c r="H18" s="27">
        <f>RA!J22</f>
        <v>6.4695090229294001</v>
      </c>
      <c r="I18" s="20">
        <f>IFERROR(VLOOKUP(B18,RMS!C:E,3,FALSE),0)</f>
        <v>985333.58624503401</v>
      </c>
      <c r="J18" s="21">
        <f>IFERROR(VLOOKUP(B18,RMS!C:F,4,FALSE),0)</f>
        <v>921586.20642398403</v>
      </c>
      <c r="K18" s="22">
        <f t="shared" si="1"/>
        <v>-1.2113450339529663</v>
      </c>
      <c r="L18" s="22">
        <f t="shared" si="2"/>
        <v>1.5760160749778152E-3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IFERROR(VLOOKUP(C19,RA!B23:D50,3,0),0)</f>
        <v>1982160.2699</v>
      </c>
      <c r="F19" s="25">
        <f>VLOOKUP(C19,RA!B23:I52,8,0)</f>
        <v>218455.81270000001</v>
      </c>
      <c r="G19" s="16">
        <f t="shared" si="0"/>
        <v>1763704.4572000001</v>
      </c>
      <c r="H19" s="27">
        <f>RA!J23</f>
        <v>11.021097335939499</v>
      </c>
      <c r="I19" s="20">
        <f>IFERROR(VLOOKUP(B19,RMS!C:E,3,FALSE),0)</f>
        <v>1982161.9532743599</v>
      </c>
      <c r="J19" s="21">
        <f>IFERROR(VLOOKUP(B19,RMS!C:F,4,FALSE),0)</f>
        <v>1763704.4756871799</v>
      </c>
      <c r="K19" s="22">
        <f t="shared" si="1"/>
        <v>-1.6833743599709123</v>
      </c>
      <c r="L19" s="22">
        <f t="shared" si="2"/>
        <v>-1.8487179884687066E-2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IFERROR(VLOOKUP(C20,RA!B24:D51,3,0),0)</f>
        <v>257017.75520000001</v>
      </c>
      <c r="F20" s="25">
        <f>VLOOKUP(C20,RA!B24:I53,8,0)</f>
        <v>37919.403100000003</v>
      </c>
      <c r="G20" s="16">
        <f t="shared" si="0"/>
        <v>219098.35210000002</v>
      </c>
      <c r="H20" s="27">
        <f>RA!J24</f>
        <v>14.753612282736199</v>
      </c>
      <c r="I20" s="20">
        <f>IFERROR(VLOOKUP(B20,RMS!C:E,3,FALSE),0)</f>
        <v>257017.83681848599</v>
      </c>
      <c r="J20" s="21">
        <f>IFERROR(VLOOKUP(B20,RMS!C:F,4,FALSE),0)</f>
        <v>219098.35293076301</v>
      </c>
      <c r="K20" s="22">
        <f t="shared" si="1"/>
        <v>-8.1618485972285271E-2</v>
      </c>
      <c r="L20" s="22">
        <f t="shared" si="2"/>
        <v>-8.3076299051754177E-4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IFERROR(VLOOKUP(C21,RA!B25:D52,3,0),0)</f>
        <v>360221.49729999999</v>
      </c>
      <c r="F21" s="25">
        <f>VLOOKUP(C21,RA!B25:I54,8,0)</f>
        <v>26324.590400000001</v>
      </c>
      <c r="G21" s="16">
        <f t="shared" si="0"/>
        <v>333896.9069</v>
      </c>
      <c r="H21" s="27">
        <f>RA!J25</f>
        <v>7.3078898947766904</v>
      </c>
      <c r="I21" s="20">
        <f>IFERROR(VLOOKUP(B21,RMS!C:E,3,FALSE),0)</f>
        <v>360221.48499211803</v>
      </c>
      <c r="J21" s="21">
        <f>IFERROR(VLOOKUP(B21,RMS!C:F,4,FALSE),0)</f>
        <v>333896.90949078498</v>
      </c>
      <c r="K21" s="22">
        <f t="shared" si="1"/>
        <v>1.2307881959713995E-2</v>
      </c>
      <c r="L21" s="22">
        <f t="shared" si="2"/>
        <v>-2.5907849776558578E-3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IFERROR(VLOOKUP(C22,RA!B26:D53,3,0),0)</f>
        <v>689049.5281</v>
      </c>
      <c r="F22" s="25">
        <f>VLOOKUP(C22,RA!B26:I55,8,0)</f>
        <v>142885.85500000001</v>
      </c>
      <c r="G22" s="16">
        <f t="shared" si="0"/>
        <v>546163.67310000001</v>
      </c>
      <c r="H22" s="27">
        <f>RA!J26</f>
        <v>20.736659582946999</v>
      </c>
      <c r="I22" s="20">
        <f>IFERROR(VLOOKUP(B22,RMS!C:E,3,FALSE),0)</f>
        <v>689049.58198361704</v>
      </c>
      <c r="J22" s="21">
        <f>IFERROR(VLOOKUP(B22,RMS!C:F,4,FALSE),0)</f>
        <v>546163.56560962903</v>
      </c>
      <c r="K22" s="22">
        <f t="shared" si="1"/>
        <v>-5.3883617045357823E-2</v>
      </c>
      <c r="L22" s="22">
        <f t="shared" si="2"/>
        <v>0.10749037098139524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IFERROR(VLOOKUP(C23,RA!B27:D54,3,0),0)</f>
        <v>226340.86120000001</v>
      </c>
      <c r="F23" s="25">
        <f>VLOOKUP(C23,RA!B27:I56,8,0)</f>
        <v>54796.056100000002</v>
      </c>
      <c r="G23" s="16">
        <f t="shared" si="0"/>
        <v>171544.8051</v>
      </c>
      <c r="H23" s="27">
        <f>RA!J27</f>
        <v>24.209528853732198</v>
      </c>
      <c r="I23" s="20">
        <f>IFERROR(VLOOKUP(B23,RMS!C:E,3,FALSE),0)</f>
        <v>226340.717975062</v>
      </c>
      <c r="J23" s="21">
        <f>IFERROR(VLOOKUP(B23,RMS!C:F,4,FALSE),0)</f>
        <v>171544.80863529499</v>
      </c>
      <c r="K23" s="22">
        <f t="shared" si="1"/>
        <v>0.14322493801591918</v>
      </c>
      <c r="L23" s="22">
        <f t="shared" si="2"/>
        <v>-3.5352949926164001E-3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IFERROR(VLOOKUP(C24,RA!B28:D55,3,0),0)</f>
        <v>1283611.1418999999</v>
      </c>
      <c r="F24" s="25">
        <f>VLOOKUP(C24,RA!B28:I57,8,0)</f>
        <v>31829.702099999999</v>
      </c>
      <c r="G24" s="16">
        <f t="shared" si="0"/>
        <v>1251781.4397999998</v>
      </c>
      <c r="H24" s="27">
        <f>RA!J28</f>
        <v>2.4796997362367601</v>
      </c>
      <c r="I24" s="20">
        <f>IFERROR(VLOOKUP(B24,RMS!C:E,3,FALSE),0)</f>
        <v>1283611.1420654899</v>
      </c>
      <c r="J24" s="21">
        <f>IFERROR(VLOOKUP(B24,RMS!C:F,4,FALSE),0)</f>
        <v>1251781.4189955799</v>
      </c>
      <c r="K24" s="22">
        <f t="shared" si="1"/>
        <v>-1.6548996791243553E-4</v>
      </c>
      <c r="L24" s="22">
        <f t="shared" si="2"/>
        <v>2.0804419880732894E-2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IFERROR(VLOOKUP(C25,RA!B29:D56,3,0),0)</f>
        <v>803140.16489999997</v>
      </c>
      <c r="F25" s="25">
        <f>VLOOKUP(C25,RA!B29:I58,8,0)</f>
        <v>113671.4322</v>
      </c>
      <c r="G25" s="16">
        <f t="shared" si="0"/>
        <v>689468.73269999993</v>
      </c>
      <c r="H25" s="27">
        <f>RA!J29</f>
        <v>14.153374114237399</v>
      </c>
      <c r="I25" s="20">
        <f>IFERROR(VLOOKUP(B25,RMS!C:E,3,FALSE),0)</f>
        <v>803141.87179646001</v>
      </c>
      <c r="J25" s="21">
        <f>IFERROR(VLOOKUP(B25,RMS!C:F,4,FALSE),0)</f>
        <v>689468.694139709</v>
      </c>
      <c r="K25" s="22">
        <f t="shared" si="1"/>
        <v>-1.7068964600330219</v>
      </c>
      <c r="L25" s="22">
        <f t="shared" si="2"/>
        <v>3.8560290937311947E-2</v>
      </c>
      <c r="M25" s="32"/>
    </row>
    <row r="26" spans="1:13">
      <c r="A26" s="71"/>
      <c r="B26" s="12">
        <v>37</v>
      </c>
      <c r="C26" s="66" t="s">
        <v>64</v>
      </c>
      <c r="D26" s="66"/>
      <c r="E26" s="15">
        <f>IFERROR(VLOOKUP(C26,RA!B30:D57,3,0),0)</f>
        <v>809314.9155</v>
      </c>
      <c r="F26" s="25">
        <f>VLOOKUP(C26,RA!B30:I59,8,0)</f>
        <v>96448.897500000006</v>
      </c>
      <c r="G26" s="16">
        <f t="shared" si="0"/>
        <v>712866.01800000004</v>
      </c>
      <c r="H26" s="27">
        <f>RA!J30</f>
        <v>11.917350792974499</v>
      </c>
      <c r="I26" s="20">
        <f>IFERROR(VLOOKUP(B26,RMS!C:E,3,FALSE),0)</f>
        <v>809314.90392035397</v>
      </c>
      <c r="J26" s="21">
        <f>IFERROR(VLOOKUP(B26,RMS!C:F,4,FALSE),0)</f>
        <v>712865.99167277105</v>
      </c>
      <c r="K26" s="22">
        <f t="shared" si="1"/>
        <v>1.1579646030440927E-2</v>
      </c>
      <c r="L26" s="22">
        <f t="shared" si="2"/>
        <v>2.6327228988520801E-2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IFERROR(VLOOKUP(C27,RA!B31:D58,3,0),0)</f>
        <v>774943.34149999998</v>
      </c>
      <c r="F27" s="25">
        <f>VLOOKUP(C27,RA!B31:I60,8,0)</f>
        <v>40666.887300000002</v>
      </c>
      <c r="G27" s="16">
        <f t="shared" si="0"/>
        <v>734276.45420000004</v>
      </c>
      <c r="H27" s="27">
        <f>RA!J31</f>
        <v>5.2477239460221901</v>
      </c>
      <c r="I27" s="20">
        <f>IFERROR(VLOOKUP(B27,RMS!C:E,3,FALSE),0)</f>
        <v>774943.24472566403</v>
      </c>
      <c r="J27" s="21">
        <f>IFERROR(VLOOKUP(B27,RMS!C:F,4,FALSE),0)</f>
        <v>734276.42119026498</v>
      </c>
      <c r="K27" s="22">
        <f t="shared" si="1"/>
        <v>9.6774335950613022E-2</v>
      </c>
      <c r="L27" s="22">
        <f t="shared" si="2"/>
        <v>3.3009735052473843E-2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IFERROR(VLOOKUP(C28,RA!B32:D59,3,0),0)</f>
        <v>124215.4488</v>
      </c>
      <c r="F28" s="25">
        <f>VLOOKUP(C28,RA!B32:I61,8,0)</f>
        <v>28531.6764</v>
      </c>
      <c r="G28" s="16">
        <f t="shared" si="0"/>
        <v>95683.772400000002</v>
      </c>
      <c r="H28" s="27">
        <f>RA!J32</f>
        <v>22.969507155216299</v>
      </c>
      <c r="I28" s="20">
        <f>IFERROR(VLOOKUP(B28,RMS!C:E,3,FALSE),0)</f>
        <v>124215.315779646</v>
      </c>
      <c r="J28" s="21">
        <f>IFERROR(VLOOKUP(B28,RMS!C:F,4,FALSE),0)</f>
        <v>95683.785794075404</v>
      </c>
      <c r="K28" s="22">
        <f t="shared" si="1"/>
        <v>0.13302035399829037</v>
      </c>
      <c r="L28" s="22">
        <f t="shared" si="2"/>
        <v>-1.3394075402175076E-2</v>
      </c>
      <c r="M28" s="32"/>
    </row>
    <row r="29" spans="1:13">
      <c r="A29" s="71"/>
      <c r="B29" s="12">
        <v>40</v>
      </c>
      <c r="C29" s="66" t="s">
        <v>65</v>
      </c>
      <c r="D29" s="66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IFERROR(VLOOKUP(C30,RA!B34:D61,3,0),0)</f>
        <v>222193.00839999999</v>
      </c>
      <c r="F30" s="25">
        <f>VLOOKUP(C30,RA!B34:I64,8,0)</f>
        <v>29268.617200000001</v>
      </c>
      <c r="G30" s="16">
        <f t="shared" si="0"/>
        <v>192924.39119999998</v>
      </c>
      <c r="H30" s="27">
        <f>RA!J34</f>
        <v>0</v>
      </c>
      <c r="I30" s="20">
        <f>IFERROR(VLOOKUP(B30,RMS!C:E,3,FALSE),0)</f>
        <v>222193.00839999999</v>
      </c>
      <c r="J30" s="21">
        <f>IFERROR(VLOOKUP(B30,RMS!C:F,4,FALSE),0)</f>
        <v>192924.394</v>
      </c>
      <c r="K30" s="22">
        <f t="shared" si="1"/>
        <v>0</v>
      </c>
      <c r="L30" s="22">
        <f t="shared" si="2"/>
        <v>-2.8000000165775418E-3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13.172609440216799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459501.04</v>
      </c>
      <c r="F32" s="25">
        <f>VLOOKUP(C32,RA!B34:I65,8,0)</f>
        <v>-48938.55</v>
      </c>
      <c r="G32" s="16">
        <f t="shared" si="0"/>
        <v>508439.58999999997</v>
      </c>
      <c r="H32" s="27">
        <f>RA!J34</f>
        <v>0</v>
      </c>
      <c r="I32" s="20">
        <f>IFERROR(VLOOKUP(B32,RMS!C:E,3,FALSE),0)</f>
        <v>459501.04</v>
      </c>
      <c r="J32" s="21">
        <f>IFERROR(VLOOKUP(B32,RMS!C:F,4,FALSE),0)</f>
        <v>508439.59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IFERROR(VLOOKUP(C33,RA!B37:D64,3,0),0)</f>
        <v>189257.31</v>
      </c>
      <c r="F33" s="25">
        <f>VLOOKUP(C33,RA!B34:I65,8,0)</f>
        <v>-21373.53</v>
      </c>
      <c r="G33" s="16">
        <f t="shared" si="0"/>
        <v>210630.84</v>
      </c>
      <c r="H33" s="27">
        <f>RA!J34</f>
        <v>0</v>
      </c>
      <c r="I33" s="20">
        <f>IFERROR(VLOOKUP(B33,RMS!C:E,3,FALSE),0)</f>
        <v>189257.31</v>
      </c>
      <c r="J33" s="21">
        <f>IFERROR(VLOOKUP(B33,RMS!C:F,4,FALSE),0)</f>
        <v>210630.84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IFERROR(VLOOKUP(C34,RA!B38:D65,3,0),0)</f>
        <v>53518.11</v>
      </c>
      <c r="F34" s="25">
        <f>VLOOKUP(C34,RA!B34:I66,8,0)</f>
        <v>-3519.16</v>
      </c>
      <c r="G34" s="16">
        <f t="shared" si="0"/>
        <v>57037.270000000004</v>
      </c>
      <c r="H34" s="27">
        <f>RA!J35</f>
        <v>13.172609440216799</v>
      </c>
      <c r="I34" s="20">
        <f>IFERROR(VLOOKUP(B34,RMS!C:E,3,FALSE),0)</f>
        <v>53518.11</v>
      </c>
      <c r="J34" s="21">
        <f>IFERROR(VLOOKUP(B34,RMS!C:F,4,FALSE),0)</f>
        <v>57037.27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IFERROR(VLOOKUP(C35,RA!B39:D66,3,0),0)</f>
        <v>85766.83</v>
      </c>
      <c r="F35" s="25">
        <f>VLOOKUP(C35,RA!B34:I67,8,0)</f>
        <v>-15143.48</v>
      </c>
      <c r="G35" s="16">
        <f t="shared" si="0"/>
        <v>100910.31</v>
      </c>
      <c r="H35" s="27">
        <f>RA!J34</f>
        <v>0</v>
      </c>
      <c r="I35" s="20">
        <f>IFERROR(VLOOKUP(B35,RMS!C:E,3,FALSE),0)</f>
        <v>85766.83</v>
      </c>
      <c r="J35" s="21">
        <f>IFERROR(VLOOKUP(B35,RMS!C:F,4,FALSE),0)</f>
        <v>100910.31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62</v>
      </c>
      <c r="D36" s="66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13.172609440216799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IFERROR(VLOOKUP(C37,RA!B41:D68,3,0),0)</f>
        <v>17999.144799999998</v>
      </c>
      <c r="F37" s="25">
        <f>VLOOKUP(C37,RA!B8:I68,8,0)</f>
        <v>1544.0341000000001</v>
      </c>
      <c r="G37" s="16">
        <f t="shared" si="0"/>
        <v>16455.110699999997</v>
      </c>
      <c r="H37" s="27">
        <f>RA!J35</f>
        <v>13.172609440216799</v>
      </c>
      <c r="I37" s="20">
        <f>IFERROR(VLOOKUP(B37,RMS!C:E,3,FALSE),0)</f>
        <v>17999.145299145301</v>
      </c>
      <c r="J37" s="21">
        <f>IFERROR(VLOOKUP(B37,RMS!C:F,4,FALSE),0)</f>
        <v>16455.111111111099</v>
      </c>
      <c r="K37" s="22">
        <f t="shared" si="1"/>
        <v>-4.991453024558723E-4</v>
      </c>
      <c r="L37" s="22">
        <f t="shared" si="2"/>
        <v>-4.1111110112979077E-4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IFERROR(VLOOKUP(C38,RA!B42:D69,3,0),0)</f>
        <v>341935.52029999997</v>
      </c>
      <c r="F38" s="25">
        <f>VLOOKUP(C38,RA!B8:I69,8,0)</f>
        <v>5157.1027999999997</v>
      </c>
      <c r="G38" s="16">
        <f t="shared" si="0"/>
        <v>336778.41749999998</v>
      </c>
      <c r="H38" s="27">
        <f>RA!J36</f>
        <v>0</v>
      </c>
      <c r="I38" s="20">
        <f>IFERROR(VLOOKUP(B38,RMS!C:E,3,FALSE),0)</f>
        <v>341935.51685897401</v>
      </c>
      <c r="J38" s="21">
        <f>IFERROR(VLOOKUP(B38,RMS!C:F,4,FALSE),0)</f>
        <v>336778.417726496</v>
      </c>
      <c r="K38" s="22">
        <f t="shared" si="1"/>
        <v>3.4410259686410427E-3</v>
      </c>
      <c r="L38" s="22">
        <f t="shared" si="2"/>
        <v>-2.264960203319788E-4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IFERROR(VLOOKUP(C39,RA!B43:D70,3,0),0)</f>
        <v>97525.84</v>
      </c>
      <c r="F39" s="25">
        <f>VLOOKUP(C39,RA!B9:I70,8,0)</f>
        <v>-10705.59</v>
      </c>
      <c r="G39" s="16">
        <f t="shared" si="0"/>
        <v>108231.43</v>
      </c>
      <c r="H39" s="27">
        <f>RA!J37</f>
        <v>-10.650367624848</v>
      </c>
      <c r="I39" s="20">
        <f>IFERROR(VLOOKUP(B39,RMS!C:E,3,FALSE),0)</f>
        <v>97525.84</v>
      </c>
      <c r="J39" s="21">
        <f>IFERROR(VLOOKUP(B39,RMS!C:F,4,FALSE),0)</f>
        <v>108231.43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IFERROR(VLOOKUP(C40,RA!B44:D71,3,0),0)</f>
        <v>70727.41</v>
      </c>
      <c r="F40" s="25">
        <f>VLOOKUP(C40,RA!B10:I71,8,0)</f>
        <v>9725.61</v>
      </c>
      <c r="G40" s="16">
        <f t="shared" si="0"/>
        <v>61001.8</v>
      </c>
      <c r="H40" s="27">
        <f>RA!J38</f>
        <v>-11.2933709139161</v>
      </c>
      <c r="I40" s="20">
        <f>IFERROR(VLOOKUP(B40,RMS!C:E,3,FALSE),0)</f>
        <v>70727.41</v>
      </c>
      <c r="J40" s="21">
        <f>IFERROR(VLOOKUP(B40,RMS!C:F,4,FALSE),0)</f>
        <v>61001.8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67</v>
      </c>
      <c r="D41" s="68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-6.5756432729033198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IFERROR(VLOOKUP(C42,RA!B46:D73,3,0),0)</f>
        <v>11670.183999999999</v>
      </c>
      <c r="F42" s="25">
        <f>VLOOKUP(C42,RA!B8:I72,8,0)</f>
        <v>845.37339999999995</v>
      </c>
      <c r="G42" s="16">
        <f t="shared" si="0"/>
        <v>10824.810599999999</v>
      </c>
      <c r="H42" s="27">
        <f>RA!J39</f>
        <v>-6.5756432729033198</v>
      </c>
      <c r="I42" s="20">
        <f>VLOOKUP(B42,RMS!C:E,3,FALSE)</f>
        <v>11670.183798502399</v>
      </c>
      <c r="J42" s="21">
        <f>IFERROR(VLOOKUP(B42,RMS!C:F,4,FALSE),0)</f>
        <v>10824.8105438318</v>
      </c>
      <c r="K42" s="22">
        <f t="shared" si="1"/>
        <v>2.014975998463342E-4</v>
      </c>
      <c r="L42" s="22">
        <f t="shared" si="2"/>
        <v>5.6168199080275372E-5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15737596.906400001</v>
      </c>
      <c r="E7" s="64"/>
      <c r="F7" s="64"/>
      <c r="G7" s="52">
        <v>23267126.728599999</v>
      </c>
      <c r="H7" s="53">
        <v>-32.361236133831198</v>
      </c>
      <c r="I7" s="52">
        <v>1582793.9062000001</v>
      </c>
      <c r="J7" s="53">
        <v>10.0574053053572</v>
      </c>
      <c r="K7" s="52">
        <v>2009741.7019</v>
      </c>
      <c r="L7" s="53">
        <v>8.6376875208644499</v>
      </c>
      <c r="M7" s="53">
        <v>-0.212439138470563</v>
      </c>
      <c r="N7" s="52">
        <v>242995112.498</v>
      </c>
      <c r="O7" s="52">
        <v>7666138929.5893002</v>
      </c>
      <c r="P7" s="52">
        <v>834173</v>
      </c>
      <c r="Q7" s="52">
        <v>928381</v>
      </c>
      <c r="R7" s="53">
        <v>-10.147557953038699</v>
      </c>
      <c r="S7" s="52">
        <v>18.8661067984699</v>
      </c>
      <c r="T7" s="52">
        <v>25.912035324613498</v>
      </c>
      <c r="U7" s="54">
        <v>-37.347019188479798</v>
      </c>
    </row>
    <row r="8" spans="1:23" ht="12" thickBot="1">
      <c r="A8" s="74">
        <v>42717</v>
      </c>
      <c r="B8" s="72" t="s">
        <v>6</v>
      </c>
      <c r="C8" s="73"/>
      <c r="D8" s="55">
        <v>569882.55279999995</v>
      </c>
      <c r="E8" s="58"/>
      <c r="F8" s="58"/>
      <c r="G8" s="55">
        <v>843973.20959999994</v>
      </c>
      <c r="H8" s="56">
        <v>-32.476227169569199</v>
      </c>
      <c r="I8" s="55">
        <v>148042.8412</v>
      </c>
      <c r="J8" s="56">
        <v>25.9777809432175</v>
      </c>
      <c r="K8" s="55">
        <v>154532.7738</v>
      </c>
      <c r="L8" s="56">
        <v>18.3101515595786</v>
      </c>
      <c r="M8" s="56">
        <v>-4.1997127472774003E-2</v>
      </c>
      <c r="N8" s="55">
        <v>8315390.6206</v>
      </c>
      <c r="O8" s="55">
        <v>285610481.06349999</v>
      </c>
      <c r="P8" s="55">
        <v>20492</v>
      </c>
      <c r="Q8" s="55">
        <v>25028</v>
      </c>
      <c r="R8" s="56">
        <v>-18.123701454371101</v>
      </c>
      <c r="S8" s="55">
        <v>27.810001600624599</v>
      </c>
      <c r="T8" s="55">
        <v>30.2069678639923</v>
      </c>
      <c r="U8" s="57">
        <v>-8.6190799187651201</v>
      </c>
    </row>
    <row r="9" spans="1:23" ht="12" thickBot="1">
      <c r="A9" s="75"/>
      <c r="B9" s="72" t="s">
        <v>7</v>
      </c>
      <c r="C9" s="73"/>
      <c r="D9" s="55">
        <v>65513.783600000002</v>
      </c>
      <c r="E9" s="58"/>
      <c r="F9" s="58"/>
      <c r="G9" s="55">
        <v>150850.5178</v>
      </c>
      <c r="H9" s="56">
        <v>-56.570395279080699</v>
      </c>
      <c r="I9" s="55">
        <v>15972.062099999999</v>
      </c>
      <c r="J9" s="56">
        <v>24.379697251984101</v>
      </c>
      <c r="K9" s="55">
        <v>35431.722999999998</v>
      </c>
      <c r="L9" s="56">
        <v>23.487969094660901</v>
      </c>
      <c r="M9" s="56">
        <v>-0.54921576633459201</v>
      </c>
      <c r="N9" s="55">
        <v>1145160.8728</v>
      </c>
      <c r="O9" s="55">
        <v>38890351.227300003</v>
      </c>
      <c r="P9" s="55">
        <v>3947</v>
      </c>
      <c r="Q9" s="55">
        <v>3675</v>
      </c>
      <c r="R9" s="56">
        <v>7.40136054421769</v>
      </c>
      <c r="S9" s="55">
        <v>16.598374360273599</v>
      </c>
      <c r="T9" s="55">
        <v>16.699462857142901</v>
      </c>
      <c r="U9" s="57">
        <v>-0.609026490637391</v>
      </c>
    </row>
    <row r="10" spans="1:23" ht="12" thickBot="1">
      <c r="A10" s="75"/>
      <c r="B10" s="72" t="s">
        <v>8</v>
      </c>
      <c r="C10" s="73"/>
      <c r="D10" s="55">
        <v>81096.8505</v>
      </c>
      <c r="E10" s="58"/>
      <c r="F10" s="58"/>
      <c r="G10" s="55">
        <v>160826.29089999999</v>
      </c>
      <c r="H10" s="56">
        <v>-49.574879799705698</v>
      </c>
      <c r="I10" s="55">
        <v>28090.293300000001</v>
      </c>
      <c r="J10" s="56">
        <v>34.637958350799302</v>
      </c>
      <c r="K10" s="55">
        <v>44669.652600000001</v>
      </c>
      <c r="L10" s="56">
        <v>27.775093456439301</v>
      </c>
      <c r="M10" s="56">
        <v>-0.37115487439452299</v>
      </c>
      <c r="N10" s="55">
        <v>1402711.192</v>
      </c>
      <c r="O10" s="55">
        <v>62043821.835699998</v>
      </c>
      <c r="P10" s="55">
        <v>81121</v>
      </c>
      <c r="Q10" s="55">
        <v>87168</v>
      </c>
      <c r="R10" s="56">
        <v>-6.9371787812041097</v>
      </c>
      <c r="S10" s="55">
        <v>0.99970230273295502</v>
      </c>
      <c r="T10" s="55">
        <v>0.93419443258994095</v>
      </c>
      <c r="U10" s="57">
        <v>6.5527377464200898</v>
      </c>
    </row>
    <row r="11" spans="1:23" ht="12" thickBot="1">
      <c r="A11" s="75"/>
      <c r="B11" s="72" t="s">
        <v>9</v>
      </c>
      <c r="C11" s="73"/>
      <c r="D11" s="55">
        <v>55266.5524</v>
      </c>
      <c r="E11" s="58"/>
      <c r="F11" s="58"/>
      <c r="G11" s="55">
        <v>110639.2334</v>
      </c>
      <c r="H11" s="56">
        <v>-50.047961557911499</v>
      </c>
      <c r="I11" s="55">
        <v>12178.1932</v>
      </c>
      <c r="J11" s="56">
        <v>22.035377042987001</v>
      </c>
      <c r="K11" s="55">
        <v>25688.095499999999</v>
      </c>
      <c r="L11" s="56">
        <v>23.217889993080899</v>
      </c>
      <c r="M11" s="56">
        <v>-0.52592074410498801</v>
      </c>
      <c r="N11" s="55">
        <v>782075.93500000006</v>
      </c>
      <c r="O11" s="55">
        <v>23292768.455499999</v>
      </c>
      <c r="P11" s="55">
        <v>2455</v>
      </c>
      <c r="Q11" s="55">
        <v>2596</v>
      </c>
      <c r="R11" s="56">
        <v>-5.4314329738058502</v>
      </c>
      <c r="S11" s="55">
        <v>22.511833971486801</v>
      </c>
      <c r="T11" s="55">
        <v>23.212837711864399</v>
      </c>
      <c r="U11" s="57">
        <v>-3.1139343923090701</v>
      </c>
    </row>
    <row r="12" spans="1:23" ht="12" thickBot="1">
      <c r="A12" s="75"/>
      <c r="B12" s="72" t="s">
        <v>10</v>
      </c>
      <c r="C12" s="73"/>
      <c r="D12" s="55">
        <v>209593.96979999999</v>
      </c>
      <c r="E12" s="58"/>
      <c r="F12" s="58"/>
      <c r="G12" s="55">
        <v>312532.02179999999</v>
      </c>
      <c r="H12" s="56">
        <v>-32.9368016138435</v>
      </c>
      <c r="I12" s="55">
        <v>33194.2762</v>
      </c>
      <c r="J12" s="56">
        <v>15.8374194790408</v>
      </c>
      <c r="K12" s="55">
        <v>41599.0317</v>
      </c>
      <c r="L12" s="56">
        <v>13.310326238064899</v>
      </c>
      <c r="M12" s="56">
        <v>-0.20204209464808301</v>
      </c>
      <c r="N12" s="55">
        <v>2935334.5077</v>
      </c>
      <c r="O12" s="55">
        <v>90015989.192599997</v>
      </c>
      <c r="P12" s="55">
        <v>1884</v>
      </c>
      <c r="Q12" s="55">
        <v>2965</v>
      </c>
      <c r="R12" s="56">
        <v>-36.4586846543002</v>
      </c>
      <c r="S12" s="55">
        <v>111.249453184713</v>
      </c>
      <c r="T12" s="55">
        <v>114.603868937605</v>
      </c>
      <c r="U12" s="57">
        <v>-3.01521999152884</v>
      </c>
    </row>
    <row r="13" spans="1:23" ht="12" thickBot="1">
      <c r="A13" s="75"/>
      <c r="B13" s="72" t="s">
        <v>11</v>
      </c>
      <c r="C13" s="73"/>
      <c r="D13" s="55">
        <v>204571.8377</v>
      </c>
      <c r="E13" s="58"/>
      <c r="F13" s="58"/>
      <c r="G13" s="55">
        <v>761269.88439999998</v>
      </c>
      <c r="H13" s="56">
        <v>-73.127554118177898</v>
      </c>
      <c r="I13" s="55">
        <v>67796.975399999996</v>
      </c>
      <c r="J13" s="56">
        <v>33.140913315459699</v>
      </c>
      <c r="K13" s="55">
        <v>21876.821499999998</v>
      </c>
      <c r="L13" s="56">
        <v>2.8737274320581299</v>
      </c>
      <c r="M13" s="56">
        <v>2.0990322520115599</v>
      </c>
      <c r="N13" s="55">
        <v>3150052.1924999999</v>
      </c>
      <c r="O13" s="55">
        <v>122873281.65279999</v>
      </c>
      <c r="P13" s="55">
        <v>6512</v>
      </c>
      <c r="Q13" s="55">
        <v>7985</v>
      </c>
      <c r="R13" s="56">
        <v>-18.447088290544801</v>
      </c>
      <c r="S13" s="55">
        <v>31.414594241400501</v>
      </c>
      <c r="T13" s="55">
        <v>36.245436568566099</v>
      </c>
      <c r="U13" s="57">
        <v>-15.377700854716499</v>
      </c>
    </row>
    <row r="14" spans="1:23" ht="12" thickBot="1">
      <c r="A14" s="75"/>
      <c r="B14" s="72" t="s">
        <v>12</v>
      </c>
      <c r="C14" s="73"/>
      <c r="D14" s="55">
        <v>77176.652900000001</v>
      </c>
      <c r="E14" s="58"/>
      <c r="F14" s="58"/>
      <c r="G14" s="55">
        <v>284955.51899999997</v>
      </c>
      <c r="H14" s="56">
        <v>-72.916245605336002</v>
      </c>
      <c r="I14" s="55">
        <v>16607.995200000001</v>
      </c>
      <c r="J14" s="56">
        <v>21.519455140817598</v>
      </c>
      <c r="K14" s="55">
        <v>53235.802499999998</v>
      </c>
      <c r="L14" s="56">
        <v>18.682144738526699</v>
      </c>
      <c r="M14" s="56">
        <v>-0.68802958873400999</v>
      </c>
      <c r="N14" s="55">
        <v>1367995.7823000001</v>
      </c>
      <c r="O14" s="55">
        <v>49794018.781199999</v>
      </c>
      <c r="P14" s="55">
        <v>1276</v>
      </c>
      <c r="Q14" s="55">
        <v>2095</v>
      </c>
      <c r="R14" s="56">
        <v>-39.0930787589499</v>
      </c>
      <c r="S14" s="55">
        <v>60.483270297805603</v>
      </c>
      <c r="T14" s="55">
        <v>53.981662529832903</v>
      </c>
      <c r="U14" s="57">
        <v>10.7494315964734</v>
      </c>
    </row>
    <row r="15" spans="1:23" ht="12" thickBot="1">
      <c r="A15" s="75"/>
      <c r="B15" s="72" t="s">
        <v>13</v>
      </c>
      <c r="C15" s="73"/>
      <c r="D15" s="55">
        <v>69385.835600000006</v>
      </c>
      <c r="E15" s="58"/>
      <c r="F15" s="58"/>
      <c r="G15" s="55">
        <v>209367.97709999999</v>
      </c>
      <c r="H15" s="56">
        <v>-66.859384820411506</v>
      </c>
      <c r="I15" s="55">
        <v>15319.8212</v>
      </c>
      <c r="J15" s="56">
        <v>22.0791766324134</v>
      </c>
      <c r="K15" s="55">
        <v>11351.2729</v>
      </c>
      <c r="L15" s="56">
        <v>5.4216853299290904</v>
      </c>
      <c r="M15" s="56">
        <v>0.34961262362038698</v>
      </c>
      <c r="N15" s="55">
        <v>1041896.8615999999</v>
      </c>
      <c r="O15" s="55">
        <v>45221655.482500002</v>
      </c>
      <c r="P15" s="55">
        <v>2104</v>
      </c>
      <c r="Q15" s="55">
        <v>3387</v>
      </c>
      <c r="R15" s="56">
        <v>-37.880129908473599</v>
      </c>
      <c r="S15" s="55">
        <v>32.978058745247203</v>
      </c>
      <c r="T15" s="55">
        <v>26.1935927959846</v>
      </c>
      <c r="U15" s="57">
        <v>20.572666213229699</v>
      </c>
    </row>
    <row r="16" spans="1:23" ht="12" thickBot="1">
      <c r="A16" s="75"/>
      <c r="B16" s="72" t="s">
        <v>14</v>
      </c>
      <c r="C16" s="73"/>
      <c r="D16" s="55">
        <v>592258.71490000002</v>
      </c>
      <c r="E16" s="58"/>
      <c r="F16" s="58"/>
      <c r="G16" s="55">
        <v>810875.19680000003</v>
      </c>
      <c r="H16" s="56">
        <v>-26.960558512917601</v>
      </c>
      <c r="I16" s="55">
        <v>-32332.403999999999</v>
      </c>
      <c r="J16" s="56">
        <v>-5.4591689723736998</v>
      </c>
      <c r="K16" s="55">
        <v>61187.146500000003</v>
      </c>
      <c r="L16" s="56">
        <v>7.54581552641715</v>
      </c>
      <c r="M16" s="56">
        <v>-1.5284182356828799</v>
      </c>
      <c r="N16" s="55">
        <v>10454059.6874</v>
      </c>
      <c r="O16" s="55">
        <v>389360819.43010002</v>
      </c>
      <c r="P16" s="55">
        <v>27889</v>
      </c>
      <c r="Q16" s="55">
        <v>36405</v>
      </c>
      <c r="R16" s="56">
        <v>-23.392391155061102</v>
      </c>
      <c r="S16" s="55">
        <v>21.2362836566388</v>
      </c>
      <c r="T16" s="55">
        <v>30.325714717758601</v>
      </c>
      <c r="U16" s="57">
        <v>-42.801420474896602</v>
      </c>
    </row>
    <row r="17" spans="1:21" ht="12" thickBot="1">
      <c r="A17" s="75"/>
      <c r="B17" s="72" t="s">
        <v>15</v>
      </c>
      <c r="C17" s="73"/>
      <c r="D17" s="55">
        <v>536354.73190000001</v>
      </c>
      <c r="E17" s="58"/>
      <c r="F17" s="58"/>
      <c r="G17" s="55">
        <v>622823.67039999994</v>
      </c>
      <c r="H17" s="56">
        <v>-13.883373835883001</v>
      </c>
      <c r="I17" s="55">
        <v>78978.244300000006</v>
      </c>
      <c r="J17" s="56">
        <v>14.725001869606899</v>
      </c>
      <c r="K17" s="55">
        <v>52097.558499999999</v>
      </c>
      <c r="L17" s="56">
        <v>8.36473643760859</v>
      </c>
      <c r="M17" s="56">
        <v>0.51596824446197398</v>
      </c>
      <c r="N17" s="55">
        <v>7265535.3943999996</v>
      </c>
      <c r="O17" s="55">
        <v>382535788.61570001</v>
      </c>
      <c r="P17" s="55">
        <v>8958</v>
      </c>
      <c r="Q17" s="55">
        <v>9318</v>
      </c>
      <c r="R17" s="56">
        <v>-3.86349001931745</v>
      </c>
      <c r="S17" s="55">
        <v>59.874384003125698</v>
      </c>
      <c r="T17" s="55">
        <v>85.548597177505897</v>
      </c>
      <c r="U17" s="57">
        <v>-42.880129126739597</v>
      </c>
    </row>
    <row r="18" spans="1:21" ht="12" customHeight="1" thickBot="1">
      <c r="A18" s="75"/>
      <c r="B18" s="72" t="s">
        <v>16</v>
      </c>
      <c r="C18" s="73"/>
      <c r="D18" s="55">
        <v>1247511.9125999999</v>
      </c>
      <c r="E18" s="58"/>
      <c r="F18" s="58"/>
      <c r="G18" s="55">
        <v>2424687.8201000001</v>
      </c>
      <c r="H18" s="56">
        <v>-48.549586373203702</v>
      </c>
      <c r="I18" s="55">
        <v>197524.84659999999</v>
      </c>
      <c r="J18" s="56">
        <v>15.833503841123999</v>
      </c>
      <c r="K18" s="55">
        <v>270526.223</v>
      </c>
      <c r="L18" s="56">
        <v>11.1571568412812</v>
      </c>
      <c r="M18" s="56">
        <v>-0.26984953839391801</v>
      </c>
      <c r="N18" s="55">
        <v>21594390.351500001</v>
      </c>
      <c r="O18" s="55">
        <v>742300316.17089999</v>
      </c>
      <c r="P18" s="55">
        <v>57076</v>
      </c>
      <c r="Q18" s="55">
        <v>68309</v>
      </c>
      <c r="R18" s="56">
        <v>-16.444392393388899</v>
      </c>
      <c r="S18" s="55">
        <v>21.857031197000499</v>
      </c>
      <c r="T18" s="55">
        <v>28.385406327131101</v>
      </c>
      <c r="U18" s="57">
        <v>-29.868535535725201</v>
      </c>
    </row>
    <row r="19" spans="1:21" ht="12" customHeight="1" thickBot="1">
      <c r="A19" s="75"/>
      <c r="B19" s="72" t="s">
        <v>17</v>
      </c>
      <c r="C19" s="73"/>
      <c r="D19" s="55">
        <v>449789.8909</v>
      </c>
      <c r="E19" s="58"/>
      <c r="F19" s="58"/>
      <c r="G19" s="55">
        <v>816444.03130000003</v>
      </c>
      <c r="H19" s="56">
        <v>-44.908668119746999</v>
      </c>
      <c r="I19" s="55">
        <v>57706.571900000003</v>
      </c>
      <c r="J19" s="56">
        <v>12.8296729356307</v>
      </c>
      <c r="K19" s="55">
        <v>48338.285400000001</v>
      </c>
      <c r="L19" s="56">
        <v>5.9205877619109302</v>
      </c>
      <c r="M19" s="56">
        <v>0.193806760469001</v>
      </c>
      <c r="N19" s="55">
        <v>8342222.2780999998</v>
      </c>
      <c r="O19" s="55">
        <v>230134036.5659</v>
      </c>
      <c r="P19" s="55">
        <v>11436</v>
      </c>
      <c r="Q19" s="55">
        <v>16699</v>
      </c>
      <c r="R19" s="56">
        <v>-31.516857296844101</v>
      </c>
      <c r="S19" s="55">
        <v>39.331050271073799</v>
      </c>
      <c r="T19" s="55">
        <v>57.044790358704098</v>
      </c>
      <c r="U19" s="57">
        <v>-45.0375465835398</v>
      </c>
    </row>
    <row r="20" spans="1:21" ht="12" thickBot="1">
      <c r="A20" s="75"/>
      <c r="B20" s="72" t="s">
        <v>18</v>
      </c>
      <c r="C20" s="73"/>
      <c r="D20" s="55">
        <v>1404456.5081</v>
      </c>
      <c r="E20" s="58"/>
      <c r="F20" s="58"/>
      <c r="G20" s="55">
        <v>1278652.2552</v>
      </c>
      <c r="H20" s="56">
        <v>9.8388168001410499</v>
      </c>
      <c r="I20" s="55">
        <v>95454.203200000004</v>
      </c>
      <c r="J20" s="56">
        <v>6.7965225444491599</v>
      </c>
      <c r="K20" s="55">
        <v>90758.063399999999</v>
      </c>
      <c r="L20" s="56">
        <v>7.0979473137365297</v>
      </c>
      <c r="M20" s="56">
        <v>5.1743499410102999E-2</v>
      </c>
      <c r="N20" s="55">
        <v>17461160.2304</v>
      </c>
      <c r="O20" s="55">
        <v>463586789.16049999</v>
      </c>
      <c r="P20" s="55">
        <v>43555</v>
      </c>
      <c r="Q20" s="55">
        <v>56800</v>
      </c>
      <c r="R20" s="56">
        <v>-23.318661971830998</v>
      </c>
      <c r="S20" s="55">
        <v>32.245586226610001</v>
      </c>
      <c r="T20" s="55">
        <v>37.488339991197201</v>
      </c>
      <c r="U20" s="57">
        <v>-16.258826022709101</v>
      </c>
    </row>
    <row r="21" spans="1:21" ht="12" customHeight="1" thickBot="1">
      <c r="A21" s="75"/>
      <c r="B21" s="72" t="s">
        <v>19</v>
      </c>
      <c r="C21" s="73"/>
      <c r="D21" s="55">
        <v>329295.41600000003</v>
      </c>
      <c r="E21" s="58"/>
      <c r="F21" s="58"/>
      <c r="G21" s="55">
        <v>451418.52110000001</v>
      </c>
      <c r="H21" s="56">
        <v>-27.053188868373201</v>
      </c>
      <c r="I21" s="55">
        <v>46123.0792</v>
      </c>
      <c r="J21" s="56">
        <v>14.006596192641799</v>
      </c>
      <c r="K21" s="55">
        <v>48522.517699999997</v>
      </c>
      <c r="L21" s="56">
        <v>10.7488982910498</v>
      </c>
      <c r="M21" s="56">
        <v>-4.9449999994539001E-2</v>
      </c>
      <c r="N21" s="55">
        <v>4827428.3113000002</v>
      </c>
      <c r="O21" s="55">
        <v>144070320.292</v>
      </c>
      <c r="P21" s="55">
        <v>27861</v>
      </c>
      <c r="Q21" s="55">
        <v>31588</v>
      </c>
      <c r="R21" s="56">
        <v>-11.7987843484868</v>
      </c>
      <c r="S21" s="55">
        <v>11.819224579160799</v>
      </c>
      <c r="T21" s="55">
        <v>11.980828441180201</v>
      </c>
      <c r="U21" s="57">
        <v>-1.3672966524749199</v>
      </c>
    </row>
    <row r="22" spans="1:21" ht="12" customHeight="1" thickBot="1">
      <c r="A22" s="75"/>
      <c r="B22" s="72" t="s">
        <v>20</v>
      </c>
      <c r="C22" s="73"/>
      <c r="D22" s="55">
        <v>985332.37490000005</v>
      </c>
      <c r="E22" s="58"/>
      <c r="F22" s="58"/>
      <c r="G22" s="55">
        <v>1354996.2202000001</v>
      </c>
      <c r="H22" s="56">
        <v>-27.2815407001975</v>
      </c>
      <c r="I22" s="55">
        <v>63746.166899999997</v>
      </c>
      <c r="J22" s="56">
        <v>6.4695090229294001</v>
      </c>
      <c r="K22" s="55">
        <v>160783.4382</v>
      </c>
      <c r="L22" s="56">
        <v>11.865969498886701</v>
      </c>
      <c r="M22" s="56">
        <v>-0.60352777864654505</v>
      </c>
      <c r="N22" s="55">
        <v>14461361.8627</v>
      </c>
      <c r="O22" s="55">
        <v>496613712.9817</v>
      </c>
      <c r="P22" s="55">
        <v>57007</v>
      </c>
      <c r="Q22" s="55">
        <v>59959</v>
      </c>
      <c r="R22" s="56">
        <v>-4.9233642989376101</v>
      </c>
      <c r="S22" s="55">
        <v>17.284410246110099</v>
      </c>
      <c r="T22" s="55">
        <v>17.5241707249954</v>
      </c>
      <c r="U22" s="57">
        <v>-1.3871487396525</v>
      </c>
    </row>
    <row r="23" spans="1:21" ht="12" thickBot="1">
      <c r="A23" s="75"/>
      <c r="B23" s="72" t="s">
        <v>21</v>
      </c>
      <c r="C23" s="73"/>
      <c r="D23" s="55">
        <v>1982160.2699</v>
      </c>
      <c r="E23" s="58"/>
      <c r="F23" s="58"/>
      <c r="G23" s="55">
        <v>2949063.1009</v>
      </c>
      <c r="H23" s="56">
        <v>-32.786780001584901</v>
      </c>
      <c r="I23" s="55">
        <v>218455.81270000001</v>
      </c>
      <c r="J23" s="56">
        <v>11.021097335939499</v>
      </c>
      <c r="K23" s="55">
        <v>279126.59450000001</v>
      </c>
      <c r="L23" s="56">
        <v>9.4649244505760404</v>
      </c>
      <c r="M23" s="56">
        <v>-0.21735937383064399</v>
      </c>
      <c r="N23" s="55">
        <v>30051342.755800001</v>
      </c>
      <c r="O23" s="55">
        <v>1117490409.9143</v>
      </c>
      <c r="P23" s="55">
        <v>63700</v>
      </c>
      <c r="Q23" s="55">
        <v>77522</v>
      </c>
      <c r="R23" s="56">
        <v>-17.8297773535255</v>
      </c>
      <c r="S23" s="55">
        <v>31.117115697017301</v>
      </c>
      <c r="T23" s="55">
        <v>33.717529474213798</v>
      </c>
      <c r="U23" s="57">
        <v>-8.3568599433068993</v>
      </c>
    </row>
    <row r="24" spans="1:21" ht="12" thickBot="1">
      <c r="A24" s="75"/>
      <c r="B24" s="72" t="s">
        <v>22</v>
      </c>
      <c r="C24" s="73"/>
      <c r="D24" s="55">
        <v>257017.75520000001</v>
      </c>
      <c r="E24" s="58"/>
      <c r="F24" s="58"/>
      <c r="G24" s="55">
        <v>342193.05040000001</v>
      </c>
      <c r="H24" s="56">
        <v>-24.891006728639301</v>
      </c>
      <c r="I24" s="55">
        <v>37919.403100000003</v>
      </c>
      <c r="J24" s="56">
        <v>14.753612282736199</v>
      </c>
      <c r="K24" s="55">
        <v>51716.9951</v>
      </c>
      <c r="L24" s="56">
        <v>15.1133972591046</v>
      </c>
      <c r="M24" s="56">
        <v>-0.266790287666965</v>
      </c>
      <c r="N24" s="55">
        <v>3997003.4177000001</v>
      </c>
      <c r="O24" s="55">
        <v>108989362.286</v>
      </c>
      <c r="P24" s="55">
        <v>25126</v>
      </c>
      <c r="Q24" s="55">
        <v>26156</v>
      </c>
      <c r="R24" s="56">
        <v>-3.9379109955650802</v>
      </c>
      <c r="S24" s="55">
        <v>10.229155265462101</v>
      </c>
      <c r="T24" s="55">
        <v>10.467788614467</v>
      </c>
      <c r="U24" s="57">
        <v>-2.3328744438037501</v>
      </c>
    </row>
    <row r="25" spans="1:21" ht="12" thickBot="1">
      <c r="A25" s="75"/>
      <c r="B25" s="72" t="s">
        <v>23</v>
      </c>
      <c r="C25" s="73"/>
      <c r="D25" s="55">
        <v>360221.49729999999</v>
      </c>
      <c r="E25" s="58"/>
      <c r="F25" s="58"/>
      <c r="G25" s="55">
        <v>500061.18650000001</v>
      </c>
      <c r="H25" s="56">
        <v>-27.964515738315601</v>
      </c>
      <c r="I25" s="55">
        <v>26324.590400000001</v>
      </c>
      <c r="J25" s="56">
        <v>7.3078898947766904</v>
      </c>
      <c r="K25" s="55">
        <v>32219.320800000001</v>
      </c>
      <c r="L25" s="56">
        <v>6.4430757014971798</v>
      </c>
      <c r="M25" s="56">
        <v>-0.18295638311531401</v>
      </c>
      <c r="N25" s="55">
        <v>6292745.8984000003</v>
      </c>
      <c r="O25" s="55">
        <v>131686762.47310001</v>
      </c>
      <c r="P25" s="55">
        <v>17669</v>
      </c>
      <c r="Q25" s="55">
        <v>19232</v>
      </c>
      <c r="R25" s="56">
        <v>-8.1270798668885202</v>
      </c>
      <c r="S25" s="55">
        <v>20.387203424076102</v>
      </c>
      <c r="T25" s="55">
        <v>22.5738484037022</v>
      </c>
      <c r="U25" s="57">
        <v>-10.725575912210701</v>
      </c>
    </row>
    <row r="26" spans="1:21" ht="12" thickBot="1">
      <c r="A26" s="75"/>
      <c r="B26" s="72" t="s">
        <v>24</v>
      </c>
      <c r="C26" s="73"/>
      <c r="D26" s="55">
        <v>689049.5281</v>
      </c>
      <c r="E26" s="58"/>
      <c r="F26" s="58"/>
      <c r="G26" s="55">
        <v>703791.85530000005</v>
      </c>
      <c r="H26" s="56">
        <v>-2.0946998873290399</v>
      </c>
      <c r="I26" s="55">
        <v>142885.85500000001</v>
      </c>
      <c r="J26" s="56">
        <v>20.736659582946999</v>
      </c>
      <c r="K26" s="55">
        <v>166823.55540000001</v>
      </c>
      <c r="L26" s="56">
        <v>23.7035359451395</v>
      </c>
      <c r="M26" s="56">
        <v>-0.143491129550641</v>
      </c>
      <c r="N26" s="55">
        <v>9879988.5662999991</v>
      </c>
      <c r="O26" s="55">
        <v>244213623.92199999</v>
      </c>
      <c r="P26" s="55">
        <v>49874</v>
      </c>
      <c r="Q26" s="55">
        <v>54328</v>
      </c>
      <c r="R26" s="56">
        <v>-8.1983507583566499</v>
      </c>
      <c r="S26" s="55">
        <v>13.815806394113199</v>
      </c>
      <c r="T26" s="55">
        <v>15.7459519824032</v>
      </c>
      <c r="U26" s="57">
        <v>-13.9705604814529</v>
      </c>
    </row>
    <row r="27" spans="1:21" ht="12" thickBot="1">
      <c r="A27" s="75"/>
      <c r="B27" s="72" t="s">
        <v>25</v>
      </c>
      <c r="C27" s="73"/>
      <c r="D27" s="55">
        <v>226340.86120000001</v>
      </c>
      <c r="E27" s="58"/>
      <c r="F27" s="58"/>
      <c r="G27" s="55">
        <v>326267.34450000001</v>
      </c>
      <c r="H27" s="56">
        <v>-30.627178902361798</v>
      </c>
      <c r="I27" s="55">
        <v>54796.056100000002</v>
      </c>
      <c r="J27" s="56">
        <v>24.209528853732198</v>
      </c>
      <c r="K27" s="55">
        <v>87097.103400000007</v>
      </c>
      <c r="L27" s="56">
        <v>26.695010968221499</v>
      </c>
      <c r="M27" s="56">
        <v>-0.37086247462966698</v>
      </c>
      <c r="N27" s="55">
        <v>3336718.8166999999</v>
      </c>
      <c r="O27" s="55">
        <v>88934756.487900004</v>
      </c>
      <c r="P27" s="55">
        <v>29116</v>
      </c>
      <c r="Q27" s="55">
        <v>28996</v>
      </c>
      <c r="R27" s="56">
        <v>0.41385018623258901</v>
      </c>
      <c r="S27" s="55">
        <v>7.7737622338233301</v>
      </c>
      <c r="T27" s="55">
        <v>7.9863863946751303</v>
      </c>
      <c r="U27" s="57">
        <v>-2.7351513264282801</v>
      </c>
    </row>
    <row r="28" spans="1:21" ht="12" thickBot="1">
      <c r="A28" s="75"/>
      <c r="B28" s="72" t="s">
        <v>26</v>
      </c>
      <c r="C28" s="73"/>
      <c r="D28" s="55">
        <v>1283611.1418999999</v>
      </c>
      <c r="E28" s="58"/>
      <c r="F28" s="58"/>
      <c r="G28" s="55">
        <v>1478371.986</v>
      </c>
      <c r="H28" s="56">
        <v>-13.174008026691601</v>
      </c>
      <c r="I28" s="55">
        <v>31829.702099999999</v>
      </c>
      <c r="J28" s="56">
        <v>2.4796997362367601</v>
      </c>
      <c r="K28" s="55">
        <v>67552.166899999997</v>
      </c>
      <c r="L28" s="56">
        <v>4.56936194271203</v>
      </c>
      <c r="M28" s="56">
        <v>-0.52881301132621406</v>
      </c>
      <c r="N28" s="55">
        <v>21553426.206099998</v>
      </c>
      <c r="O28" s="55">
        <v>394246853.79390001</v>
      </c>
      <c r="P28" s="55">
        <v>44989</v>
      </c>
      <c r="Q28" s="55">
        <v>46631</v>
      </c>
      <c r="R28" s="56">
        <v>-3.52126267933349</v>
      </c>
      <c r="S28" s="55">
        <v>28.531666449576601</v>
      </c>
      <c r="T28" s="55">
        <v>30.063886077930999</v>
      </c>
      <c r="U28" s="57">
        <v>-5.3702423272832203</v>
      </c>
    </row>
    <row r="29" spans="1:21" ht="12" thickBot="1">
      <c r="A29" s="75"/>
      <c r="B29" s="72" t="s">
        <v>27</v>
      </c>
      <c r="C29" s="73"/>
      <c r="D29" s="55">
        <v>803140.16489999997</v>
      </c>
      <c r="E29" s="58"/>
      <c r="F29" s="58"/>
      <c r="G29" s="55">
        <v>857774.02980000002</v>
      </c>
      <c r="H29" s="56">
        <v>-6.3692607845376896</v>
      </c>
      <c r="I29" s="55">
        <v>113671.4322</v>
      </c>
      <c r="J29" s="56">
        <v>14.153374114237399</v>
      </c>
      <c r="K29" s="55">
        <v>138057.66339999999</v>
      </c>
      <c r="L29" s="56">
        <v>16.094875643669202</v>
      </c>
      <c r="M29" s="56">
        <v>-0.176638011968555</v>
      </c>
      <c r="N29" s="55">
        <v>10636854.8411</v>
      </c>
      <c r="O29" s="55">
        <v>269257863.27469999</v>
      </c>
      <c r="P29" s="55">
        <v>117030</v>
      </c>
      <c r="Q29" s="55">
        <v>119827</v>
      </c>
      <c r="R29" s="56">
        <v>-2.3341984694601399</v>
      </c>
      <c r="S29" s="55">
        <v>6.8626861907203303</v>
      </c>
      <c r="T29" s="55">
        <v>6.9493146160714998</v>
      </c>
      <c r="U29" s="57">
        <v>-1.2623107474783599</v>
      </c>
    </row>
    <row r="30" spans="1:21" ht="12" thickBot="1">
      <c r="A30" s="75"/>
      <c r="B30" s="72" t="s">
        <v>28</v>
      </c>
      <c r="C30" s="73"/>
      <c r="D30" s="55">
        <v>809314.9155</v>
      </c>
      <c r="E30" s="58"/>
      <c r="F30" s="58"/>
      <c r="G30" s="55">
        <v>972391.39300000004</v>
      </c>
      <c r="H30" s="56">
        <v>-16.770662376687699</v>
      </c>
      <c r="I30" s="55">
        <v>96448.897500000006</v>
      </c>
      <c r="J30" s="56">
        <v>11.917350792974499</v>
      </c>
      <c r="K30" s="55">
        <v>134221.8848</v>
      </c>
      <c r="L30" s="56">
        <v>13.8032777507318</v>
      </c>
      <c r="M30" s="56">
        <v>-0.28142197046542999</v>
      </c>
      <c r="N30" s="55">
        <v>12715527.719599999</v>
      </c>
      <c r="O30" s="55">
        <v>419219508.5751</v>
      </c>
      <c r="P30" s="55">
        <v>65850</v>
      </c>
      <c r="Q30" s="55">
        <v>68160</v>
      </c>
      <c r="R30" s="56">
        <v>-3.3890845070422499</v>
      </c>
      <c r="S30" s="55">
        <v>12.2902796583144</v>
      </c>
      <c r="T30" s="55">
        <v>12.98327407277</v>
      </c>
      <c r="U30" s="57">
        <v>-5.6385569223951197</v>
      </c>
    </row>
    <row r="31" spans="1:21" ht="12" thickBot="1">
      <c r="A31" s="75"/>
      <c r="B31" s="72" t="s">
        <v>29</v>
      </c>
      <c r="C31" s="73"/>
      <c r="D31" s="55">
        <v>774943.34149999998</v>
      </c>
      <c r="E31" s="58"/>
      <c r="F31" s="58"/>
      <c r="G31" s="55">
        <v>1079067.8913</v>
      </c>
      <c r="H31" s="56">
        <v>-28.184005126276901</v>
      </c>
      <c r="I31" s="55">
        <v>40666.887300000002</v>
      </c>
      <c r="J31" s="56">
        <v>5.2477239460221901</v>
      </c>
      <c r="K31" s="55">
        <v>39414.312899999997</v>
      </c>
      <c r="L31" s="56">
        <v>3.6526258651358701</v>
      </c>
      <c r="M31" s="56">
        <v>3.1779683770664001E-2</v>
      </c>
      <c r="N31" s="55">
        <v>11302205.6106</v>
      </c>
      <c r="O31" s="55">
        <v>453376840.42360002</v>
      </c>
      <c r="P31" s="55">
        <v>29329</v>
      </c>
      <c r="Q31" s="55">
        <v>33384</v>
      </c>
      <c r="R31" s="56">
        <v>-12.146537263359701</v>
      </c>
      <c r="S31" s="55">
        <v>26.422426318660701</v>
      </c>
      <c r="T31" s="55">
        <v>32.417842801940999</v>
      </c>
      <c r="U31" s="57">
        <v>-22.6906356402481</v>
      </c>
    </row>
    <row r="32" spans="1:21" ht="12" thickBot="1">
      <c r="A32" s="75"/>
      <c r="B32" s="72" t="s">
        <v>30</v>
      </c>
      <c r="C32" s="73"/>
      <c r="D32" s="55">
        <v>124215.4488</v>
      </c>
      <c r="E32" s="58"/>
      <c r="F32" s="58"/>
      <c r="G32" s="55">
        <v>142090.2347</v>
      </c>
      <c r="H32" s="56">
        <v>-12.5798834365639</v>
      </c>
      <c r="I32" s="55">
        <v>28531.6764</v>
      </c>
      <c r="J32" s="56">
        <v>22.969507155216299</v>
      </c>
      <c r="K32" s="55">
        <v>36097.3465</v>
      </c>
      <c r="L32" s="56">
        <v>25.4045231019666</v>
      </c>
      <c r="M32" s="56">
        <v>-0.20959075482182599</v>
      </c>
      <c r="N32" s="55">
        <v>1774316.7797999999</v>
      </c>
      <c r="O32" s="55">
        <v>44267949.553999998</v>
      </c>
      <c r="P32" s="55">
        <v>23695</v>
      </c>
      <c r="Q32" s="55">
        <v>23558</v>
      </c>
      <c r="R32" s="56">
        <v>0.58154342473895104</v>
      </c>
      <c r="S32" s="55">
        <v>5.2422641401139503</v>
      </c>
      <c r="T32" s="55">
        <v>5.2142313396722999</v>
      </c>
      <c r="U32" s="57">
        <v>0.53474605041630197</v>
      </c>
    </row>
    <row r="33" spans="1:21" ht="12" thickBot="1">
      <c r="A33" s="75"/>
      <c r="B33" s="72" t="s">
        <v>66</v>
      </c>
      <c r="C33" s="73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-2.7448999999999999</v>
      </c>
      <c r="O33" s="55">
        <v>534.01210000000003</v>
      </c>
      <c r="P33" s="58"/>
      <c r="Q33" s="58"/>
      <c r="R33" s="58"/>
      <c r="S33" s="58"/>
      <c r="T33" s="58"/>
      <c r="U33" s="59"/>
    </row>
    <row r="34" spans="1:21" ht="12" thickBot="1">
      <c r="A34" s="75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2" t="s">
        <v>31</v>
      </c>
      <c r="C35" s="73"/>
      <c r="D35" s="55">
        <v>222193.00839999999</v>
      </c>
      <c r="E35" s="58"/>
      <c r="F35" s="58"/>
      <c r="G35" s="55">
        <v>246992.98370000001</v>
      </c>
      <c r="H35" s="56">
        <v>-10.0407610485496</v>
      </c>
      <c r="I35" s="55">
        <v>29268.617200000001</v>
      </c>
      <c r="J35" s="56">
        <v>13.172609440216799</v>
      </c>
      <c r="K35" s="55">
        <v>30300.049599999998</v>
      </c>
      <c r="L35" s="56">
        <v>12.267575032334801</v>
      </c>
      <c r="M35" s="56">
        <v>-3.4040617544071998E-2</v>
      </c>
      <c r="N35" s="55">
        <v>4037014.736</v>
      </c>
      <c r="O35" s="55">
        <v>77217546.783399999</v>
      </c>
      <c r="P35" s="55">
        <v>12078</v>
      </c>
      <c r="Q35" s="55">
        <v>12873</v>
      </c>
      <c r="R35" s="56">
        <v>-6.1757166161733901</v>
      </c>
      <c r="S35" s="55">
        <v>18.396506739526401</v>
      </c>
      <c r="T35" s="55">
        <v>18.493893824283401</v>
      </c>
      <c r="U35" s="57">
        <v>-0.52937813757720897</v>
      </c>
    </row>
    <row r="36" spans="1:21" ht="12" customHeight="1" thickBot="1">
      <c r="A36" s="75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2" t="s">
        <v>61</v>
      </c>
      <c r="C37" s="73"/>
      <c r="D37" s="55">
        <v>459501.04</v>
      </c>
      <c r="E37" s="58"/>
      <c r="F37" s="58"/>
      <c r="G37" s="55">
        <v>192450.5</v>
      </c>
      <c r="H37" s="56">
        <v>138.76323522152501</v>
      </c>
      <c r="I37" s="55">
        <v>-48938.55</v>
      </c>
      <c r="J37" s="56">
        <v>-10.650367624848</v>
      </c>
      <c r="K37" s="55">
        <v>228.32</v>
      </c>
      <c r="L37" s="56">
        <v>0.118638299199015</v>
      </c>
      <c r="M37" s="56">
        <v>-215.341932375613</v>
      </c>
      <c r="N37" s="55">
        <v>3582810.85</v>
      </c>
      <c r="O37" s="55">
        <v>90007259.829999998</v>
      </c>
      <c r="P37" s="55">
        <v>61</v>
      </c>
      <c r="Q37" s="55">
        <v>88</v>
      </c>
      <c r="R37" s="56">
        <v>-30.681818181818201</v>
      </c>
      <c r="S37" s="55">
        <v>7532.8039344262297</v>
      </c>
      <c r="T37" s="55">
        <v>13649.923863636401</v>
      </c>
      <c r="U37" s="57">
        <v>-81.2064137399598</v>
      </c>
    </row>
    <row r="38" spans="1:21" ht="12" thickBot="1">
      <c r="A38" s="75"/>
      <c r="B38" s="72" t="s">
        <v>35</v>
      </c>
      <c r="C38" s="73"/>
      <c r="D38" s="55">
        <v>189257.31</v>
      </c>
      <c r="E38" s="58"/>
      <c r="F38" s="58"/>
      <c r="G38" s="55">
        <v>726112.18</v>
      </c>
      <c r="H38" s="56">
        <v>-73.9355274277316</v>
      </c>
      <c r="I38" s="55">
        <v>-21373.53</v>
      </c>
      <c r="J38" s="56">
        <v>-11.2933709139161</v>
      </c>
      <c r="K38" s="55">
        <v>-111776.94</v>
      </c>
      <c r="L38" s="56">
        <v>-15.3938940949868</v>
      </c>
      <c r="M38" s="56">
        <v>-0.80878408372961397</v>
      </c>
      <c r="N38" s="55">
        <v>5161629.0999999996</v>
      </c>
      <c r="O38" s="55">
        <v>141902871.88</v>
      </c>
      <c r="P38" s="55">
        <v>95</v>
      </c>
      <c r="Q38" s="55">
        <v>455</v>
      </c>
      <c r="R38" s="56">
        <v>-79.120879120879096</v>
      </c>
      <c r="S38" s="55">
        <v>1992.18221052632</v>
      </c>
      <c r="T38" s="55">
        <v>2670.85241758242</v>
      </c>
      <c r="U38" s="57">
        <v>-34.0666733931332</v>
      </c>
    </row>
    <row r="39" spans="1:21" ht="12" thickBot="1">
      <c r="A39" s="75"/>
      <c r="B39" s="72" t="s">
        <v>36</v>
      </c>
      <c r="C39" s="73"/>
      <c r="D39" s="55">
        <v>53518.11</v>
      </c>
      <c r="E39" s="58"/>
      <c r="F39" s="58"/>
      <c r="G39" s="55">
        <v>453426.5</v>
      </c>
      <c r="H39" s="56">
        <v>-88.196960257064802</v>
      </c>
      <c r="I39" s="55">
        <v>-3519.16</v>
      </c>
      <c r="J39" s="56">
        <v>-6.5756432729033198</v>
      </c>
      <c r="K39" s="55">
        <v>-25208.560000000001</v>
      </c>
      <c r="L39" s="56">
        <v>-5.5595691914786602</v>
      </c>
      <c r="M39" s="56">
        <v>-0.86039821394002702</v>
      </c>
      <c r="N39" s="55">
        <v>1735090.41</v>
      </c>
      <c r="O39" s="55">
        <v>121617071.43000001</v>
      </c>
      <c r="P39" s="55">
        <v>18</v>
      </c>
      <c r="Q39" s="55">
        <v>155</v>
      </c>
      <c r="R39" s="56">
        <v>-88.387096774193594</v>
      </c>
      <c r="S39" s="55">
        <v>2973.2283333333298</v>
      </c>
      <c r="T39" s="55">
        <v>3017.5861935483899</v>
      </c>
      <c r="U39" s="57">
        <v>-1.4919089703858499</v>
      </c>
    </row>
    <row r="40" spans="1:21" ht="12" thickBot="1">
      <c r="A40" s="75"/>
      <c r="B40" s="72" t="s">
        <v>37</v>
      </c>
      <c r="C40" s="73"/>
      <c r="D40" s="55">
        <v>85766.83</v>
      </c>
      <c r="E40" s="58"/>
      <c r="F40" s="58"/>
      <c r="G40" s="55">
        <v>375304.45</v>
      </c>
      <c r="H40" s="56">
        <v>-77.147398598657702</v>
      </c>
      <c r="I40" s="55">
        <v>-15143.48</v>
      </c>
      <c r="J40" s="56">
        <v>-17.656569561915699</v>
      </c>
      <c r="K40" s="55">
        <v>-62460.68</v>
      </c>
      <c r="L40" s="56">
        <v>-16.6426697045559</v>
      </c>
      <c r="M40" s="56">
        <v>-0.75755179098274295</v>
      </c>
      <c r="N40" s="55">
        <v>2824551.28</v>
      </c>
      <c r="O40" s="55">
        <v>100780295.43000001</v>
      </c>
      <c r="P40" s="55">
        <v>46</v>
      </c>
      <c r="Q40" s="55">
        <v>262</v>
      </c>
      <c r="R40" s="56">
        <v>-82.442748091603093</v>
      </c>
      <c r="S40" s="55">
        <v>1864.4963043478299</v>
      </c>
      <c r="T40" s="55">
        <v>2615.0326335877899</v>
      </c>
      <c r="U40" s="57">
        <v>-40.254106564318803</v>
      </c>
    </row>
    <row r="41" spans="1:21" ht="12" thickBot="1">
      <c r="A41" s="75"/>
      <c r="B41" s="72" t="s">
        <v>63</v>
      </c>
      <c r="C41" s="73"/>
      <c r="D41" s="58"/>
      <c r="E41" s="58"/>
      <c r="F41" s="58"/>
      <c r="G41" s="55">
        <v>31.3</v>
      </c>
      <c r="H41" s="58"/>
      <c r="I41" s="58"/>
      <c r="J41" s="58"/>
      <c r="K41" s="55">
        <v>-79.84</v>
      </c>
      <c r="L41" s="56">
        <v>-255.07987220447299</v>
      </c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2" t="s">
        <v>32</v>
      </c>
      <c r="C42" s="73"/>
      <c r="D42" s="55">
        <v>17999.144799999998</v>
      </c>
      <c r="E42" s="58"/>
      <c r="F42" s="58"/>
      <c r="G42" s="55">
        <v>144398.2892</v>
      </c>
      <c r="H42" s="56">
        <v>-87.535070602484694</v>
      </c>
      <c r="I42" s="55">
        <v>1544.0341000000001</v>
      </c>
      <c r="J42" s="56">
        <v>8.5783747903400407</v>
      </c>
      <c r="K42" s="55">
        <v>8367.3698000000004</v>
      </c>
      <c r="L42" s="56">
        <v>5.7946460767348196</v>
      </c>
      <c r="M42" s="56">
        <v>-0.81546959953891396</v>
      </c>
      <c r="N42" s="55">
        <v>200470.68179999999</v>
      </c>
      <c r="O42" s="55">
        <v>21435696.809300002</v>
      </c>
      <c r="P42" s="55">
        <v>55</v>
      </c>
      <c r="Q42" s="55">
        <v>48</v>
      </c>
      <c r="R42" s="56">
        <v>14.5833333333333</v>
      </c>
      <c r="S42" s="55">
        <v>327.25717818181801</v>
      </c>
      <c r="T42" s="55">
        <v>365.36323541666701</v>
      </c>
      <c r="U42" s="57">
        <v>-11.6440707111632</v>
      </c>
    </row>
    <row r="43" spans="1:21" ht="12" thickBot="1">
      <c r="A43" s="75"/>
      <c r="B43" s="72" t="s">
        <v>33</v>
      </c>
      <c r="C43" s="73"/>
      <c r="D43" s="55">
        <v>341935.52029999997</v>
      </c>
      <c r="E43" s="58"/>
      <c r="F43" s="58"/>
      <c r="G43" s="55">
        <v>610541.29989999998</v>
      </c>
      <c r="H43" s="56">
        <v>-43.994694485695703</v>
      </c>
      <c r="I43" s="55">
        <v>5157.1027999999997</v>
      </c>
      <c r="J43" s="56">
        <v>1.50820914875277</v>
      </c>
      <c r="K43" s="55">
        <v>38350.933499999999</v>
      </c>
      <c r="L43" s="56">
        <v>6.2814642525053497</v>
      </c>
      <c r="M43" s="56">
        <v>-0.865528623964264</v>
      </c>
      <c r="N43" s="55">
        <v>4952383.2725</v>
      </c>
      <c r="O43" s="55">
        <v>159955845.57170001</v>
      </c>
      <c r="P43" s="55">
        <v>1739</v>
      </c>
      <c r="Q43" s="55">
        <v>2247</v>
      </c>
      <c r="R43" s="56">
        <v>-22.607921673342201</v>
      </c>
      <c r="S43" s="55">
        <v>196.62767124784401</v>
      </c>
      <c r="T43" s="55">
        <v>258.16927476635499</v>
      </c>
      <c r="U43" s="57">
        <v>-31.298546704008999</v>
      </c>
    </row>
    <row r="44" spans="1:21" ht="12" thickBot="1">
      <c r="A44" s="75"/>
      <c r="B44" s="72" t="s">
        <v>38</v>
      </c>
      <c r="C44" s="73"/>
      <c r="D44" s="55">
        <v>97525.84</v>
      </c>
      <c r="E44" s="58"/>
      <c r="F44" s="58"/>
      <c r="G44" s="55">
        <v>401852.12</v>
      </c>
      <c r="H44" s="56">
        <v>-75.730913152828506</v>
      </c>
      <c r="I44" s="55">
        <v>-10705.59</v>
      </c>
      <c r="J44" s="56">
        <v>-10.977183072711799</v>
      </c>
      <c r="K44" s="55">
        <v>-42135.199999999997</v>
      </c>
      <c r="L44" s="56">
        <v>-10.4852501462478</v>
      </c>
      <c r="M44" s="56">
        <v>-0.745922886327821</v>
      </c>
      <c r="N44" s="55">
        <v>2864427.85</v>
      </c>
      <c r="O44" s="55">
        <v>74141789.079999998</v>
      </c>
      <c r="P44" s="55">
        <v>67</v>
      </c>
      <c r="Q44" s="55">
        <v>354</v>
      </c>
      <c r="R44" s="56">
        <v>-81.073446327683598</v>
      </c>
      <c r="S44" s="55">
        <v>1455.60955223881</v>
      </c>
      <c r="T44" s="55">
        <v>1664.09282485876</v>
      </c>
      <c r="U44" s="57">
        <v>-14.3227469412586</v>
      </c>
    </row>
    <row r="45" spans="1:21" ht="12" thickBot="1">
      <c r="A45" s="75"/>
      <c r="B45" s="72" t="s">
        <v>39</v>
      </c>
      <c r="C45" s="73"/>
      <c r="D45" s="55">
        <v>70727.41</v>
      </c>
      <c r="E45" s="58"/>
      <c r="F45" s="58"/>
      <c r="G45" s="55">
        <v>158403.51</v>
      </c>
      <c r="H45" s="56">
        <v>-55.349846730037697</v>
      </c>
      <c r="I45" s="55">
        <v>9725.61</v>
      </c>
      <c r="J45" s="56">
        <v>13.7508357792262</v>
      </c>
      <c r="K45" s="55">
        <v>20538.599999999999</v>
      </c>
      <c r="L45" s="56">
        <v>12.9660005640027</v>
      </c>
      <c r="M45" s="56">
        <v>-0.52647161929245401</v>
      </c>
      <c r="N45" s="55">
        <v>1379218.28</v>
      </c>
      <c r="O45" s="55">
        <v>32495536.34</v>
      </c>
      <c r="P45" s="55">
        <v>50</v>
      </c>
      <c r="Q45" s="55">
        <v>114</v>
      </c>
      <c r="R45" s="56">
        <v>-56.140350877193001</v>
      </c>
      <c r="S45" s="55">
        <v>1414.5482</v>
      </c>
      <c r="T45" s="55">
        <v>1470.2071929824599</v>
      </c>
      <c r="U45" s="57">
        <v>-3.9347540778360099</v>
      </c>
    </row>
    <row r="46" spans="1:21" ht="12" thickBot="1">
      <c r="A46" s="75"/>
      <c r="B46" s="72" t="s">
        <v>68</v>
      </c>
      <c r="C46" s="73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2" t="s">
        <v>34</v>
      </c>
      <c r="C47" s="73"/>
      <c r="D47" s="60">
        <v>11670.183999999999</v>
      </c>
      <c r="E47" s="61"/>
      <c r="F47" s="61"/>
      <c r="G47" s="60">
        <v>12229.1543</v>
      </c>
      <c r="H47" s="62">
        <v>-4.5708009424658398</v>
      </c>
      <c r="I47" s="60">
        <v>845.37339999999995</v>
      </c>
      <c r="J47" s="62">
        <v>7.2438737898219996</v>
      </c>
      <c r="K47" s="60">
        <v>692.29909999999995</v>
      </c>
      <c r="L47" s="62">
        <v>5.6610545833083501</v>
      </c>
      <c r="M47" s="62">
        <v>0.221110066443825</v>
      </c>
      <c r="N47" s="60">
        <v>170608.6202</v>
      </c>
      <c r="O47" s="60">
        <v>8126207.0285999998</v>
      </c>
      <c r="P47" s="60">
        <v>13</v>
      </c>
      <c r="Q47" s="60">
        <v>14</v>
      </c>
      <c r="R47" s="62">
        <v>-7.1428571428571397</v>
      </c>
      <c r="S47" s="60">
        <v>897.70646153846099</v>
      </c>
      <c r="T47" s="60">
        <v>1410.14105</v>
      </c>
      <c r="U47" s="63">
        <v>-57.082644540994401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28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42717</v>
      </c>
      <c r="C2" s="37">
        <v>12</v>
      </c>
      <c r="D2" s="37">
        <v>43907</v>
      </c>
      <c r="E2" s="37">
        <v>569883.19326410303</v>
      </c>
      <c r="F2" s="37">
        <v>421839.72140512802</v>
      </c>
      <c r="G2" s="37"/>
      <c r="H2" s="37"/>
    </row>
    <row r="3" spans="1:8">
      <c r="A3" s="37">
        <v>2</v>
      </c>
      <c r="B3" s="65">
        <v>42717</v>
      </c>
      <c r="C3" s="37">
        <v>13</v>
      </c>
      <c r="D3" s="37">
        <v>7356</v>
      </c>
      <c r="E3" s="37">
        <v>65513.835299145299</v>
      </c>
      <c r="F3" s="37">
        <v>49541.727497435902</v>
      </c>
      <c r="G3" s="37"/>
      <c r="H3" s="37"/>
    </row>
    <row r="4" spans="1:8">
      <c r="A4" s="37">
        <v>3</v>
      </c>
      <c r="B4" s="65">
        <v>42717</v>
      </c>
      <c r="C4" s="37">
        <v>14</v>
      </c>
      <c r="D4" s="37">
        <v>102149</v>
      </c>
      <c r="E4" s="37">
        <v>81098.700730678494</v>
      </c>
      <c r="F4" s="37">
        <v>53006.555251095597</v>
      </c>
      <c r="G4" s="37"/>
      <c r="H4" s="37"/>
    </row>
    <row r="5" spans="1:8">
      <c r="A5" s="37">
        <v>4</v>
      </c>
      <c r="B5" s="65">
        <v>42717</v>
      </c>
      <c r="C5" s="37">
        <v>15</v>
      </c>
      <c r="D5" s="37">
        <v>3068</v>
      </c>
      <c r="E5" s="37">
        <v>55266.582065479197</v>
      </c>
      <c r="F5" s="37">
        <v>43088.359280417499</v>
      </c>
      <c r="G5" s="37"/>
      <c r="H5" s="37"/>
    </row>
    <row r="6" spans="1:8">
      <c r="A6" s="37">
        <v>5</v>
      </c>
      <c r="B6" s="65">
        <v>42717</v>
      </c>
      <c r="C6" s="37">
        <v>16</v>
      </c>
      <c r="D6" s="37">
        <v>330</v>
      </c>
      <c r="E6" s="37">
        <v>209593.97801453</v>
      </c>
      <c r="F6" s="37">
        <v>176399.67904529901</v>
      </c>
      <c r="G6" s="37"/>
      <c r="H6" s="37"/>
    </row>
    <row r="7" spans="1:8">
      <c r="A7" s="37">
        <v>6</v>
      </c>
      <c r="B7" s="65">
        <v>42717</v>
      </c>
      <c r="C7" s="37">
        <v>17</v>
      </c>
      <c r="D7" s="37">
        <v>10351</v>
      </c>
      <c r="E7" s="37">
        <v>204571.95013846201</v>
      </c>
      <c r="F7" s="37">
        <v>136774.860888889</v>
      </c>
      <c r="G7" s="37"/>
      <c r="H7" s="37"/>
    </row>
    <row r="8" spans="1:8">
      <c r="A8" s="37">
        <v>7</v>
      </c>
      <c r="B8" s="65">
        <v>42717</v>
      </c>
      <c r="C8" s="37">
        <v>18</v>
      </c>
      <c r="D8" s="37">
        <v>40089</v>
      </c>
      <c r="E8" s="37">
        <v>77176.655215384599</v>
      </c>
      <c r="F8" s="37">
        <v>60568.657306837602</v>
      </c>
      <c r="G8" s="37"/>
      <c r="H8" s="37"/>
    </row>
    <row r="9" spans="1:8">
      <c r="A9" s="37">
        <v>8</v>
      </c>
      <c r="B9" s="65">
        <v>42717</v>
      </c>
      <c r="C9" s="37">
        <v>19</v>
      </c>
      <c r="D9" s="37">
        <v>11779</v>
      </c>
      <c r="E9" s="37">
        <v>69385.883762393205</v>
      </c>
      <c r="F9" s="37">
        <v>54066.015146153797</v>
      </c>
      <c r="G9" s="37"/>
      <c r="H9" s="37"/>
    </row>
    <row r="10" spans="1:8">
      <c r="A10" s="37">
        <v>9</v>
      </c>
      <c r="B10" s="65">
        <v>42717</v>
      </c>
      <c r="C10" s="37">
        <v>21</v>
      </c>
      <c r="D10" s="37">
        <v>139454</v>
      </c>
      <c r="E10" s="37">
        <v>592258.45482478605</v>
      </c>
      <c r="F10" s="37">
        <v>624591.11903333303</v>
      </c>
      <c r="G10" s="37"/>
      <c r="H10" s="37"/>
    </row>
    <row r="11" spans="1:8">
      <c r="A11" s="37">
        <v>10</v>
      </c>
      <c r="B11" s="65">
        <v>42717</v>
      </c>
      <c r="C11" s="37">
        <v>22</v>
      </c>
      <c r="D11" s="37">
        <v>36865</v>
      </c>
      <c r="E11" s="37">
        <v>536354.69618632505</v>
      </c>
      <c r="F11" s="37">
        <v>457376.487140171</v>
      </c>
      <c r="G11" s="37"/>
      <c r="H11" s="37"/>
    </row>
    <row r="12" spans="1:8">
      <c r="A12" s="37">
        <v>11</v>
      </c>
      <c r="B12" s="65">
        <v>42717</v>
      </c>
      <c r="C12" s="37">
        <v>23</v>
      </c>
      <c r="D12" s="37">
        <v>110555.27099999999</v>
      </c>
      <c r="E12" s="37">
        <v>1247512.18653846</v>
      </c>
      <c r="F12" s="37">
        <v>1049987.04691709</v>
      </c>
      <c r="G12" s="37"/>
      <c r="H12" s="37"/>
    </row>
    <row r="13" spans="1:8">
      <c r="A13" s="37">
        <v>12</v>
      </c>
      <c r="B13" s="65">
        <v>42717</v>
      </c>
      <c r="C13" s="37">
        <v>24</v>
      </c>
      <c r="D13" s="37">
        <v>20116.7</v>
      </c>
      <c r="E13" s="37">
        <v>449789.89765470102</v>
      </c>
      <c r="F13" s="37">
        <v>392083.31910769199</v>
      </c>
      <c r="G13" s="37"/>
      <c r="H13" s="37"/>
    </row>
    <row r="14" spans="1:8">
      <c r="A14" s="37">
        <v>13</v>
      </c>
      <c r="B14" s="65">
        <v>42717</v>
      </c>
      <c r="C14" s="37">
        <v>25</v>
      </c>
      <c r="D14" s="37">
        <v>98787</v>
      </c>
      <c r="E14" s="37">
        <v>1404456.7253</v>
      </c>
      <c r="F14" s="37">
        <v>1309002.3049000001</v>
      </c>
      <c r="G14" s="37"/>
      <c r="H14" s="37"/>
    </row>
    <row r="15" spans="1:8">
      <c r="A15" s="37">
        <v>14</v>
      </c>
      <c r="B15" s="65">
        <v>42717</v>
      </c>
      <c r="C15" s="37">
        <v>26</v>
      </c>
      <c r="D15" s="37">
        <v>59757</v>
      </c>
      <c r="E15" s="37">
        <v>329295.26696638699</v>
      </c>
      <c r="F15" s="37">
        <v>283172.33677479002</v>
      </c>
      <c r="G15" s="37"/>
      <c r="H15" s="37"/>
    </row>
    <row r="16" spans="1:8">
      <c r="A16" s="37">
        <v>15</v>
      </c>
      <c r="B16" s="65">
        <v>42717</v>
      </c>
      <c r="C16" s="37">
        <v>27</v>
      </c>
      <c r="D16" s="37">
        <v>112300.746</v>
      </c>
      <c r="E16" s="37">
        <v>985333.58624503401</v>
      </c>
      <c r="F16" s="37">
        <v>921586.20642398403</v>
      </c>
      <c r="G16" s="37"/>
      <c r="H16" s="37"/>
    </row>
    <row r="17" spans="1:9">
      <c r="A17" s="37">
        <v>16</v>
      </c>
      <c r="B17" s="65">
        <v>42717</v>
      </c>
      <c r="C17" s="37">
        <v>29</v>
      </c>
      <c r="D17" s="37">
        <v>147260</v>
      </c>
      <c r="E17" s="37">
        <v>1982161.9532743599</v>
      </c>
      <c r="F17" s="37">
        <v>1763704.4756871799</v>
      </c>
      <c r="G17" s="37"/>
      <c r="H17" s="37"/>
    </row>
    <row r="18" spans="1:9">
      <c r="A18" s="37">
        <v>17</v>
      </c>
      <c r="B18" s="65">
        <v>42717</v>
      </c>
      <c r="C18" s="37">
        <v>31</v>
      </c>
      <c r="D18" s="37">
        <v>23682.566999999999</v>
      </c>
      <c r="E18" s="37">
        <v>257017.83681848599</v>
      </c>
      <c r="F18" s="37">
        <v>219098.35293076301</v>
      </c>
      <c r="G18" s="37"/>
      <c r="H18" s="37"/>
    </row>
    <row r="19" spans="1:9">
      <c r="A19" s="37">
        <v>18</v>
      </c>
      <c r="B19" s="65">
        <v>42717</v>
      </c>
      <c r="C19" s="37">
        <v>32</v>
      </c>
      <c r="D19" s="37">
        <v>22855.965</v>
      </c>
      <c r="E19" s="37">
        <v>360221.48499211803</v>
      </c>
      <c r="F19" s="37">
        <v>333896.90949078498</v>
      </c>
      <c r="G19" s="37"/>
      <c r="H19" s="37"/>
    </row>
    <row r="20" spans="1:9">
      <c r="A20" s="37">
        <v>19</v>
      </c>
      <c r="B20" s="65">
        <v>42717</v>
      </c>
      <c r="C20" s="37">
        <v>33</v>
      </c>
      <c r="D20" s="37">
        <v>39605.955000000002</v>
      </c>
      <c r="E20" s="37">
        <v>689049.58198361704</v>
      </c>
      <c r="F20" s="37">
        <v>546163.56560962903</v>
      </c>
      <c r="G20" s="37"/>
      <c r="H20" s="37"/>
    </row>
    <row r="21" spans="1:9">
      <c r="A21" s="37">
        <v>20</v>
      </c>
      <c r="B21" s="65">
        <v>42717</v>
      </c>
      <c r="C21" s="37">
        <v>34</v>
      </c>
      <c r="D21" s="37">
        <v>37310.641000000003</v>
      </c>
      <c r="E21" s="37">
        <v>226340.717975062</v>
      </c>
      <c r="F21" s="37">
        <v>171544.80863529499</v>
      </c>
      <c r="G21" s="37"/>
      <c r="H21" s="37"/>
    </row>
    <row r="22" spans="1:9">
      <c r="A22" s="37">
        <v>21</v>
      </c>
      <c r="B22" s="65">
        <v>42717</v>
      </c>
      <c r="C22" s="37">
        <v>35</v>
      </c>
      <c r="D22" s="37">
        <v>46506.171000000002</v>
      </c>
      <c r="E22" s="37">
        <v>1283611.1420654899</v>
      </c>
      <c r="F22" s="37">
        <v>1251781.4189955799</v>
      </c>
      <c r="G22" s="37"/>
      <c r="H22" s="37"/>
    </row>
    <row r="23" spans="1:9">
      <c r="A23" s="37">
        <v>22</v>
      </c>
      <c r="B23" s="65">
        <v>42717</v>
      </c>
      <c r="C23" s="37">
        <v>36</v>
      </c>
      <c r="D23" s="37">
        <v>172380.31099999999</v>
      </c>
      <c r="E23" s="37">
        <v>803141.87179646001</v>
      </c>
      <c r="F23" s="37">
        <v>689468.694139709</v>
      </c>
      <c r="G23" s="37"/>
      <c r="H23" s="37"/>
    </row>
    <row r="24" spans="1:9">
      <c r="A24" s="37">
        <v>23</v>
      </c>
      <c r="B24" s="65">
        <v>42717</v>
      </c>
      <c r="C24" s="37">
        <v>37</v>
      </c>
      <c r="D24" s="37">
        <v>107565.298</v>
      </c>
      <c r="E24" s="37">
        <v>809314.90392035397</v>
      </c>
      <c r="F24" s="37">
        <v>712865.99167277105</v>
      </c>
      <c r="G24" s="37"/>
      <c r="H24" s="37"/>
    </row>
    <row r="25" spans="1:9">
      <c r="A25" s="37">
        <v>24</v>
      </c>
      <c r="B25" s="65">
        <v>42717</v>
      </c>
      <c r="C25" s="37">
        <v>38</v>
      </c>
      <c r="D25" s="37">
        <v>154921.791</v>
      </c>
      <c r="E25" s="37">
        <v>774943.24472566403</v>
      </c>
      <c r="F25" s="37">
        <v>734276.42119026498</v>
      </c>
      <c r="G25" s="37"/>
      <c r="H25" s="37"/>
    </row>
    <row r="26" spans="1:9">
      <c r="A26" s="37">
        <v>25</v>
      </c>
      <c r="B26" s="65">
        <v>42717</v>
      </c>
      <c r="C26" s="37">
        <v>39</v>
      </c>
      <c r="D26" s="37">
        <v>78018.081000000006</v>
      </c>
      <c r="E26" s="37">
        <v>124215.315779646</v>
      </c>
      <c r="F26" s="37">
        <v>95683.785794075404</v>
      </c>
      <c r="G26" s="37"/>
      <c r="H26" s="37"/>
    </row>
    <row r="27" spans="1:9">
      <c r="A27" s="37">
        <v>26</v>
      </c>
      <c r="B27" s="65">
        <v>42717</v>
      </c>
      <c r="C27" s="37">
        <v>42</v>
      </c>
      <c r="D27" s="37">
        <v>11062.516</v>
      </c>
      <c r="E27" s="37">
        <v>222193.00839999999</v>
      </c>
      <c r="F27" s="37">
        <v>192924.394</v>
      </c>
      <c r="G27" s="37"/>
      <c r="H27" s="37"/>
    </row>
    <row r="28" spans="1:9">
      <c r="A28" s="37">
        <v>27</v>
      </c>
      <c r="B28" s="65">
        <v>42717</v>
      </c>
      <c r="C28" s="37">
        <v>70</v>
      </c>
      <c r="D28" s="37">
        <v>151</v>
      </c>
      <c r="E28" s="37">
        <v>459501.04</v>
      </c>
      <c r="F28" s="37">
        <v>508439.59</v>
      </c>
      <c r="G28" s="37"/>
      <c r="H28" s="37"/>
    </row>
    <row r="29" spans="1:9">
      <c r="A29" s="37">
        <v>28</v>
      </c>
      <c r="B29" s="65">
        <v>42717</v>
      </c>
      <c r="C29" s="37">
        <v>71</v>
      </c>
      <c r="D29" s="37">
        <v>77</v>
      </c>
      <c r="E29" s="37">
        <v>189257.31</v>
      </c>
      <c r="F29" s="37">
        <v>210630.84</v>
      </c>
      <c r="G29" s="37"/>
      <c r="H29" s="37"/>
    </row>
    <row r="30" spans="1:9">
      <c r="A30" s="37">
        <v>29</v>
      </c>
      <c r="B30" s="65">
        <v>42717</v>
      </c>
      <c r="C30" s="37">
        <v>72</v>
      </c>
      <c r="D30" s="37">
        <v>16</v>
      </c>
      <c r="E30" s="37">
        <v>53518.11</v>
      </c>
      <c r="F30" s="37">
        <v>57037.27</v>
      </c>
      <c r="G30" s="37"/>
      <c r="H30" s="37"/>
    </row>
    <row r="31" spans="1:9">
      <c r="A31" s="30">
        <v>30</v>
      </c>
      <c r="B31" s="65">
        <v>42717</v>
      </c>
      <c r="C31" s="39">
        <v>73</v>
      </c>
      <c r="D31" s="39">
        <v>38</v>
      </c>
      <c r="E31" s="39">
        <v>85766.83</v>
      </c>
      <c r="F31" s="39">
        <v>100910.31</v>
      </c>
      <c r="G31" s="39"/>
      <c r="H31" s="39"/>
      <c r="I31" s="39"/>
    </row>
    <row r="32" spans="1:9">
      <c r="A32" s="30">
        <v>31</v>
      </c>
      <c r="B32" s="65">
        <v>42717</v>
      </c>
      <c r="C32" s="39">
        <v>75</v>
      </c>
      <c r="D32" s="39">
        <v>59</v>
      </c>
      <c r="E32" s="39">
        <v>17999.145299145301</v>
      </c>
      <c r="F32" s="39">
        <v>16455.111111111099</v>
      </c>
      <c r="G32" s="39"/>
      <c r="H32" s="39"/>
    </row>
    <row r="33" spans="1:8">
      <c r="A33" s="30">
        <v>32</v>
      </c>
      <c r="B33" s="65">
        <v>42717</v>
      </c>
      <c r="C33" s="39">
        <v>76</v>
      </c>
      <c r="D33" s="39">
        <v>1807</v>
      </c>
      <c r="E33" s="39">
        <v>341935.51685897401</v>
      </c>
      <c r="F33" s="39">
        <v>336778.417726496</v>
      </c>
      <c r="G33" s="39"/>
      <c r="H33" s="39"/>
    </row>
    <row r="34" spans="1:8">
      <c r="A34" s="30">
        <v>33</v>
      </c>
      <c r="B34" s="65">
        <v>42717</v>
      </c>
      <c r="C34" s="34">
        <v>77</v>
      </c>
      <c r="D34" s="34">
        <v>59</v>
      </c>
      <c r="E34" s="34">
        <v>97525.84</v>
      </c>
      <c r="F34" s="30">
        <v>108231.43</v>
      </c>
      <c r="G34" s="30"/>
      <c r="H34" s="30"/>
    </row>
    <row r="35" spans="1:8">
      <c r="A35" s="30">
        <v>34</v>
      </c>
      <c r="B35" s="65">
        <v>42717</v>
      </c>
      <c r="C35" s="34">
        <v>78</v>
      </c>
      <c r="D35" s="34">
        <v>48</v>
      </c>
      <c r="E35" s="34">
        <v>70727.41</v>
      </c>
      <c r="F35" s="30">
        <v>61001.8</v>
      </c>
      <c r="G35" s="30"/>
      <c r="H35" s="30"/>
    </row>
    <row r="36" spans="1:8">
      <c r="A36" s="30">
        <v>35</v>
      </c>
      <c r="B36" s="65">
        <v>42717</v>
      </c>
      <c r="C36" s="34">
        <v>99</v>
      </c>
      <c r="D36" s="34">
        <v>11</v>
      </c>
      <c r="E36" s="34">
        <v>11670.183798502399</v>
      </c>
      <c r="F36" s="30">
        <v>10824.8105438318</v>
      </c>
      <c r="G36" s="30"/>
      <c r="H36" s="30"/>
    </row>
    <row r="37" spans="1:8">
      <c r="A37" s="30"/>
      <c r="B37" s="65"/>
      <c r="C37" s="34"/>
      <c r="D37" s="34"/>
      <c r="E37" s="34"/>
      <c r="F37" s="30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2016-12-14T06:11:21Z</dcterms:modified>
</cp:coreProperties>
</file>