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<sst xmlns="http://schemas.openxmlformats.org/spreadsheetml/2006/main" count="119" uniqueCount="79">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</sst>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2" sqref="L2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13918342.748499999</v>
      </c>
      <c r="F3" s="25">
        <f>RA!I7</f>
        <v>1680220.7627000001</v>
      </c>
      <c r="G3" s="16">
        <f>SUM(G4:G42)</f>
        <v>12238121.985800002</v>
      </c>
      <c r="H3" s="27">
        <f>RA!J7</f>
        <v>12.071988691908601</v>
      </c>
      <c r="I3" s="20">
        <f>SUM(I4:I42)</f>
        <v>13918349.128182173</v>
      </c>
      <c r="J3" s="21">
        <f>SUM(J4:J42)</f>
        <v>12238121.937117459</v>
      </c>
      <c r="K3" s="22">
        <f>E3-I3</f>
        <v>-6.3796821739524603</v>
      </c>
      <c r="L3" s="22">
        <f>G3-J3</f>
        <v>4.8682542517781258E-2</v>
      </c>
    </row>
    <row r="4" spans="1:13">
      <c r="A4" s="69">
        <f>RA!A8</f>
        <v>42718</v>
      </c>
      <c r="B4" s="12">
        <v>12</v>
      </c>
      <c r="C4" s="67" t="s">
        <v>6</v>
      </c>
      <c r="D4" s="67"/>
      <c r="E4" s="15">
        <f>IFERROR(VLOOKUP(C4,RA!B8:D35,3,0),0)</f>
        <v>530892.95660000003</v>
      </c>
      <c r="F4" s="25">
        <f>VLOOKUP(C4,RA!B8:I38,8,0)</f>
        <v>151926.24900000001</v>
      </c>
      <c r="G4" s="16">
        <f t="shared" ref="G4:G42" si="0">E4-F4</f>
        <v>378966.70760000002</v>
      </c>
      <c r="H4" s="27">
        <f>RA!J8</f>
        <v>28.617115203972901</v>
      </c>
      <c r="I4" s="20">
        <f>IFERROR(VLOOKUP(B4,RMS!C:E,3,FALSE),0)</f>
        <v>530893.52307948703</v>
      </c>
      <c r="J4" s="21">
        <f>IFERROR(VLOOKUP(B4,RMS!C:F,4,FALSE),0)</f>
        <v>378966.71561367501</v>
      </c>
      <c r="K4" s="22">
        <f t="shared" ref="K4:K42" si="1">E4-I4</f>
        <v>-0.56647948699537665</v>
      </c>
      <c r="L4" s="22">
        <f t="shared" ref="L4:L42" si="2">G4-J4</f>
        <v>-8.0136749893426895E-3</v>
      </c>
    </row>
    <row r="5" spans="1:13">
      <c r="A5" s="69"/>
      <c r="B5" s="12">
        <v>13</v>
      </c>
      <c r="C5" s="67" t="s">
        <v>7</v>
      </c>
      <c r="D5" s="67"/>
      <c r="E5" s="15">
        <f>IFERROR(VLOOKUP(C5,RA!B9:D36,3,0),0)</f>
        <v>63276.747600000002</v>
      </c>
      <c r="F5" s="25">
        <f>VLOOKUP(C5,RA!B9:I39,8,0)</f>
        <v>16145.643099999999</v>
      </c>
      <c r="G5" s="16">
        <f t="shared" si="0"/>
        <v>47131.104500000001</v>
      </c>
      <c r="H5" s="27">
        <f>RA!J9</f>
        <v>25.515918109545801</v>
      </c>
      <c r="I5" s="20">
        <f>IFERROR(VLOOKUP(B5,RMS!C:E,3,FALSE),0)</f>
        <v>63276.793401709401</v>
      </c>
      <c r="J5" s="21">
        <f>IFERROR(VLOOKUP(B5,RMS!C:F,4,FALSE),0)</f>
        <v>47131.111717093998</v>
      </c>
      <c r="K5" s="22">
        <f t="shared" si="1"/>
        <v>-4.5801709398801904E-2</v>
      </c>
      <c r="L5" s="22">
        <f t="shared" si="2"/>
        <v>-7.2170939965872094E-3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IFERROR(VLOOKUP(C6,RA!B10:D37,3,0),0)</f>
        <v>76192.508400000006</v>
      </c>
      <c r="F6" s="25">
        <f>VLOOKUP(C6,RA!B10:I40,8,0)</f>
        <v>24855.862799999999</v>
      </c>
      <c r="G6" s="16">
        <f t="shared" si="0"/>
        <v>51336.645600000003</v>
      </c>
      <c r="H6" s="27">
        <f>RA!J10</f>
        <v>32.622449794552203</v>
      </c>
      <c r="I6" s="20">
        <f>IFERROR(VLOOKUP(B6,RMS!C:E,3,FALSE),0)</f>
        <v>76194.268702148096</v>
      </c>
      <c r="J6" s="21">
        <f>IFERROR(VLOOKUP(B6,RMS!C:F,4,FALSE),0)</f>
        <v>51336.646839333102</v>
      </c>
      <c r="K6" s="22">
        <f>E6-I6</f>
        <v>-1.760302148089977</v>
      </c>
      <c r="L6" s="22">
        <f t="shared" si="2"/>
        <v>-1.2393330980557948E-3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IFERROR(VLOOKUP(C7,RA!B11:D38,3,0),0)</f>
        <v>52171.077400000002</v>
      </c>
      <c r="F7" s="25">
        <f>VLOOKUP(C7,RA!B11:I41,8,0)</f>
        <v>12252.507100000001</v>
      </c>
      <c r="G7" s="16">
        <f t="shared" si="0"/>
        <v>39918.570299999999</v>
      </c>
      <c r="H7" s="27">
        <f>RA!J11</f>
        <v>23.485248361000899</v>
      </c>
      <c r="I7" s="20">
        <f>IFERROR(VLOOKUP(B7,RMS!C:E,3,FALSE),0)</f>
        <v>52171.104178700603</v>
      </c>
      <c r="J7" s="21">
        <f>IFERROR(VLOOKUP(B7,RMS!C:F,4,FALSE),0)</f>
        <v>39918.570631336501</v>
      </c>
      <c r="K7" s="22">
        <f t="shared" si="1"/>
        <v>-2.6778700601425953E-2</v>
      </c>
      <c r="L7" s="22">
        <f t="shared" si="2"/>
        <v>-3.3133650140371174E-4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IFERROR(VLOOKUP(C8,RA!B12:D39,3,0),0)</f>
        <v>188674.7341</v>
      </c>
      <c r="F8" s="25">
        <f>VLOOKUP(C8,RA!B12:I42,8,0)</f>
        <v>31926.322700000001</v>
      </c>
      <c r="G8" s="16">
        <f t="shared" si="0"/>
        <v>156748.41140000001</v>
      </c>
      <c r="H8" s="27">
        <f>RA!J12</f>
        <v>16.921355608260001</v>
      </c>
      <c r="I8" s="20">
        <f>IFERROR(VLOOKUP(B8,RMS!C:E,3,FALSE),0)</f>
        <v>188674.74556410301</v>
      </c>
      <c r="J8" s="21">
        <f>IFERROR(VLOOKUP(B8,RMS!C:F,4,FALSE),0)</f>
        <v>156748.39724529901</v>
      </c>
      <c r="K8" s="22">
        <f t="shared" si="1"/>
        <v>-1.1464103008620441E-2</v>
      </c>
      <c r="L8" s="22">
        <f t="shared" si="2"/>
        <v>1.4154700998915359E-2</v>
      </c>
      <c r="M8" s="32"/>
    </row>
    <row r="9" spans="1:13">
      <c r="A9" s="69"/>
      <c r="B9" s="12">
        <v>17</v>
      </c>
      <c r="C9" s="67" t="s">
        <v>11</v>
      </c>
      <c r="D9" s="67"/>
      <c r="E9" s="15">
        <f>IFERROR(VLOOKUP(C9,RA!B13:D40,3,0),0)</f>
        <v>196504.04209999999</v>
      </c>
      <c r="F9" s="25">
        <f>VLOOKUP(C9,RA!B13:I43,8,0)</f>
        <v>68906.64</v>
      </c>
      <c r="G9" s="16">
        <f t="shared" si="0"/>
        <v>127597.40209999999</v>
      </c>
      <c r="H9" s="27">
        <f>RA!J13</f>
        <v>35.066271036263799</v>
      </c>
      <c r="I9" s="20">
        <f>IFERROR(VLOOKUP(B9,RMS!C:E,3,FALSE),0)</f>
        <v>196504.151715385</v>
      </c>
      <c r="J9" s="21">
        <f>IFERROR(VLOOKUP(B9,RMS!C:F,4,FALSE),0)</f>
        <v>127597.40118205101</v>
      </c>
      <c r="K9" s="22">
        <f t="shared" si="1"/>
        <v>-0.1096153850085102</v>
      </c>
      <c r="L9" s="22">
        <f t="shared" si="2"/>
        <v>9.1794898617081344E-4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IFERROR(VLOOKUP(C10,RA!B14:D41,3,0),0)</f>
        <v>80371.591100000005</v>
      </c>
      <c r="F10" s="25">
        <f>VLOOKUP(C10,RA!B14:I43,8,0)</f>
        <v>17657.803899999999</v>
      </c>
      <c r="G10" s="16">
        <f t="shared" si="0"/>
        <v>62713.787200000006</v>
      </c>
      <c r="H10" s="27">
        <f>RA!J14</f>
        <v>21.970205713645498</v>
      </c>
      <c r="I10" s="20">
        <f>IFERROR(VLOOKUP(B10,RMS!C:E,3,FALSE),0)</f>
        <v>80371.593411111098</v>
      </c>
      <c r="J10" s="21">
        <f>IFERROR(VLOOKUP(B10,RMS!C:F,4,FALSE),0)</f>
        <v>62713.786511111102</v>
      </c>
      <c r="K10" s="22">
        <f t="shared" si="1"/>
        <v>-2.3111110931495205E-3</v>
      </c>
      <c r="L10" s="22">
        <f t="shared" si="2"/>
        <v>6.8888890382368118E-4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IFERROR(VLOOKUP(C11,RA!B15:D42,3,0),0)</f>
        <v>57778.524700000002</v>
      </c>
      <c r="F11" s="25">
        <f>VLOOKUP(C11,RA!B15:I44,8,0)</f>
        <v>18066.031200000001</v>
      </c>
      <c r="G11" s="16">
        <f t="shared" si="0"/>
        <v>39712.493499999997</v>
      </c>
      <c r="H11" s="27">
        <f>RA!J15</f>
        <v>31.2677267095399</v>
      </c>
      <c r="I11" s="20">
        <f>IFERROR(VLOOKUP(B11,RMS!C:E,3,FALSE),0)</f>
        <v>57778.544177777803</v>
      </c>
      <c r="J11" s="21">
        <f>IFERROR(VLOOKUP(B11,RMS!C:F,4,FALSE),0)</f>
        <v>39712.4935683761</v>
      </c>
      <c r="K11" s="22">
        <f t="shared" si="1"/>
        <v>-1.9477777801512275E-2</v>
      </c>
      <c r="L11" s="22">
        <f t="shared" si="2"/>
        <v>-6.8376102717593312E-5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IFERROR(VLOOKUP(C12,RA!B16:D43,3,0),0)</f>
        <v>451996.23810000002</v>
      </c>
      <c r="F12" s="25">
        <f>VLOOKUP(C12,RA!B16:I45,8,0)</f>
        <v>7787.9690000000001</v>
      </c>
      <c r="G12" s="16">
        <f t="shared" si="0"/>
        <v>444208.26910000003</v>
      </c>
      <c r="H12" s="27">
        <f>RA!J16</f>
        <v>1.72301633144942</v>
      </c>
      <c r="I12" s="20">
        <f>IFERROR(VLOOKUP(B12,RMS!C:E,3,FALSE),0)</f>
        <v>451996.00315213698</v>
      </c>
      <c r="J12" s="21">
        <f>IFERROR(VLOOKUP(B12,RMS!C:F,4,FALSE),0)</f>
        <v>444208.268766667</v>
      </c>
      <c r="K12" s="22">
        <f t="shared" si="1"/>
        <v>0.234947863034904</v>
      </c>
      <c r="L12" s="22">
        <f t="shared" si="2"/>
        <v>3.333330387249589E-4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IFERROR(VLOOKUP(C13,RA!B17:D44,3,0),0)</f>
        <v>462744.33120000002</v>
      </c>
      <c r="F13" s="25">
        <f>VLOOKUP(C13,RA!B17:I46,8,0)</f>
        <v>68058.982300000003</v>
      </c>
      <c r="G13" s="16">
        <f t="shared" si="0"/>
        <v>394685.34889999998</v>
      </c>
      <c r="H13" s="27">
        <f>RA!J17</f>
        <v>14.707685802116201</v>
      </c>
      <c r="I13" s="20">
        <f>IFERROR(VLOOKUP(B13,RMS!C:E,3,FALSE),0)</f>
        <v>462744.292176068</v>
      </c>
      <c r="J13" s="21">
        <f>IFERROR(VLOOKUP(B13,RMS!C:F,4,FALSE),0)</f>
        <v>394685.35177863197</v>
      </c>
      <c r="K13" s="22">
        <f t="shared" si="1"/>
        <v>3.9023932011332363E-2</v>
      </c>
      <c r="L13" s="22">
        <f t="shared" si="2"/>
        <v>-2.8786319890059531E-3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IFERROR(VLOOKUP(C14,RA!B18:D45,3,0),0)</f>
        <v>1182548.1364</v>
      </c>
      <c r="F14" s="25">
        <f>VLOOKUP(C14,RA!B18:I47,8,0)</f>
        <v>193136.88219999999</v>
      </c>
      <c r="G14" s="16">
        <f t="shared" si="0"/>
        <v>989411.25419999997</v>
      </c>
      <c r="H14" s="27">
        <f>RA!J18</f>
        <v>16.332263884661899</v>
      </c>
      <c r="I14" s="20">
        <f>IFERROR(VLOOKUP(B14,RMS!C:E,3,FALSE),0)</f>
        <v>1182548.3835418799</v>
      </c>
      <c r="J14" s="21">
        <f>IFERROR(VLOOKUP(B14,RMS!C:F,4,FALSE),0)</f>
        <v>989411.24540000001</v>
      </c>
      <c r="K14" s="22">
        <f t="shared" si="1"/>
        <v>-0.24714187998324633</v>
      </c>
      <c r="L14" s="22">
        <f t="shared" si="2"/>
        <v>8.7999999523162842E-3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IFERROR(VLOOKUP(C15,RA!B19:D46,3,0),0)</f>
        <v>468444.85310000001</v>
      </c>
      <c r="F15" s="25">
        <f>VLOOKUP(C15,RA!B19:I48,8,0)</f>
        <v>55995.250999999997</v>
      </c>
      <c r="G15" s="16">
        <f t="shared" si="0"/>
        <v>412449.60210000002</v>
      </c>
      <c r="H15" s="27">
        <f>RA!J19</f>
        <v>11.9534349944169</v>
      </c>
      <c r="I15" s="20">
        <f>IFERROR(VLOOKUP(B15,RMS!C:E,3,FALSE),0)</f>
        <v>468444.84057606797</v>
      </c>
      <c r="J15" s="21">
        <f>IFERROR(VLOOKUP(B15,RMS!C:F,4,FALSE),0)</f>
        <v>412449.60328119597</v>
      </c>
      <c r="K15" s="22">
        <f t="shared" si="1"/>
        <v>1.2523932033218443E-2</v>
      </c>
      <c r="L15" s="22">
        <f t="shared" si="2"/>
        <v>-1.1811959557235241E-3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IFERROR(VLOOKUP(C16,RA!B20:D47,3,0),0)</f>
        <v>1007584.6438</v>
      </c>
      <c r="F16" s="25">
        <f>VLOOKUP(C16,RA!B20:I49,8,0)</f>
        <v>90427.184800000003</v>
      </c>
      <c r="G16" s="16">
        <f t="shared" si="0"/>
        <v>917157.45899999992</v>
      </c>
      <c r="H16" s="27">
        <f>RA!J20</f>
        <v>8.9746489643751808</v>
      </c>
      <c r="I16" s="20">
        <f>IFERROR(VLOOKUP(B16,RMS!C:E,3,FALSE),0)</f>
        <v>1007584.8328</v>
      </c>
      <c r="J16" s="21">
        <f>IFERROR(VLOOKUP(B16,RMS!C:F,4,FALSE),0)</f>
        <v>917157.45900000003</v>
      </c>
      <c r="K16" s="22">
        <f t="shared" si="1"/>
        <v>-0.18900000001303852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IFERROR(VLOOKUP(C17,RA!B21:D48,3,0),0)</f>
        <v>288458.85950000002</v>
      </c>
      <c r="F17" s="25">
        <f>VLOOKUP(C17,RA!B21:I50,8,0)</f>
        <v>46173.629300000001</v>
      </c>
      <c r="G17" s="16">
        <f t="shared" si="0"/>
        <v>242285.23020000002</v>
      </c>
      <c r="H17" s="27">
        <f>RA!J21</f>
        <v>16.007006815472799</v>
      </c>
      <c r="I17" s="20">
        <f>IFERROR(VLOOKUP(B17,RMS!C:E,3,FALSE),0)</f>
        <v>288458.44968506898</v>
      </c>
      <c r="J17" s="21">
        <f>IFERROR(VLOOKUP(B17,RMS!C:F,4,FALSE),0)</f>
        <v>242285.230238802</v>
      </c>
      <c r="K17" s="22">
        <f t="shared" si="1"/>
        <v>0.4098149310448207</v>
      </c>
      <c r="L17" s="22">
        <f t="shared" si="2"/>
        <v>-3.8801983464509249E-5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IFERROR(VLOOKUP(C18,RA!B22:D49,3,0),0)</f>
        <v>887324.74639999995</v>
      </c>
      <c r="F18" s="25">
        <f>VLOOKUP(C18,RA!B22:I51,8,0)</f>
        <v>65273.543100000003</v>
      </c>
      <c r="G18" s="16">
        <f t="shared" si="0"/>
        <v>822051.20329999994</v>
      </c>
      <c r="H18" s="27">
        <f>RA!J22</f>
        <v>7.35621804359947</v>
      </c>
      <c r="I18" s="20">
        <f>IFERROR(VLOOKUP(B18,RMS!C:E,3,FALSE),0)</f>
        <v>887325.85511816002</v>
      </c>
      <c r="J18" s="21">
        <f>IFERROR(VLOOKUP(B18,RMS!C:F,4,FALSE),0)</f>
        <v>822051.19507876097</v>
      </c>
      <c r="K18" s="22">
        <f t="shared" si="1"/>
        <v>-1.1087181600742042</v>
      </c>
      <c r="L18" s="22">
        <f t="shared" si="2"/>
        <v>8.221238967962563E-3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IFERROR(VLOOKUP(C19,RA!B23:D50,3,0),0)</f>
        <v>1652923.4972999999</v>
      </c>
      <c r="F19" s="25">
        <f>VLOOKUP(C19,RA!B23:I52,8,0)</f>
        <v>241262.67360000001</v>
      </c>
      <c r="G19" s="16">
        <f t="shared" si="0"/>
        <v>1411660.8236999998</v>
      </c>
      <c r="H19" s="27">
        <f>RA!J23</f>
        <v>14.596118573793399</v>
      </c>
      <c r="I19" s="20">
        <f>IFERROR(VLOOKUP(B19,RMS!C:E,3,FALSE),0)</f>
        <v>1652924.7324179499</v>
      </c>
      <c r="J19" s="21">
        <f>IFERROR(VLOOKUP(B19,RMS!C:F,4,FALSE),0)</f>
        <v>1411660.8402444399</v>
      </c>
      <c r="K19" s="22">
        <f t="shared" si="1"/>
        <v>-1.2351179500110447</v>
      </c>
      <c r="L19" s="22">
        <f t="shared" si="2"/>
        <v>-1.6544440062716603E-2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IFERROR(VLOOKUP(C20,RA!B24:D51,3,0),0)</f>
        <v>252774.13430000001</v>
      </c>
      <c r="F20" s="25">
        <f>VLOOKUP(C20,RA!B24:I53,8,0)</f>
        <v>36864.188000000002</v>
      </c>
      <c r="G20" s="16">
        <f t="shared" si="0"/>
        <v>215909.94630000001</v>
      </c>
      <c r="H20" s="27">
        <f>RA!J24</f>
        <v>14.583845021203199</v>
      </c>
      <c r="I20" s="20">
        <f>IFERROR(VLOOKUP(B20,RMS!C:E,3,FALSE),0)</f>
        <v>252774.21893064099</v>
      </c>
      <c r="J20" s="21">
        <f>IFERROR(VLOOKUP(B20,RMS!C:F,4,FALSE),0)</f>
        <v>215909.94251174101</v>
      </c>
      <c r="K20" s="22">
        <f t="shared" si="1"/>
        <v>-8.4630640980321914E-2</v>
      </c>
      <c r="L20" s="22">
        <f t="shared" si="2"/>
        <v>3.7882589967921376E-3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IFERROR(VLOOKUP(C21,RA!B25:D52,3,0),0)</f>
        <v>343663.01089999999</v>
      </c>
      <c r="F21" s="25">
        <f>VLOOKUP(C21,RA!B25:I54,8,0)</f>
        <v>24995.113300000001</v>
      </c>
      <c r="G21" s="16">
        <f t="shared" si="0"/>
        <v>318667.89759999997</v>
      </c>
      <c r="H21" s="27">
        <f>RA!J25</f>
        <v>7.2731462238376201</v>
      </c>
      <c r="I21" s="20">
        <f>IFERROR(VLOOKUP(B21,RMS!C:E,3,FALSE),0)</f>
        <v>343662.99745731801</v>
      </c>
      <c r="J21" s="21">
        <f>IFERROR(VLOOKUP(B21,RMS!C:F,4,FALSE),0)</f>
        <v>318667.90123142599</v>
      </c>
      <c r="K21" s="22">
        <f t="shared" si="1"/>
        <v>1.3442681985907257E-2</v>
      </c>
      <c r="L21" s="22">
        <f t="shared" si="2"/>
        <v>-3.6314260214567184E-3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IFERROR(VLOOKUP(C22,RA!B26:D53,3,0),0)</f>
        <v>651839.85019999999</v>
      </c>
      <c r="F22" s="25">
        <f>VLOOKUP(C22,RA!B26:I55,8,0)</f>
        <v>136956.84289999999</v>
      </c>
      <c r="G22" s="16">
        <f t="shared" si="0"/>
        <v>514883.0073</v>
      </c>
      <c r="H22" s="27">
        <f>RA!J26</f>
        <v>21.0108116062524</v>
      </c>
      <c r="I22" s="20">
        <f>IFERROR(VLOOKUP(B22,RMS!C:E,3,FALSE),0)</f>
        <v>651839.88900623203</v>
      </c>
      <c r="J22" s="21">
        <f>IFERROR(VLOOKUP(B22,RMS!C:F,4,FALSE),0)</f>
        <v>514882.92219294002</v>
      </c>
      <c r="K22" s="22">
        <f t="shared" si="1"/>
        <v>-3.8806232041679323E-2</v>
      </c>
      <c r="L22" s="22">
        <f t="shared" si="2"/>
        <v>8.5107059974689037E-2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IFERROR(VLOOKUP(C23,RA!B27:D54,3,0),0)</f>
        <v>220805.33780000001</v>
      </c>
      <c r="F23" s="25">
        <f>VLOOKUP(C23,RA!B27:I56,8,0)</f>
        <v>52672.386200000001</v>
      </c>
      <c r="G23" s="16">
        <f t="shared" si="0"/>
        <v>168132.9516</v>
      </c>
      <c r="H23" s="27">
        <f>RA!J27</f>
        <v>23.854670690846</v>
      </c>
      <c r="I23" s="20">
        <f>IFERROR(VLOOKUP(B23,RMS!C:E,3,FALSE),0)</f>
        <v>220805.196487807</v>
      </c>
      <c r="J23" s="21">
        <f>IFERROR(VLOOKUP(B23,RMS!C:F,4,FALSE),0)</f>
        <v>168132.96522723799</v>
      </c>
      <c r="K23" s="22">
        <f t="shared" si="1"/>
        <v>0.14131219300907105</v>
      </c>
      <c r="L23" s="22">
        <f t="shared" si="2"/>
        <v>-1.362723798956722E-2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IFERROR(VLOOKUP(C24,RA!B28:D55,3,0),0)</f>
        <v>1312202.5729</v>
      </c>
      <c r="F24" s="25">
        <f>VLOOKUP(C24,RA!B28:I57,8,0)</f>
        <v>30129.359400000001</v>
      </c>
      <c r="G24" s="16">
        <f t="shared" si="0"/>
        <v>1282073.2135000001</v>
      </c>
      <c r="H24" s="27">
        <f>RA!J28</f>
        <v>2.29609055966209</v>
      </c>
      <c r="I24" s="20">
        <f>IFERROR(VLOOKUP(B24,RMS!C:E,3,FALSE),0)</f>
        <v>1312202.59186195</v>
      </c>
      <c r="J24" s="21">
        <f>IFERROR(VLOOKUP(B24,RMS!C:F,4,FALSE),0)</f>
        <v>1282073.2119088499</v>
      </c>
      <c r="K24" s="22">
        <f t="shared" si="1"/>
        <v>-1.8961949972435832E-2</v>
      </c>
      <c r="L24" s="22">
        <f t="shared" si="2"/>
        <v>1.5911501832306385E-3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IFERROR(VLOOKUP(C25,RA!B29:D56,3,0),0)</f>
        <v>769050.07680000004</v>
      </c>
      <c r="F25" s="25">
        <f>VLOOKUP(C25,RA!B29:I58,8,0)</f>
        <v>105251.30499999999</v>
      </c>
      <c r="G25" s="16">
        <f t="shared" si="0"/>
        <v>663798.77179999999</v>
      </c>
      <c r="H25" s="27">
        <f>RA!J29</f>
        <v>13.685884466450901</v>
      </c>
      <c r="I25" s="20">
        <f>IFERROR(VLOOKUP(B25,RMS!C:E,3,FALSE),0)</f>
        <v>769052.04819026496</v>
      </c>
      <c r="J25" s="21">
        <f>IFERROR(VLOOKUP(B25,RMS!C:F,4,FALSE),0)</f>
        <v>663798.76211081003</v>
      </c>
      <c r="K25" s="22">
        <f t="shared" si="1"/>
        <v>-1.9713902649236843</v>
      </c>
      <c r="L25" s="22">
        <f t="shared" si="2"/>
        <v>9.6891899593174458E-3</v>
      </c>
      <c r="M25" s="32"/>
    </row>
    <row r="26" spans="1:13">
      <c r="A26" s="69"/>
      <c r="B26" s="12">
        <v>37</v>
      </c>
      <c r="C26" s="67" t="s">
        <v>64</v>
      </c>
      <c r="D26" s="67"/>
      <c r="E26" s="15">
        <f>IFERROR(VLOOKUP(C26,RA!B30:D57,3,0),0)</f>
        <v>767922.93090000004</v>
      </c>
      <c r="F26" s="25">
        <f>VLOOKUP(C26,RA!B30:I59,8,0)</f>
        <v>79991.768700000001</v>
      </c>
      <c r="G26" s="16">
        <f t="shared" si="0"/>
        <v>687931.16220000002</v>
      </c>
      <c r="H26" s="27">
        <f>RA!J30</f>
        <v>10.416640196725201</v>
      </c>
      <c r="I26" s="20">
        <f>IFERROR(VLOOKUP(B26,RMS!C:E,3,FALSE),0)</f>
        <v>767922.92992123903</v>
      </c>
      <c r="J26" s="21">
        <f>IFERROR(VLOOKUP(B26,RMS!C:F,4,FALSE),0)</f>
        <v>687931.17590819695</v>
      </c>
      <c r="K26" s="22">
        <f t="shared" si="1"/>
        <v>9.7876100335270166E-4</v>
      </c>
      <c r="L26" s="22">
        <f t="shared" si="2"/>
        <v>-1.3708196929655969E-2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IFERROR(VLOOKUP(C27,RA!B31:D58,3,0),0)</f>
        <v>664221.2929</v>
      </c>
      <c r="F27" s="25">
        <f>VLOOKUP(C27,RA!B31:I60,8,0)</f>
        <v>40188.702100000002</v>
      </c>
      <c r="G27" s="16">
        <f t="shared" si="0"/>
        <v>624032.59080000001</v>
      </c>
      <c r="H27" s="27">
        <f>RA!J31</f>
        <v>6.0504989119718697</v>
      </c>
      <c r="I27" s="20">
        <f>IFERROR(VLOOKUP(B27,RMS!C:E,3,FALSE),0)</f>
        <v>664221.22144955699</v>
      </c>
      <c r="J27" s="21">
        <f>IFERROR(VLOOKUP(B27,RMS!C:F,4,FALSE),0)</f>
        <v>624032.57932123903</v>
      </c>
      <c r="K27" s="22">
        <f t="shared" si="1"/>
        <v>7.1450443007051945E-2</v>
      </c>
      <c r="L27" s="22">
        <f t="shared" si="2"/>
        <v>1.1478760978206992E-2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IFERROR(VLOOKUP(C28,RA!B32:D59,3,0),0)</f>
        <v>120396.9955</v>
      </c>
      <c r="F28" s="25">
        <f>VLOOKUP(C28,RA!B32:I61,8,0)</f>
        <v>27894.743999999999</v>
      </c>
      <c r="G28" s="16">
        <f t="shared" si="0"/>
        <v>92502.251500000013</v>
      </c>
      <c r="H28" s="27">
        <f>RA!J32</f>
        <v>23.168970192449699</v>
      </c>
      <c r="I28" s="20">
        <f>IFERROR(VLOOKUP(B28,RMS!C:E,3,FALSE),0)</f>
        <v>120396.868791377</v>
      </c>
      <c r="J28" s="21">
        <f>IFERROR(VLOOKUP(B28,RMS!C:F,4,FALSE),0)</f>
        <v>92502.274279186997</v>
      </c>
      <c r="K28" s="22">
        <f t="shared" si="1"/>
        <v>0.12670862300728913</v>
      </c>
      <c r="L28" s="22">
        <f t="shared" si="2"/>
        <v>-2.2779186983825639E-2</v>
      </c>
      <c r="M28" s="32"/>
    </row>
    <row r="29" spans="1:13">
      <c r="A29" s="69"/>
      <c r="B29" s="12">
        <v>40</v>
      </c>
      <c r="C29" s="67" t="s">
        <v>65</v>
      </c>
      <c r="D29" s="67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IFERROR(VLOOKUP(C30,RA!B34:D61,3,0),0)</f>
        <v>217803.7726</v>
      </c>
      <c r="F30" s="25">
        <f>VLOOKUP(C30,RA!B34:I64,8,0)</f>
        <v>25074.4745</v>
      </c>
      <c r="G30" s="16">
        <f t="shared" si="0"/>
        <v>192729.29809999999</v>
      </c>
      <c r="H30" s="27">
        <f>RA!J34</f>
        <v>0</v>
      </c>
      <c r="I30" s="20">
        <f>IFERROR(VLOOKUP(B30,RMS!C:E,3,FALSE),0)</f>
        <v>217803.77179999999</v>
      </c>
      <c r="J30" s="21">
        <f>IFERROR(VLOOKUP(B30,RMS!C:F,4,FALSE),0)</f>
        <v>192729.2984</v>
      </c>
      <c r="K30" s="22">
        <f t="shared" si="1"/>
        <v>8.0000000889413059E-4</v>
      </c>
      <c r="L30" s="22">
        <f t="shared" si="2"/>
        <v>-3.0000001424923539E-4</v>
      </c>
      <c r="M30" s="32"/>
    </row>
    <row r="31" spans="1:13" s="36" customFormat="1" ht="12" thickBot="1">
      <c r="A31" s="69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11.512415143538201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61</v>
      </c>
      <c r="D32" s="71"/>
      <c r="E32" s="15">
        <f>IFERROR(VLOOKUP(C32,RA!B36:D63,3,0),0)</f>
        <v>82627.14</v>
      </c>
      <c r="F32" s="25">
        <f>VLOOKUP(C32,RA!B34:I65,8,0)</f>
        <v>10275.969999999999</v>
      </c>
      <c r="G32" s="16">
        <f t="shared" si="0"/>
        <v>72351.17</v>
      </c>
      <c r="H32" s="27">
        <f>RA!J34</f>
        <v>0</v>
      </c>
      <c r="I32" s="20">
        <f>IFERROR(VLOOKUP(B32,RMS!C:E,3,FALSE),0)</f>
        <v>82627.14</v>
      </c>
      <c r="J32" s="21">
        <f>IFERROR(VLOOKUP(B32,RMS!C:F,4,FALSE),0)</f>
        <v>72351.17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IFERROR(VLOOKUP(C33,RA!B37:D64,3,0),0)</f>
        <v>206879.05</v>
      </c>
      <c r="F33" s="25">
        <f>VLOOKUP(C33,RA!B34:I65,8,0)</f>
        <v>-22528.25</v>
      </c>
      <c r="G33" s="16">
        <f t="shared" si="0"/>
        <v>229407.3</v>
      </c>
      <c r="H33" s="27">
        <f>RA!J34</f>
        <v>0</v>
      </c>
      <c r="I33" s="20">
        <f>IFERROR(VLOOKUP(B33,RMS!C:E,3,FALSE),0)</f>
        <v>206879.05</v>
      </c>
      <c r="J33" s="21">
        <f>IFERROR(VLOOKUP(B33,RMS!C:F,4,FALSE),0)</f>
        <v>229407.3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IFERROR(VLOOKUP(C34,RA!B38:D65,3,0),0)</f>
        <v>91567.27</v>
      </c>
      <c r="F34" s="25">
        <f>VLOOKUP(C34,RA!B34:I66,8,0)</f>
        <v>81.95</v>
      </c>
      <c r="G34" s="16">
        <f t="shared" si="0"/>
        <v>91485.32</v>
      </c>
      <c r="H34" s="27">
        <f>RA!J35</f>
        <v>11.512415143538201</v>
      </c>
      <c r="I34" s="20">
        <f>IFERROR(VLOOKUP(B34,RMS!C:E,3,FALSE),0)</f>
        <v>91567.27</v>
      </c>
      <c r="J34" s="21">
        <f>IFERROR(VLOOKUP(B34,RMS!C:F,4,FALSE),0)</f>
        <v>91485.32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IFERROR(VLOOKUP(C35,RA!B39:D66,3,0),0)</f>
        <v>68073.539999999994</v>
      </c>
      <c r="F35" s="25">
        <f>VLOOKUP(C35,RA!B34:I67,8,0)</f>
        <v>-4626.51</v>
      </c>
      <c r="G35" s="16">
        <f t="shared" si="0"/>
        <v>72700.049999999988</v>
      </c>
      <c r="H35" s="27">
        <f>RA!J34</f>
        <v>0</v>
      </c>
      <c r="I35" s="20">
        <f>IFERROR(VLOOKUP(B35,RMS!C:E,3,FALSE),0)</f>
        <v>68073.539999999994</v>
      </c>
      <c r="J35" s="21">
        <f>IFERROR(VLOOKUP(B35,RMS!C:F,4,FALSE),0)</f>
        <v>72700.05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62</v>
      </c>
      <c r="D36" s="67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11.512415143538201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IFERROR(VLOOKUP(C37,RA!B41:D68,3,0),0)</f>
        <v>11802.563899999999</v>
      </c>
      <c r="F37" s="25">
        <f>VLOOKUP(C37,RA!B8:I68,8,0)</f>
        <v>1128.2782</v>
      </c>
      <c r="G37" s="16">
        <f t="shared" si="0"/>
        <v>10674.285699999999</v>
      </c>
      <c r="H37" s="27">
        <f>RA!J35</f>
        <v>11.512415143538201</v>
      </c>
      <c r="I37" s="20">
        <f>IFERROR(VLOOKUP(B37,RMS!C:E,3,FALSE),0)</f>
        <v>11802.5641025641</v>
      </c>
      <c r="J37" s="21">
        <f>IFERROR(VLOOKUP(B37,RMS!C:F,4,FALSE),0)</f>
        <v>10674.286324786301</v>
      </c>
      <c r="K37" s="22">
        <f t="shared" si="1"/>
        <v>-2.0256410061847419E-4</v>
      </c>
      <c r="L37" s="22">
        <f t="shared" si="2"/>
        <v>-6.2478630206896923E-4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IFERROR(VLOOKUP(C38,RA!B42:D69,3,0),0)</f>
        <v>332718.44510000001</v>
      </c>
      <c r="F38" s="25">
        <f>VLOOKUP(C38,RA!B8:I69,8,0)</f>
        <v>20163.9447</v>
      </c>
      <c r="G38" s="16">
        <f t="shared" si="0"/>
        <v>312554.50040000002</v>
      </c>
      <c r="H38" s="27">
        <f>RA!J36</f>
        <v>0</v>
      </c>
      <c r="I38" s="20">
        <f>IFERROR(VLOOKUP(B38,RMS!C:E,3,FALSE),0)</f>
        <v>332718.43964786298</v>
      </c>
      <c r="J38" s="21">
        <f>IFERROR(VLOOKUP(B38,RMS!C:F,4,FALSE),0)</f>
        <v>312554.50436495699</v>
      </c>
      <c r="K38" s="22">
        <f t="shared" si="1"/>
        <v>5.4521370329894125E-3</v>
      </c>
      <c r="L38" s="22">
        <f t="shared" si="2"/>
        <v>-3.9649569662287831E-3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IFERROR(VLOOKUP(C39,RA!B43:D70,3,0),0)</f>
        <v>68297.16</v>
      </c>
      <c r="F39" s="25">
        <f>VLOOKUP(C39,RA!B9:I70,8,0)</f>
        <v>-5240.21</v>
      </c>
      <c r="G39" s="16">
        <f t="shared" si="0"/>
        <v>73537.37000000001</v>
      </c>
      <c r="H39" s="27">
        <f>RA!J37</f>
        <v>12.4365553497313</v>
      </c>
      <c r="I39" s="20">
        <f>IFERROR(VLOOKUP(B39,RMS!C:E,3,FALSE),0)</f>
        <v>68297.16</v>
      </c>
      <c r="J39" s="21">
        <f>IFERROR(VLOOKUP(B39,RMS!C:F,4,FALSE),0)</f>
        <v>73537.37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IFERROR(VLOOKUP(C40,RA!B44:D71,3,0),0)</f>
        <v>74972.509999999995</v>
      </c>
      <c r="F40" s="25">
        <f>VLOOKUP(C40,RA!B10:I71,8,0)</f>
        <v>9825.44</v>
      </c>
      <c r="G40" s="16">
        <f t="shared" si="0"/>
        <v>65147.069999999992</v>
      </c>
      <c r="H40" s="27">
        <f>RA!J38</f>
        <v>-10.8895753339935</v>
      </c>
      <c r="I40" s="20">
        <f>IFERROR(VLOOKUP(B40,RMS!C:E,3,FALSE),0)</f>
        <v>74972.509999999995</v>
      </c>
      <c r="J40" s="21">
        <f>IFERROR(VLOOKUP(B40,RMS!C:F,4,FALSE),0)</f>
        <v>65147.07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67</v>
      </c>
      <c r="D41" s="73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8.9497044085731003E-2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IFERROR(VLOOKUP(C42,RA!B46:D73,3,0),0)</f>
        <v>12837.606900000001</v>
      </c>
      <c r="F42" s="25">
        <f>VLOOKUP(C42,RA!B8:I72,8,0)</f>
        <v>1268.0906</v>
      </c>
      <c r="G42" s="16">
        <f t="shared" si="0"/>
        <v>11569.516300000001</v>
      </c>
      <c r="H42" s="27">
        <f>RA!J39</f>
        <v>8.9497044085731003E-2</v>
      </c>
      <c r="I42" s="20">
        <f>VLOOKUP(B42,RMS!C:E,3,FALSE)</f>
        <v>12837.6068376068</v>
      </c>
      <c r="J42" s="21">
        <f>IFERROR(VLOOKUP(B42,RMS!C:F,4,FALSE),0)</f>
        <v>11569.516239316201</v>
      </c>
      <c r="K42" s="22">
        <f t="shared" si="1"/>
        <v>6.2393201005761512E-5</v>
      </c>
      <c r="L42" s="22">
        <f t="shared" si="2"/>
        <v>6.0683800256811082E-5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13918342.748500001</v>
      </c>
      <c r="E7" s="64"/>
      <c r="F7" s="64"/>
      <c r="G7" s="52">
        <v>14825883.1763</v>
      </c>
      <c r="H7" s="53">
        <v>-6.1213245579241402</v>
      </c>
      <c r="I7" s="52">
        <v>1680220.7627000001</v>
      </c>
      <c r="J7" s="53">
        <v>12.071988691908601</v>
      </c>
      <c r="K7" s="52">
        <v>1621940.8215999999</v>
      </c>
      <c r="L7" s="53">
        <v>10.9399271686746</v>
      </c>
      <c r="M7" s="53">
        <v>3.5932224113151001E-2</v>
      </c>
      <c r="N7" s="52">
        <v>256913455.24649999</v>
      </c>
      <c r="O7" s="52">
        <v>7680057272.3378</v>
      </c>
      <c r="P7" s="52">
        <v>772897</v>
      </c>
      <c r="Q7" s="52">
        <v>834173</v>
      </c>
      <c r="R7" s="53">
        <v>-7.3457184540856604</v>
      </c>
      <c r="S7" s="52">
        <v>18.008017560554599</v>
      </c>
      <c r="T7" s="52">
        <v>18.8661067984699</v>
      </c>
      <c r="U7" s="54">
        <v>-4.76503998860378</v>
      </c>
    </row>
    <row r="8" spans="1:23" ht="12" thickBot="1">
      <c r="A8" s="74">
        <v>42718</v>
      </c>
      <c r="B8" s="70" t="s">
        <v>6</v>
      </c>
      <c r="C8" s="71"/>
      <c r="D8" s="55">
        <v>530892.95660000003</v>
      </c>
      <c r="E8" s="58"/>
      <c r="F8" s="58"/>
      <c r="G8" s="55">
        <v>545860.35499999998</v>
      </c>
      <c r="H8" s="56">
        <v>-2.7419830480269902</v>
      </c>
      <c r="I8" s="55">
        <v>151926.24900000001</v>
      </c>
      <c r="J8" s="56">
        <v>28.617115203972901</v>
      </c>
      <c r="K8" s="55">
        <v>133995.85709999999</v>
      </c>
      <c r="L8" s="56">
        <v>24.5476440764781</v>
      </c>
      <c r="M8" s="56">
        <v>0.13381303189559601</v>
      </c>
      <c r="N8" s="55">
        <v>8846283.5771999992</v>
      </c>
      <c r="O8" s="55">
        <v>286141374.0201</v>
      </c>
      <c r="P8" s="55">
        <v>18390</v>
      </c>
      <c r="Q8" s="55">
        <v>20492</v>
      </c>
      <c r="R8" s="56">
        <v>-10.257661526449301</v>
      </c>
      <c r="S8" s="55">
        <v>28.868567514953799</v>
      </c>
      <c r="T8" s="55">
        <v>27.810001600624599</v>
      </c>
      <c r="U8" s="57">
        <v>3.6668460039827702</v>
      </c>
    </row>
    <row r="9" spans="1:23" ht="12" thickBot="1">
      <c r="A9" s="75"/>
      <c r="B9" s="70" t="s">
        <v>7</v>
      </c>
      <c r="C9" s="71"/>
      <c r="D9" s="55">
        <v>63276.747600000002</v>
      </c>
      <c r="E9" s="58"/>
      <c r="F9" s="58"/>
      <c r="G9" s="55">
        <v>66321.576100000006</v>
      </c>
      <c r="H9" s="56">
        <v>-4.5910074504396396</v>
      </c>
      <c r="I9" s="55">
        <v>16145.643099999999</v>
      </c>
      <c r="J9" s="56">
        <v>25.515918109545801</v>
      </c>
      <c r="K9" s="55">
        <v>15512.8318</v>
      </c>
      <c r="L9" s="56">
        <v>23.390324404549201</v>
      </c>
      <c r="M9" s="56">
        <v>4.0792764864503998E-2</v>
      </c>
      <c r="N9" s="55">
        <v>1208437.6203999999</v>
      </c>
      <c r="O9" s="55">
        <v>38953627.9749</v>
      </c>
      <c r="P9" s="55">
        <v>3743</v>
      </c>
      <c r="Q9" s="55">
        <v>3947</v>
      </c>
      <c r="R9" s="56">
        <v>-5.1684823916898903</v>
      </c>
      <c r="S9" s="55">
        <v>16.905356024579199</v>
      </c>
      <c r="T9" s="55">
        <v>16.598374360273599</v>
      </c>
      <c r="U9" s="57">
        <v>1.8158840539013501</v>
      </c>
    </row>
    <row r="10" spans="1:23" ht="12" thickBot="1">
      <c r="A10" s="75"/>
      <c r="B10" s="70" t="s">
        <v>8</v>
      </c>
      <c r="C10" s="71"/>
      <c r="D10" s="55">
        <v>76192.508400000006</v>
      </c>
      <c r="E10" s="58"/>
      <c r="F10" s="58"/>
      <c r="G10" s="55">
        <v>86154.949800000002</v>
      </c>
      <c r="H10" s="56">
        <v>-11.563399924353501</v>
      </c>
      <c r="I10" s="55">
        <v>24855.862799999999</v>
      </c>
      <c r="J10" s="56">
        <v>32.622449794552203</v>
      </c>
      <c r="K10" s="55">
        <v>24641.7019</v>
      </c>
      <c r="L10" s="56">
        <v>28.6016090279238</v>
      </c>
      <c r="M10" s="56">
        <v>8.6909946751689993E-3</v>
      </c>
      <c r="N10" s="55">
        <v>1478903.7004</v>
      </c>
      <c r="O10" s="55">
        <v>62120014.344099998</v>
      </c>
      <c r="P10" s="55">
        <v>76493</v>
      </c>
      <c r="Q10" s="55">
        <v>81121</v>
      </c>
      <c r="R10" s="56">
        <v>-5.70505787650547</v>
      </c>
      <c r="S10" s="55">
        <v>0.99607164577150797</v>
      </c>
      <c r="T10" s="55">
        <v>0.99970230273295502</v>
      </c>
      <c r="U10" s="57">
        <v>-0.36449757172175201</v>
      </c>
    </row>
    <row r="11" spans="1:23" ht="12" thickBot="1">
      <c r="A11" s="75"/>
      <c r="B11" s="70" t="s">
        <v>9</v>
      </c>
      <c r="C11" s="71"/>
      <c r="D11" s="55">
        <v>52171.077400000002</v>
      </c>
      <c r="E11" s="58"/>
      <c r="F11" s="58"/>
      <c r="G11" s="55">
        <v>72478.4666</v>
      </c>
      <c r="H11" s="56">
        <v>-28.018513846428501</v>
      </c>
      <c r="I11" s="55">
        <v>12252.507100000001</v>
      </c>
      <c r="J11" s="56">
        <v>23.485248361000899</v>
      </c>
      <c r="K11" s="55">
        <v>16960.799299999999</v>
      </c>
      <c r="L11" s="56">
        <v>23.401156364972</v>
      </c>
      <c r="M11" s="56">
        <v>-0.27759848558552302</v>
      </c>
      <c r="N11" s="55">
        <v>834247.01240000001</v>
      </c>
      <c r="O11" s="55">
        <v>23344939.532900002</v>
      </c>
      <c r="P11" s="55">
        <v>2363</v>
      </c>
      <c r="Q11" s="55">
        <v>2455</v>
      </c>
      <c r="R11" s="56">
        <v>-3.7474541751527499</v>
      </c>
      <c r="S11" s="55">
        <v>22.078323063901799</v>
      </c>
      <c r="T11" s="55">
        <v>22.511833971486801</v>
      </c>
      <c r="U11" s="57">
        <v>-1.96351374300587</v>
      </c>
    </row>
    <row r="12" spans="1:23" ht="12" thickBot="1">
      <c r="A12" s="75"/>
      <c r="B12" s="70" t="s">
        <v>10</v>
      </c>
      <c r="C12" s="71"/>
      <c r="D12" s="55">
        <v>188674.7341</v>
      </c>
      <c r="E12" s="58"/>
      <c r="F12" s="58"/>
      <c r="G12" s="55">
        <v>211189.24129999999</v>
      </c>
      <c r="H12" s="56">
        <v>-10.660821101212001</v>
      </c>
      <c r="I12" s="55">
        <v>31926.322700000001</v>
      </c>
      <c r="J12" s="56">
        <v>16.921355608260001</v>
      </c>
      <c r="K12" s="55">
        <v>31922.7664</v>
      </c>
      <c r="L12" s="56">
        <v>15.115716219015599</v>
      </c>
      <c r="M12" s="56">
        <v>1.1140325231999999E-4</v>
      </c>
      <c r="N12" s="55">
        <v>3124009.2418</v>
      </c>
      <c r="O12" s="55">
        <v>90204663.926699996</v>
      </c>
      <c r="P12" s="55">
        <v>1594</v>
      </c>
      <c r="Q12" s="55">
        <v>1884</v>
      </c>
      <c r="R12" s="56">
        <v>-15.3927813163482</v>
      </c>
      <c r="S12" s="55">
        <v>118.365579736512</v>
      </c>
      <c r="T12" s="55">
        <v>111.249453184713</v>
      </c>
      <c r="U12" s="57">
        <v>6.01198977577722</v>
      </c>
    </row>
    <row r="13" spans="1:23" ht="12" thickBot="1">
      <c r="A13" s="75"/>
      <c r="B13" s="70" t="s">
        <v>11</v>
      </c>
      <c r="C13" s="71"/>
      <c r="D13" s="55">
        <v>196504.04209999999</v>
      </c>
      <c r="E13" s="58"/>
      <c r="F13" s="58"/>
      <c r="G13" s="55">
        <v>270358.33809999999</v>
      </c>
      <c r="H13" s="56">
        <v>-27.317188187731301</v>
      </c>
      <c r="I13" s="55">
        <v>68906.64</v>
      </c>
      <c r="J13" s="56">
        <v>35.066271036263799</v>
      </c>
      <c r="K13" s="55">
        <v>83672.830100000006</v>
      </c>
      <c r="L13" s="56">
        <v>30.948862420160001</v>
      </c>
      <c r="M13" s="56">
        <v>-0.176475327562752</v>
      </c>
      <c r="N13" s="55">
        <v>3346556.2346000001</v>
      </c>
      <c r="O13" s="55">
        <v>123069785.69490001</v>
      </c>
      <c r="P13" s="55">
        <v>6068</v>
      </c>
      <c r="Q13" s="55">
        <v>6512</v>
      </c>
      <c r="R13" s="56">
        <v>-6.8181818181818201</v>
      </c>
      <c r="S13" s="55">
        <v>32.383658882663198</v>
      </c>
      <c r="T13" s="55">
        <v>31.414594241400501</v>
      </c>
      <c r="U13" s="57">
        <v>2.9924495090993402</v>
      </c>
    </row>
    <row r="14" spans="1:23" ht="12" thickBot="1">
      <c r="A14" s="75"/>
      <c r="B14" s="70" t="s">
        <v>12</v>
      </c>
      <c r="C14" s="71"/>
      <c r="D14" s="55">
        <v>80371.591100000005</v>
      </c>
      <c r="E14" s="58"/>
      <c r="F14" s="58"/>
      <c r="G14" s="55">
        <v>174650.21100000001</v>
      </c>
      <c r="H14" s="56">
        <v>-53.981394789153697</v>
      </c>
      <c r="I14" s="55">
        <v>17657.803899999999</v>
      </c>
      <c r="J14" s="56">
        <v>21.970205713645498</v>
      </c>
      <c r="K14" s="55">
        <v>32360.106800000001</v>
      </c>
      <c r="L14" s="56">
        <v>18.528524308510601</v>
      </c>
      <c r="M14" s="56">
        <v>-0.45433418965106798</v>
      </c>
      <c r="N14" s="55">
        <v>1448367.3733999999</v>
      </c>
      <c r="O14" s="55">
        <v>49874390.372299999</v>
      </c>
      <c r="P14" s="55">
        <v>1535</v>
      </c>
      <c r="Q14" s="55">
        <v>1276</v>
      </c>
      <c r="R14" s="56">
        <v>20.2978056426332</v>
      </c>
      <c r="S14" s="55">
        <v>52.3593427361563</v>
      </c>
      <c r="T14" s="55">
        <v>60.483270297805603</v>
      </c>
      <c r="U14" s="57">
        <v>-15.515717228511701</v>
      </c>
    </row>
    <row r="15" spans="1:23" ht="12" thickBot="1">
      <c r="A15" s="75"/>
      <c r="B15" s="70" t="s">
        <v>13</v>
      </c>
      <c r="C15" s="71"/>
      <c r="D15" s="55">
        <v>57778.524700000002</v>
      </c>
      <c r="E15" s="58"/>
      <c r="F15" s="58"/>
      <c r="G15" s="55">
        <v>108322.557</v>
      </c>
      <c r="H15" s="56">
        <v>-46.660671331826101</v>
      </c>
      <c r="I15" s="55">
        <v>18066.031200000001</v>
      </c>
      <c r="J15" s="56">
        <v>31.2677267095399</v>
      </c>
      <c r="K15" s="55">
        <v>18043.195100000001</v>
      </c>
      <c r="L15" s="56">
        <v>16.656913942679498</v>
      </c>
      <c r="M15" s="56">
        <v>1.2656350426540001E-3</v>
      </c>
      <c r="N15" s="55">
        <v>1099675.3862999999</v>
      </c>
      <c r="O15" s="55">
        <v>45279434.007200003</v>
      </c>
      <c r="P15" s="55">
        <v>1682</v>
      </c>
      <c r="Q15" s="55">
        <v>2104</v>
      </c>
      <c r="R15" s="56">
        <v>-20.057034220532302</v>
      </c>
      <c r="S15" s="55">
        <v>34.351084839476798</v>
      </c>
      <c r="T15" s="55">
        <v>32.978058745247203</v>
      </c>
      <c r="U15" s="57">
        <v>3.9970385233707502</v>
      </c>
    </row>
    <row r="16" spans="1:23" ht="12" thickBot="1">
      <c r="A16" s="75"/>
      <c r="B16" s="70" t="s">
        <v>14</v>
      </c>
      <c r="C16" s="71"/>
      <c r="D16" s="55">
        <v>451996.23810000002</v>
      </c>
      <c r="E16" s="58"/>
      <c r="F16" s="58"/>
      <c r="G16" s="55">
        <v>434297.15340000001</v>
      </c>
      <c r="H16" s="56">
        <v>4.0753397901502497</v>
      </c>
      <c r="I16" s="55">
        <v>7787.9690000000001</v>
      </c>
      <c r="J16" s="56">
        <v>1.72301633144942</v>
      </c>
      <c r="K16" s="55">
        <v>34748.576500000003</v>
      </c>
      <c r="L16" s="56">
        <v>8.0011062075729509</v>
      </c>
      <c r="M16" s="56">
        <v>-0.77587660317538498</v>
      </c>
      <c r="N16" s="55">
        <v>10906055.9255</v>
      </c>
      <c r="O16" s="55">
        <v>389812815.66820002</v>
      </c>
      <c r="P16" s="55">
        <v>23649</v>
      </c>
      <c r="Q16" s="55">
        <v>27889</v>
      </c>
      <c r="R16" s="56">
        <v>-15.2031266807702</v>
      </c>
      <c r="S16" s="55">
        <v>19.1126998224026</v>
      </c>
      <c r="T16" s="55">
        <v>21.2362836566388</v>
      </c>
      <c r="U16" s="57">
        <v>-11.110852228982599</v>
      </c>
    </row>
    <row r="17" spans="1:21" ht="12" thickBot="1">
      <c r="A17" s="75"/>
      <c r="B17" s="70" t="s">
        <v>15</v>
      </c>
      <c r="C17" s="71"/>
      <c r="D17" s="55">
        <v>462744.33120000002</v>
      </c>
      <c r="E17" s="58"/>
      <c r="F17" s="58"/>
      <c r="G17" s="55">
        <v>709489.21279999998</v>
      </c>
      <c r="H17" s="56">
        <v>-34.777820035659303</v>
      </c>
      <c r="I17" s="55">
        <v>68058.982300000003</v>
      </c>
      <c r="J17" s="56">
        <v>14.707685802116201</v>
      </c>
      <c r="K17" s="55">
        <v>32075.6325</v>
      </c>
      <c r="L17" s="56">
        <v>4.5209471717566299</v>
      </c>
      <c r="M17" s="56">
        <v>1.12182822271704</v>
      </c>
      <c r="N17" s="55">
        <v>7728279.7255999995</v>
      </c>
      <c r="O17" s="55">
        <v>382998532.94690001</v>
      </c>
      <c r="P17" s="55">
        <v>8851</v>
      </c>
      <c r="Q17" s="55">
        <v>8958</v>
      </c>
      <c r="R17" s="56">
        <v>-1.1944630497879001</v>
      </c>
      <c r="S17" s="55">
        <v>52.2815875268331</v>
      </c>
      <c r="T17" s="55">
        <v>59.874384003125698</v>
      </c>
      <c r="U17" s="57">
        <v>-14.5228881437382</v>
      </c>
    </row>
    <row r="18" spans="1:21" ht="12" customHeight="1" thickBot="1">
      <c r="A18" s="75"/>
      <c r="B18" s="70" t="s">
        <v>16</v>
      </c>
      <c r="C18" s="71"/>
      <c r="D18" s="55">
        <v>1182548.1364</v>
      </c>
      <c r="E18" s="58"/>
      <c r="F18" s="58"/>
      <c r="G18" s="55">
        <v>1195758.4284000001</v>
      </c>
      <c r="H18" s="56">
        <v>-1.10476260808601</v>
      </c>
      <c r="I18" s="55">
        <v>193136.88219999999</v>
      </c>
      <c r="J18" s="56">
        <v>16.332263884661899</v>
      </c>
      <c r="K18" s="55">
        <v>183003.1802</v>
      </c>
      <c r="L18" s="56">
        <v>15.3043604672617</v>
      </c>
      <c r="M18" s="56">
        <v>5.5374458459821002E-2</v>
      </c>
      <c r="N18" s="55">
        <v>22776938.4879</v>
      </c>
      <c r="O18" s="55">
        <v>743482864.30729997</v>
      </c>
      <c r="P18" s="55">
        <v>52527</v>
      </c>
      <c r="Q18" s="55">
        <v>57076</v>
      </c>
      <c r="R18" s="56">
        <v>-7.97007498773565</v>
      </c>
      <c r="S18" s="55">
        <v>22.5131482171074</v>
      </c>
      <c r="T18" s="55">
        <v>21.857031197000499</v>
      </c>
      <c r="U18" s="57">
        <v>2.914372586986</v>
      </c>
    </row>
    <row r="19" spans="1:21" ht="12" customHeight="1" thickBot="1">
      <c r="A19" s="75"/>
      <c r="B19" s="70" t="s">
        <v>17</v>
      </c>
      <c r="C19" s="71"/>
      <c r="D19" s="55">
        <v>468444.85310000001</v>
      </c>
      <c r="E19" s="58"/>
      <c r="F19" s="58"/>
      <c r="G19" s="55">
        <v>575650.99069999997</v>
      </c>
      <c r="H19" s="56">
        <v>-18.623460974094002</v>
      </c>
      <c r="I19" s="55">
        <v>55995.250999999997</v>
      </c>
      <c r="J19" s="56">
        <v>11.9534349944169</v>
      </c>
      <c r="K19" s="55">
        <v>18956.245500000001</v>
      </c>
      <c r="L19" s="56">
        <v>3.2930101409100199</v>
      </c>
      <c r="M19" s="56">
        <v>1.95392096499278</v>
      </c>
      <c r="N19" s="55">
        <v>8810667.1312000006</v>
      </c>
      <c r="O19" s="55">
        <v>230602481.419</v>
      </c>
      <c r="P19" s="55">
        <v>10795</v>
      </c>
      <c r="Q19" s="55">
        <v>11436</v>
      </c>
      <c r="R19" s="56">
        <v>-5.6051066806575696</v>
      </c>
      <c r="S19" s="55">
        <v>43.394613534043501</v>
      </c>
      <c r="T19" s="55">
        <v>39.331050271073799</v>
      </c>
      <c r="U19" s="57">
        <v>9.3642112051115003</v>
      </c>
    </row>
    <row r="20" spans="1:21" ht="12" thickBot="1">
      <c r="A20" s="75"/>
      <c r="B20" s="70" t="s">
        <v>18</v>
      </c>
      <c r="C20" s="71"/>
      <c r="D20" s="55">
        <v>1007584.6438</v>
      </c>
      <c r="E20" s="58"/>
      <c r="F20" s="58"/>
      <c r="G20" s="55">
        <v>1086384.1845</v>
      </c>
      <c r="H20" s="56">
        <v>-7.2533770119515202</v>
      </c>
      <c r="I20" s="55">
        <v>90427.184800000003</v>
      </c>
      <c r="J20" s="56">
        <v>8.9746489643751808</v>
      </c>
      <c r="K20" s="55">
        <v>70597.100300000006</v>
      </c>
      <c r="L20" s="56">
        <v>6.4983549380822199</v>
      </c>
      <c r="M20" s="56">
        <v>0.28089092067142601</v>
      </c>
      <c r="N20" s="55">
        <v>18468744.874200001</v>
      </c>
      <c r="O20" s="55">
        <v>464594373.80430001</v>
      </c>
      <c r="P20" s="55">
        <v>38728</v>
      </c>
      <c r="Q20" s="55">
        <v>43555</v>
      </c>
      <c r="R20" s="56">
        <v>-11.0825393181035</v>
      </c>
      <c r="S20" s="55">
        <v>26.016955272670899</v>
      </c>
      <c r="T20" s="55">
        <v>32.245586226610001</v>
      </c>
      <c r="U20" s="57">
        <v>-23.940660575612601</v>
      </c>
    </row>
    <row r="21" spans="1:21" ht="12" customHeight="1" thickBot="1">
      <c r="A21" s="75"/>
      <c r="B21" s="70" t="s">
        <v>19</v>
      </c>
      <c r="C21" s="71"/>
      <c r="D21" s="55">
        <v>288458.85950000002</v>
      </c>
      <c r="E21" s="58"/>
      <c r="F21" s="58"/>
      <c r="G21" s="55">
        <v>334902.41840000002</v>
      </c>
      <c r="H21" s="56">
        <v>-13.8677884507029</v>
      </c>
      <c r="I21" s="55">
        <v>46173.629300000001</v>
      </c>
      <c r="J21" s="56">
        <v>16.007006815472799</v>
      </c>
      <c r="K21" s="55">
        <v>39000.828999999998</v>
      </c>
      <c r="L21" s="56">
        <v>11.645430685847799</v>
      </c>
      <c r="M21" s="56">
        <v>0.18391404705782</v>
      </c>
      <c r="N21" s="55">
        <v>5115887.1708000004</v>
      </c>
      <c r="O21" s="55">
        <v>144358779.15149999</v>
      </c>
      <c r="P21" s="55">
        <v>23400</v>
      </c>
      <c r="Q21" s="55">
        <v>27861</v>
      </c>
      <c r="R21" s="56">
        <v>-16.011629159039501</v>
      </c>
      <c r="S21" s="55">
        <v>12.327301688034201</v>
      </c>
      <c r="T21" s="55">
        <v>11.819224579160799</v>
      </c>
      <c r="U21" s="57">
        <v>4.1215597843811302</v>
      </c>
    </row>
    <row r="22" spans="1:21" ht="12" customHeight="1" thickBot="1">
      <c r="A22" s="75"/>
      <c r="B22" s="70" t="s">
        <v>20</v>
      </c>
      <c r="C22" s="71"/>
      <c r="D22" s="55">
        <v>887324.74639999995</v>
      </c>
      <c r="E22" s="58"/>
      <c r="F22" s="58"/>
      <c r="G22" s="55">
        <v>879818.83970000001</v>
      </c>
      <c r="H22" s="56">
        <v>0.85311956976952297</v>
      </c>
      <c r="I22" s="55">
        <v>65273.543100000003</v>
      </c>
      <c r="J22" s="56">
        <v>7.35621804359947</v>
      </c>
      <c r="K22" s="55">
        <v>108211.5334</v>
      </c>
      <c r="L22" s="56">
        <v>12.2992971413181</v>
      </c>
      <c r="M22" s="56">
        <v>-0.39679680114393401</v>
      </c>
      <c r="N22" s="55">
        <v>15348686.609099999</v>
      </c>
      <c r="O22" s="55">
        <v>497501037.7281</v>
      </c>
      <c r="P22" s="55">
        <v>52059</v>
      </c>
      <c r="Q22" s="55">
        <v>57007</v>
      </c>
      <c r="R22" s="56">
        <v>-8.6796358341957998</v>
      </c>
      <c r="S22" s="55">
        <v>17.044598367237199</v>
      </c>
      <c r="T22" s="55">
        <v>17.284410246110099</v>
      </c>
      <c r="U22" s="57">
        <v>-1.4069670267732399</v>
      </c>
    </row>
    <row r="23" spans="1:21" ht="12" thickBot="1">
      <c r="A23" s="75"/>
      <c r="B23" s="70" t="s">
        <v>21</v>
      </c>
      <c r="C23" s="71"/>
      <c r="D23" s="55">
        <v>1652923.4972999999</v>
      </c>
      <c r="E23" s="58"/>
      <c r="F23" s="58"/>
      <c r="G23" s="55">
        <v>2146368.9139999999</v>
      </c>
      <c r="H23" s="56">
        <v>-22.989776523571098</v>
      </c>
      <c r="I23" s="55">
        <v>241262.67360000001</v>
      </c>
      <c r="J23" s="56">
        <v>14.596118573793399</v>
      </c>
      <c r="K23" s="55">
        <v>200684.8278</v>
      </c>
      <c r="L23" s="56">
        <v>9.3499689867386895</v>
      </c>
      <c r="M23" s="56">
        <v>0.20219687878168499</v>
      </c>
      <c r="N23" s="55">
        <v>31704266.2531</v>
      </c>
      <c r="O23" s="55">
        <v>1119143333.4116001</v>
      </c>
      <c r="P23" s="55">
        <v>55639</v>
      </c>
      <c r="Q23" s="55">
        <v>63700</v>
      </c>
      <c r="R23" s="56">
        <v>-12.654631083202499</v>
      </c>
      <c r="S23" s="55">
        <v>29.708001533097299</v>
      </c>
      <c r="T23" s="55">
        <v>31.117115697017301</v>
      </c>
      <c r="U23" s="57">
        <v>-4.7432142560990096</v>
      </c>
    </row>
    <row r="24" spans="1:21" ht="12" thickBot="1">
      <c r="A24" s="75"/>
      <c r="B24" s="70" t="s">
        <v>22</v>
      </c>
      <c r="C24" s="71"/>
      <c r="D24" s="55">
        <v>252774.13430000001</v>
      </c>
      <c r="E24" s="58"/>
      <c r="F24" s="58"/>
      <c r="G24" s="55">
        <v>230720.2058</v>
      </c>
      <c r="H24" s="56">
        <v>9.55873302189989</v>
      </c>
      <c r="I24" s="55">
        <v>36864.188000000002</v>
      </c>
      <c r="J24" s="56">
        <v>14.583845021203199</v>
      </c>
      <c r="K24" s="55">
        <v>35741.804400000001</v>
      </c>
      <c r="L24" s="56">
        <v>15.491406258099</v>
      </c>
      <c r="M24" s="56">
        <v>3.1402544410992002E-2</v>
      </c>
      <c r="N24" s="55">
        <v>4249777.5520000001</v>
      </c>
      <c r="O24" s="55">
        <v>109242136.42030001</v>
      </c>
      <c r="P24" s="55">
        <v>24340</v>
      </c>
      <c r="Q24" s="55">
        <v>25126</v>
      </c>
      <c r="R24" s="56">
        <v>-3.1282337021412001</v>
      </c>
      <c r="S24" s="55">
        <v>10.3851328800329</v>
      </c>
      <c r="T24" s="55">
        <v>10.229155265462101</v>
      </c>
      <c r="U24" s="57">
        <v>1.5019318132239701</v>
      </c>
    </row>
    <row r="25" spans="1:21" ht="12" thickBot="1">
      <c r="A25" s="75"/>
      <c r="B25" s="70" t="s">
        <v>23</v>
      </c>
      <c r="C25" s="71"/>
      <c r="D25" s="55">
        <v>343663.01089999999</v>
      </c>
      <c r="E25" s="58"/>
      <c r="F25" s="58"/>
      <c r="G25" s="55">
        <v>312777.05170000001</v>
      </c>
      <c r="H25" s="56">
        <v>9.8747523298557702</v>
      </c>
      <c r="I25" s="55">
        <v>24995.113300000001</v>
      </c>
      <c r="J25" s="56">
        <v>7.2731462238376201</v>
      </c>
      <c r="K25" s="55">
        <v>24254.532599999999</v>
      </c>
      <c r="L25" s="56">
        <v>7.7545754933657101</v>
      </c>
      <c r="M25" s="56">
        <v>3.0533703213888999E-2</v>
      </c>
      <c r="N25" s="55">
        <v>6636408.9093000004</v>
      </c>
      <c r="O25" s="55">
        <v>132030425.484</v>
      </c>
      <c r="P25" s="55">
        <v>17095</v>
      </c>
      <c r="Q25" s="55">
        <v>17669</v>
      </c>
      <c r="R25" s="56">
        <v>-3.2486275397589002</v>
      </c>
      <c r="S25" s="55">
        <v>20.103130207663099</v>
      </c>
      <c r="T25" s="55">
        <v>20.387203424076102</v>
      </c>
      <c r="U25" s="57">
        <v>-1.4130795228333199</v>
      </c>
    </row>
    <row r="26" spans="1:21" ht="12" thickBot="1">
      <c r="A26" s="75"/>
      <c r="B26" s="70" t="s">
        <v>24</v>
      </c>
      <c r="C26" s="71"/>
      <c r="D26" s="55">
        <v>651839.85019999999</v>
      </c>
      <c r="E26" s="58"/>
      <c r="F26" s="58"/>
      <c r="G26" s="55">
        <v>554935.43350000004</v>
      </c>
      <c r="H26" s="56">
        <v>17.462286754482399</v>
      </c>
      <c r="I26" s="55">
        <v>136956.84289999999</v>
      </c>
      <c r="J26" s="56">
        <v>21.0108116062524</v>
      </c>
      <c r="K26" s="55">
        <v>130761.1124</v>
      </c>
      <c r="L26" s="56">
        <v>23.563302053949698</v>
      </c>
      <c r="M26" s="56">
        <v>4.7382057144384003E-2</v>
      </c>
      <c r="N26" s="55">
        <v>10531828.4165</v>
      </c>
      <c r="O26" s="55">
        <v>244865463.77219999</v>
      </c>
      <c r="P26" s="55">
        <v>47301</v>
      </c>
      <c r="Q26" s="55">
        <v>49874</v>
      </c>
      <c r="R26" s="56">
        <v>-5.1590006817179299</v>
      </c>
      <c r="S26" s="55">
        <v>13.780678002579201</v>
      </c>
      <c r="T26" s="55">
        <v>13.815806394113199</v>
      </c>
      <c r="U26" s="57">
        <v>-0.25491047339880601</v>
      </c>
    </row>
    <row r="27" spans="1:21" ht="12" thickBot="1">
      <c r="A27" s="75"/>
      <c r="B27" s="70" t="s">
        <v>25</v>
      </c>
      <c r="C27" s="71"/>
      <c r="D27" s="55">
        <v>220805.33780000001</v>
      </c>
      <c r="E27" s="58"/>
      <c r="F27" s="58"/>
      <c r="G27" s="55">
        <v>227061.7561</v>
      </c>
      <c r="H27" s="56">
        <v>-2.75538179896951</v>
      </c>
      <c r="I27" s="55">
        <v>52672.386200000001</v>
      </c>
      <c r="J27" s="56">
        <v>23.854670690846</v>
      </c>
      <c r="K27" s="55">
        <v>61872.910199999998</v>
      </c>
      <c r="L27" s="56">
        <v>27.249375351765799</v>
      </c>
      <c r="M27" s="56">
        <v>-0.14870035966079401</v>
      </c>
      <c r="N27" s="55">
        <v>3557524.1545000002</v>
      </c>
      <c r="O27" s="55">
        <v>89155561.8257</v>
      </c>
      <c r="P27" s="55">
        <v>28061</v>
      </c>
      <c r="Q27" s="55">
        <v>29116</v>
      </c>
      <c r="R27" s="56">
        <v>-3.6234372853413901</v>
      </c>
      <c r="S27" s="55">
        <v>7.8687622607890004</v>
      </c>
      <c r="T27" s="55">
        <v>7.7737622338233301</v>
      </c>
      <c r="U27" s="57">
        <v>1.2073058483297301</v>
      </c>
    </row>
    <row r="28" spans="1:21" ht="12" thickBot="1">
      <c r="A28" s="75"/>
      <c r="B28" s="70" t="s">
        <v>26</v>
      </c>
      <c r="C28" s="71"/>
      <c r="D28" s="55">
        <v>1312202.5729</v>
      </c>
      <c r="E28" s="58"/>
      <c r="F28" s="58"/>
      <c r="G28" s="55">
        <v>1094917.4820999999</v>
      </c>
      <c r="H28" s="56">
        <v>19.844882774477</v>
      </c>
      <c r="I28" s="55">
        <v>30129.359400000001</v>
      </c>
      <c r="J28" s="56">
        <v>2.29609055966209</v>
      </c>
      <c r="K28" s="55">
        <v>43597.2952</v>
      </c>
      <c r="L28" s="56">
        <v>3.9817882089509098</v>
      </c>
      <c r="M28" s="56">
        <v>-0.30891677426814301</v>
      </c>
      <c r="N28" s="55">
        <v>22865628.778999999</v>
      </c>
      <c r="O28" s="55">
        <v>395559056.36680001</v>
      </c>
      <c r="P28" s="55">
        <v>43456</v>
      </c>
      <c r="Q28" s="55">
        <v>44989</v>
      </c>
      <c r="R28" s="56">
        <v>-3.4074996110160298</v>
      </c>
      <c r="S28" s="55">
        <v>30.196119589929999</v>
      </c>
      <c r="T28" s="55">
        <v>28.531666449576601</v>
      </c>
      <c r="U28" s="57">
        <v>5.5121424969735298</v>
      </c>
    </row>
    <row r="29" spans="1:21" ht="12" thickBot="1">
      <c r="A29" s="75"/>
      <c r="B29" s="70" t="s">
        <v>27</v>
      </c>
      <c r="C29" s="71"/>
      <c r="D29" s="55">
        <v>769050.07680000004</v>
      </c>
      <c r="E29" s="58"/>
      <c r="F29" s="58"/>
      <c r="G29" s="55">
        <v>716975.60290000006</v>
      </c>
      <c r="H29" s="56">
        <v>7.2630747391362798</v>
      </c>
      <c r="I29" s="55">
        <v>105251.30499999999</v>
      </c>
      <c r="J29" s="56">
        <v>13.685884466450901</v>
      </c>
      <c r="K29" s="55">
        <v>113992.5232</v>
      </c>
      <c r="L29" s="56">
        <v>15.8990797928028</v>
      </c>
      <c r="M29" s="56">
        <v>-7.6682381919588996E-2</v>
      </c>
      <c r="N29" s="55">
        <v>11405904.9179</v>
      </c>
      <c r="O29" s="55">
        <v>270026913.35149997</v>
      </c>
      <c r="P29" s="55">
        <v>110660</v>
      </c>
      <c r="Q29" s="55">
        <v>117030</v>
      </c>
      <c r="R29" s="56">
        <v>-5.4430487909083096</v>
      </c>
      <c r="S29" s="55">
        <v>6.9496663365262998</v>
      </c>
      <c r="T29" s="55">
        <v>6.8626861907203303</v>
      </c>
      <c r="U29" s="57">
        <v>1.25157297622788</v>
      </c>
    </row>
    <row r="30" spans="1:21" ht="12" thickBot="1">
      <c r="A30" s="75"/>
      <c r="B30" s="70" t="s">
        <v>28</v>
      </c>
      <c r="C30" s="71"/>
      <c r="D30" s="55">
        <v>767922.93090000004</v>
      </c>
      <c r="E30" s="58"/>
      <c r="F30" s="58"/>
      <c r="G30" s="55">
        <v>697937.71609999996</v>
      </c>
      <c r="H30" s="56">
        <v>10.027429838735401</v>
      </c>
      <c r="I30" s="55">
        <v>79991.768700000001</v>
      </c>
      <c r="J30" s="56">
        <v>10.416640196725201</v>
      </c>
      <c r="K30" s="55">
        <v>92741.794099999999</v>
      </c>
      <c r="L30" s="56">
        <v>13.287975697635501</v>
      </c>
      <c r="M30" s="56">
        <v>-0.137478744332379</v>
      </c>
      <c r="N30" s="55">
        <v>13483450.6505</v>
      </c>
      <c r="O30" s="55">
        <v>419987431.50599998</v>
      </c>
      <c r="P30" s="55">
        <v>61452</v>
      </c>
      <c r="Q30" s="55">
        <v>65850</v>
      </c>
      <c r="R30" s="56">
        <v>-6.6788154897494296</v>
      </c>
      <c r="S30" s="55">
        <v>12.4963049355595</v>
      </c>
      <c r="T30" s="55">
        <v>12.2902796583144</v>
      </c>
      <c r="U30" s="57">
        <v>1.6486895790998599</v>
      </c>
    </row>
    <row r="31" spans="1:21" ht="12" thickBot="1">
      <c r="A31" s="75"/>
      <c r="B31" s="70" t="s">
        <v>29</v>
      </c>
      <c r="C31" s="71"/>
      <c r="D31" s="55">
        <v>664221.2929</v>
      </c>
      <c r="E31" s="58"/>
      <c r="F31" s="58"/>
      <c r="G31" s="55">
        <v>790520.46979999996</v>
      </c>
      <c r="H31" s="56">
        <v>-15.976711764586399</v>
      </c>
      <c r="I31" s="55">
        <v>40188.702100000002</v>
      </c>
      <c r="J31" s="56">
        <v>6.0504989119718697</v>
      </c>
      <c r="K31" s="55">
        <v>34697.599000000002</v>
      </c>
      <c r="L31" s="56">
        <v>4.3892094291724604</v>
      </c>
      <c r="M31" s="56">
        <v>0.15825599632988999</v>
      </c>
      <c r="N31" s="55">
        <v>11966426.9035</v>
      </c>
      <c r="O31" s="55">
        <v>454041061.71649998</v>
      </c>
      <c r="P31" s="55">
        <v>26562</v>
      </c>
      <c r="Q31" s="55">
        <v>29329</v>
      </c>
      <c r="R31" s="56">
        <v>-9.4343482559923704</v>
      </c>
      <c r="S31" s="55">
        <v>25.0064487952714</v>
      </c>
      <c r="T31" s="55">
        <v>26.422426318660701</v>
      </c>
      <c r="U31" s="57">
        <v>-5.6624494544664197</v>
      </c>
    </row>
    <row r="32" spans="1:21" ht="12" thickBot="1">
      <c r="A32" s="75"/>
      <c r="B32" s="70" t="s">
        <v>30</v>
      </c>
      <c r="C32" s="71"/>
      <c r="D32" s="55">
        <v>120396.9955</v>
      </c>
      <c r="E32" s="58"/>
      <c r="F32" s="58"/>
      <c r="G32" s="55">
        <v>101520.8069</v>
      </c>
      <c r="H32" s="56">
        <v>18.5934186068807</v>
      </c>
      <c r="I32" s="55">
        <v>27894.743999999999</v>
      </c>
      <c r="J32" s="56">
        <v>23.168970192449699</v>
      </c>
      <c r="K32" s="55">
        <v>27813.845000000001</v>
      </c>
      <c r="L32" s="56">
        <v>27.397186694346502</v>
      </c>
      <c r="M32" s="56">
        <v>2.908587431907E-3</v>
      </c>
      <c r="N32" s="55">
        <v>1894713.7753000001</v>
      </c>
      <c r="O32" s="55">
        <v>44388346.549500003</v>
      </c>
      <c r="P32" s="55">
        <v>22807</v>
      </c>
      <c r="Q32" s="55">
        <v>23695</v>
      </c>
      <c r="R32" s="56">
        <v>-3.7476260814517799</v>
      </c>
      <c r="S32" s="55">
        <v>5.2789492480378799</v>
      </c>
      <c r="T32" s="55">
        <v>5.2422641401139503</v>
      </c>
      <c r="U32" s="57">
        <v>0.69493200635659202</v>
      </c>
    </row>
    <row r="33" spans="1:21" ht="12" thickBot="1">
      <c r="A33" s="75"/>
      <c r="B33" s="70" t="s">
        <v>66</v>
      </c>
      <c r="C33" s="7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-2.7448999999999999</v>
      </c>
      <c r="O33" s="55">
        <v>534.01210000000003</v>
      </c>
      <c r="P33" s="58"/>
      <c r="Q33" s="58"/>
      <c r="R33" s="58"/>
      <c r="S33" s="58"/>
      <c r="T33" s="58"/>
      <c r="U33" s="59"/>
    </row>
    <row r="34" spans="1:21" ht="12" thickBot="1">
      <c r="A34" s="75"/>
      <c r="B34" s="70" t="s">
        <v>75</v>
      </c>
      <c r="C34" s="7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0" t="s">
        <v>31</v>
      </c>
      <c r="C35" s="71"/>
      <c r="D35" s="55">
        <v>217803.7726</v>
      </c>
      <c r="E35" s="58"/>
      <c r="F35" s="58"/>
      <c r="G35" s="55">
        <v>180448.07250000001</v>
      </c>
      <c r="H35" s="56">
        <v>20.701634316431999</v>
      </c>
      <c r="I35" s="55">
        <v>25074.4745</v>
      </c>
      <c r="J35" s="56">
        <v>11.512415143538201</v>
      </c>
      <c r="K35" s="55">
        <v>24782.5612</v>
      </c>
      <c r="L35" s="56">
        <v>13.7339018680845</v>
      </c>
      <c r="M35" s="56">
        <v>1.1778980293611E-2</v>
      </c>
      <c r="N35" s="55">
        <v>4254818.5086000003</v>
      </c>
      <c r="O35" s="55">
        <v>77435350.555999994</v>
      </c>
      <c r="P35" s="55">
        <v>11610</v>
      </c>
      <c r="Q35" s="55">
        <v>12078</v>
      </c>
      <c r="R35" s="56">
        <v>-3.8748137108792902</v>
      </c>
      <c r="S35" s="55">
        <v>18.760014866494402</v>
      </c>
      <c r="T35" s="55">
        <v>18.396506739526401</v>
      </c>
      <c r="U35" s="57">
        <v>1.93767504746075</v>
      </c>
    </row>
    <row r="36" spans="1:21" ht="12" customHeight="1" thickBot="1">
      <c r="A36" s="75"/>
      <c r="B36" s="70" t="s">
        <v>74</v>
      </c>
      <c r="C36" s="7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0" t="s">
        <v>61</v>
      </c>
      <c r="C37" s="71"/>
      <c r="D37" s="55">
        <v>82627.14</v>
      </c>
      <c r="E37" s="58"/>
      <c r="F37" s="58"/>
      <c r="G37" s="55">
        <v>99843.64</v>
      </c>
      <c r="H37" s="56">
        <v>-17.243461876990899</v>
      </c>
      <c r="I37" s="55">
        <v>10275.969999999999</v>
      </c>
      <c r="J37" s="56">
        <v>12.4365553497313</v>
      </c>
      <c r="K37" s="55">
        <v>3013.24</v>
      </c>
      <c r="L37" s="56">
        <v>3.0179588805055602</v>
      </c>
      <c r="M37" s="56">
        <v>2.4102726633125799</v>
      </c>
      <c r="N37" s="55">
        <v>3665437.99</v>
      </c>
      <c r="O37" s="55">
        <v>90089886.969999999</v>
      </c>
      <c r="P37" s="55">
        <v>63</v>
      </c>
      <c r="Q37" s="55">
        <v>61</v>
      </c>
      <c r="R37" s="56">
        <v>3.2786885245901698</v>
      </c>
      <c r="S37" s="55">
        <v>1311.5419047619</v>
      </c>
      <c r="T37" s="55">
        <v>7532.8039344262297</v>
      </c>
      <c r="U37" s="57">
        <v>-474.34717923052</v>
      </c>
    </row>
    <row r="38" spans="1:21" ht="12" thickBot="1">
      <c r="A38" s="75"/>
      <c r="B38" s="70" t="s">
        <v>35</v>
      </c>
      <c r="C38" s="71"/>
      <c r="D38" s="55">
        <v>206879.05</v>
      </c>
      <c r="E38" s="58"/>
      <c r="F38" s="58"/>
      <c r="G38" s="55">
        <v>205510.31</v>
      </c>
      <c r="H38" s="56">
        <v>0.66602011354077695</v>
      </c>
      <c r="I38" s="55">
        <v>-22528.25</v>
      </c>
      <c r="J38" s="56">
        <v>-10.8895753339935</v>
      </c>
      <c r="K38" s="55">
        <v>-19118.88</v>
      </c>
      <c r="L38" s="56">
        <v>-9.3031245001771499</v>
      </c>
      <c r="M38" s="56">
        <v>0.17832477634673199</v>
      </c>
      <c r="N38" s="55">
        <v>5368508.1500000004</v>
      </c>
      <c r="O38" s="55">
        <v>142109750.93000001</v>
      </c>
      <c r="P38" s="55">
        <v>81</v>
      </c>
      <c r="Q38" s="55">
        <v>95</v>
      </c>
      <c r="R38" s="56">
        <v>-14.7368421052632</v>
      </c>
      <c r="S38" s="55">
        <v>2554.0623456790099</v>
      </c>
      <c r="T38" s="55">
        <v>1992.18221052632</v>
      </c>
      <c r="U38" s="57">
        <v>21.999468262914199</v>
      </c>
    </row>
    <row r="39" spans="1:21" ht="12" thickBot="1">
      <c r="A39" s="75"/>
      <c r="B39" s="70" t="s">
        <v>36</v>
      </c>
      <c r="C39" s="71"/>
      <c r="D39" s="55">
        <v>91567.27</v>
      </c>
      <c r="E39" s="58"/>
      <c r="F39" s="58"/>
      <c r="G39" s="55">
        <v>30047.88</v>
      </c>
      <c r="H39" s="56">
        <v>204.73787169011601</v>
      </c>
      <c r="I39" s="55">
        <v>81.95</v>
      </c>
      <c r="J39" s="56">
        <v>8.9497044085731003E-2</v>
      </c>
      <c r="K39" s="55">
        <v>-298.33</v>
      </c>
      <c r="L39" s="56">
        <v>-0.99284874673354695</v>
      </c>
      <c r="M39" s="56">
        <v>-1.2746958066570599</v>
      </c>
      <c r="N39" s="55">
        <v>1826657.68</v>
      </c>
      <c r="O39" s="55">
        <v>121708638.7</v>
      </c>
      <c r="P39" s="55">
        <v>36</v>
      </c>
      <c r="Q39" s="55">
        <v>18</v>
      </c>
      <c r="R39" s="56">
        <v>100</v>
      </c>
      <c r="S39" s="55">
        <v>2543.5352777777798</v>
      </c>
      <c r="T39" s="55">
        <v>2973.2283333333298</v>
      </c>
      <c r="U39" s="57">
        <v>-16.893536303965401</v>
      </c>
    </row>
    <row r="40" spans="1:21" ht="12" thickBot="1">
      <c r="A40" s="75"/>
      <c r="B40" s="70" t="s">
        <v>37</v>
      </c>
      <c r="C40" s="71"/>
      <c r="D40" s="55">
        <v>68073.539999999994</v>
      </c>
      <c r="E40" s="58"/>
      <c r="F40" s="58"/>
      <c r="G40" s="55">
        <v>57670.92</v>
      </c>
      <c r="H40" s="56">
        <v>18.037895008437498</v>
      </c>
      <c r="I40" s="55">
        <v>-4626.51</v>
      </c>
      <c r="J40" s="56">
        <v>-6.7963411334271697</v>
      </c>
      <c r="K40" s="55">
        <v>-4093.21</v>
      </c>
      <c r="L40" s="56">
        <v>-7.0975285291096499</v>
      </c>
      <c r="M40" s="56">
        <v>0.13028894193066101</v>
      </c>
      <c r="N40" s="55">
        <v>2892624.82</v>
      </c>
      <c r="O40" s="55">
        <v>100848368.97</v>
      </c>
      <c r="P40" s="55">
        <v>41</v>
      </c>
      <c r="Q40" s="55">
        <v>46</v>
      </c>
      <c r="R40" s="56">
        <v>-10.869565217391299</v>
      </c>
      <c r="S40" s="55">
        <v>1660.3302439024401</v>
      </c>
      <c r="T40" s="55">
        <v>1864.4963043478299</v>
      </c>
      <c r="U40" s="57">
        <v>-12.2967139335796</v>
      </c>
    </row>
    <row r="41" spans="1:21" ht="12" thickBot="1">
      <c r="A41" s="75"/>
      <c r="B41" s="70" t="s">
        <v>63</v>
      </c>
      <c r="C41" s="71"/>
      <c r="D41" s="58"/>
      <c r="E41" s="58"/>
      <c r="F41" s="58"/>
      <c r="G41" s="55">
        <v>90.09</v>
      </c>
      <c r="H41" s="58"/>
      <c r="I41" s="58"/>
      <c r="J41" s="58"/>
      <c r="K41" s="55">
        <v>-7623.58</v>
      </c>
      <c r="L41" s="56">
        <v>-8462.1822621822594</v>
      </c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0" t="s">
        <v>32</v>
      </c>
      <c r="C42" s="71"/>
      <c r="D42" s="55">
        <v>11802.563899999999</v>
      </c>
      <c r="E42" s="58"/>
      <c r="F42" s="58"/>
      <c r="G42" s="55">
        <v>57464.101699999999</v>
      </c>
      <c r="H42" s="56">
        <v>-79.460979027189794</v>
      </c>
      <c r="I42" s="55">
        <v>1128.2782</v>
      </c>
      <c r="J42" s="56">
        <v>9.5596025538145994</v>
      </c>
      <c r="K42" s="55">
        <v>3414.3575999999998</v>
      </c>
      <c r="L42" s="56">
        <v>5.94172274340103</v>
      </c>
      <c r="M42" s="56">
        <v>-0.66954890723807003</v>
      </c>
      <c r="N42" s="55">
        <v>212273.2457</v>
      </c>
      <c r="O42" s="55">
        <v>21447499.373199999</v>
      </c>
      <c r="P42" s="55">
        <v>46</v>
      </c>
      <c r="Q42" s="55">
        <v>55</v>
      </c>
      <c r="R42" s="56">
        <v>-16.363636363636399</v>
      </c>
      <c r="S42" s="55">
        <v>256.57747608695701</v>
      </c>
      <c r="T42" s="55">
        <v>327.25717818181801</v>
      </c>
      <c r="U42" s="57">
        <v>-27.547118777841501</v>
      </c>
    </row>
    <row r="43" spans="1:21" ht="12" thickBot="1">
      <c r="A43" s="75"/>
      <c r="B43" s="70" t="s">
        <v>33</v>
      </c>
      <c r="C43" s="71"/>
      <c r="D43" s="55">
        <v>332718.44510000001</v>
      </c>
      <c r="E43" s="58"/>
      <c r="F43" s="58"/>
      <c r="G43" s="55">
        <v>391472.8174</v>
      </c>
      <c r="H43" s="56">
        <v>-15.0085445753864</v>
      </c>
      <c r="I43" s="55">
        <v>20163.9447</v>
      </c>
      <c r="J43" s="56">
        <v>6.0603627472290098</v>
      </c>
      <c r="K43" s="55">
        <v>26155.353899999998</v>
      </c>
      <c r="L43" s="56">
        <v>6.6812694872949301</v>
      </c>
      <c r="M43" s="56">
        <v>-0.22907008725276701</v>
      </c>
      <c r="N43" s="55">
        <v>5285101.7176000001</v>
      </c>
      <c r="O43" s="55">
        <v>160288564.01679999</v>
      </c>
      <c r="P43" s="55">
        <v>1634</v>
      </c>
      <c r="Q43" s="55">
        <v>1739</v>
      </c>
      <c r="R43" s="56">
        <v>-6.0379528464634902</v>
      </c>
      <c r="S43" s="55">
        <v>203.62205942472499</v>
      </c>
      <c r="T43" s="55">
        <v>196.62767124784401</v>
      </c>
      <c r="U43" s="57">
        <v>3.4349854807684599</v>
      </c>
    </row>
    <row r="44" spans="1:21" ht="12" thickBot="1">
      <c r="A44" s="75"/>
      <c r="B44" s="70" t="s">
        <v>38</v>
      </c>
      <c r="C44" s="71"/>
      <c r="D44" s="55">
        <v>68297.16</v>
      </c>
      <c r="E44" s="58"/>
      <c r="F44" s="58"/>
      <c r="G44" s="55">
        <v>116417.96</v>
      </c>
      <c r="H44" s="56">
        <v>-41.334515739667701</v>
      </c>
      <c r="I44" s="55">
        <v>-5240.21</v>
      </c>
      <c r="J44" s="56">
        <v>-7.6726616450815799</v>
      </c>
      <c r="K44" s="55">
        <v>-18788.830000000002</v>
      </c>
      <c r="L44" s="56">
        <v>-16.139116335658201</v>
      </c>
      <c r="M44" s="56">
        <v>-0.72109971722560695</v>
      </c>
      <c r="N44" s="55">
        <v>2932725.01</v>
      </c>
      <c r="O44" s="55">
        <v>74210086.239999995</v>
      </c>
      <c r="P44" s="55">
        <v>55</v>
      </c>
      <c r="Q44" s="55">
        <v>67</v>
      </c>
      <c r="R44" s="56">
        <v>-17.910447761194</v>
      </c>
      <c r="S44" s="55">
        <v>1241.7665454545499</v>
      </c>
      <c r="T44" s="55">
        <v>1455.60955223881</v>
      </c>
      <c r="U44" s="57">
        <v>-17.220870345317898</v>
      </c>
    </row>
    <row r="45" spans="1:21" ht="12" thickBot="1">
      <c r="A45" s="75"/>
      <c r="B45" s="70" t="s">
        <v>39</v>
      </c>
      <c r="C45" s="71"/>
      <c r="D45" s="55">
        <v>74972.509999999995</v>
      </c>
      <c r="E45" s="58"/>
      <c r="F45" s="58"/>
      <c r="G45" s="55">
        <v>49702.6</v>
      </c>
      <c r="H45" s="56">
        <v>50.842229581551102</v>
      </c>
      <c r="I45" s="55">
        <v>9825.44</v>
      </c>
      <c r="J45" s="56">
        <v>13.105390229031901</v>
      </c>
      <c r="K45" s="55">
        <v>3196.03</v>
      </c>
      <c r="L45" s="56">
        <v>6.4303074688245703</v>
      </c>
      <c r="M45" s="56">
        <v>2.0742640087858999</v>
      </c>
      <c r="N45" s="55">
        <v>1454190.79</v>
      </c>
      <c r="O45" s="55">
        <v>32570508.850000001</v>
      </c>
      <c r="P45" s="55">
        <v>72</v>
      </c>
      <c r="Q45" s="55">
        <v>50</v>
      </c>
      <c r="R45" s="56">
        <v>44</v>
      </c>
      <c r="S45" s="55">
        <v>1041.2848611111101</v>
      </c>
      <c r="T45" s="55">
        <v>1414.5482</v>
      </c>
      <c r="U45" s="57">
        <v>-35.846419440939101</v>
      </c>
    </row>
    <row r="46" spans="1:21" ht="12" thickBot="1">
      <c r="A46" s="75"/>
      <c r="B46" s="70" t="s">
        <v>68</v>
      </c>
      <c r="C46" s="71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0" t="s">
        <v>34</v>
      </c>
      <c r="C47" s="71"/>
      <c r="D47" s="60">
        <v>12837.606900000001</v>
      </c>
      <c r="E47" s="61"/>
      <c r="F47" s="61"/>
      <c r="G47" s="60">
        <v>11842.423000000001</v>
      </c>
      <c r="H47" s="62">
        <v>8.4035496789803794</v>
      </c>
      <c r="I47" s="60">
        <v>1268.0906</v>
      </c>
      <c r="J47" s="62">
        <v>9.8779360505266798</v>
      </c>
      <c r="K47" s="60">
        <v>1440.6791000000001</v>
      </c>
      <c r="L47" s="62">
        <v>12.1654082108028</v>
      </c>
      <c r="M47" s="62">
        <v>-0.119796629242418</v>
      </c>
      <c r="N47" s="60">
        <v>183446.22709999999</v>
      </c>
      <c r="O47" s="60">
        <v>8139044.6354999999</v>
      </c>
      <c r="P47" s="60">
        <v>9</v>
      </c>
      <c r="Q47" s="60">
        <v>13</v>
      </c>
      <c r="R47" s="62">
        <v>-30.769230769230798</v>
      </c>
      <c r="S47" s="60">
        <v>1426.4007666666701</v>
      </c>
      <c r="T47" s="60">
        <v>897.70646153846099</v>
      </c>
      <c r="U47" s="63">
        <v>37.0649201460893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9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42718</v>
      </c>
      <c r="C2" s="37">
        <v>12</v>
      </c>
      <c r="D2" s="37">
        <v>40551</v>
      </c>
      <c r="E2" s="37">
        <v>530893.52307948703</v>
      </c>
      <c r="F2" s="37">
        <v>378966.71561367501</v>
      </c>
      <c r="G2" s="37"/>
      <c r="H2" s="37"/>
    </row>
    <row r="3" spans="1:8">
      <c r="A3" s="37">
        <v>2</v>
      </c>
      <c r="B3" s="65">
        <v>42718</v>
      </c>
      <c r="C3" s="37">
        <v>13</v>
      </c>
      <c r="D3" s="37">
        <v>7029</v>
      </c>
      <c r="E3" s="37">
        <v>63276.793401709401</v>
      </c>
      <c r="F3" s="37">
        <v>47131.111717093998</v>
      </c>
      <c r="G3" s="37"/>
      <c r="H3" s="37"/>
    </row>
    <row r="4" spans="1:8">
      <c r="A4" s="37">
        <v>3</v>
      </c>
      <c r="B4" s="65">
        <v>42718</v>
      </c>
      <c r="C4" s="37">
        <v>14</v>
      </c>
      <c r="D4" s="37">
        <v>86830</v>
      </c>
      <c r="E4" s="37">
        <v>76194.268702148096</v>
      </c>
      <c r="F4" s="37">
        <v>51336.646839333102</v>
      </c>
      <c r="G4" s="37"/>
      <c r="H4" s="37"/>
    </row>
    <row r="5" spans="1:8">
      <c r="A5" s="37">
        <v>4</v>
      </c>
      <c r="B5" s="65">
        <v>42718</v>
      </c>
      <c r="C5" s="37">
        <v>15</v>
      </c>
      <c r="D5" s="37">
        <v>2926</v>
      </c>
      <c r="E5" s="37">
        <v>52171.104178700603</v>
      </c>
      <c r="F5" s="37">
        <v>39918.570631336501</v>
      </c>
      <c r="G5" s="37"/>
      <c r="H5" s="37"/>
    </row>
    <row r="6" spans="1:8">
      <c r="A6" s="37">
        <v>5</v>
      </c>
      <c r="B6" s="65">
        <v>42718</v>
      </c>
      <c r="C6" s="37">
        <v>16</v>
      </c>
      <c r="D6" s="37">
        <v>4647</v>
      </c>
      <c r="E6" s="37">
        <v>188674.74556410301</v>
      </c>
      <c r="F6" s="37">
        <v>156748.39724529901</v>
      </c>
      <c r="G6" s="37"/>
      <c r="H6" s="37"/>
    </row>
    <row r="7" spans="1:8">
      <c r="A7" s="37">
        <v>6</v>
      </c>
      <c r="B7" s="65">
        <v>42718</v>
      </c>
      <c r="C7" s="37">
        <v>17</v>
      </c>
      <c r="D7" s="37">
        <v>10031</v>
      </c>
      <c r="E7" s="37">
        <v>196504.151715385</v>
      </c>
      <c r="F7" s="37">
        <v>127597.40118205101</v>
      </c>
      <c r="G7" s="37"/>
      <c r="H7" s="37"/>
    </row>
    <row r="8" spans="1:8">
      <c r="A8" s="37">
        <v>7</v>
      </c>
      <c r="B8" s="65">
        <v>42718</v>
      </c>
      <c r="C8" s="37">
        <v>18</v>
      </c>
      <c r="D8" s="37">
        <v>34824</v>
      </c>
      <c r="E8" s="37">
        <v>80371.593411111098</v>
      </c>
      <c r="F8" s="37">
        <v>62713.786511111102</v>
      </c>
      <c r="G8" s="37"/>
      <c r="H8" s="37"/>
    </row>
    <row r="9" spans="1:8">
      <c r="A9" s="37">
        <v>8</v>
      </c>
      <c r="B9" s="65">
        <v>42718</v>
      </c>
      <c r="C9" s="37">
        <v>19</v>
      </c>
      <c r="D9" s="37">
        <v>9631</v>
      </c>
      <c r="E9" s="37">
        <v>57778.544177777803</v>
      </c>
      <c r="F9" s="37">
        <v>39712.4935683761</v>
      </c>
      <c r="G9" s="37"/>
      <c r="H9" s="37"/>
    </row>
    <row r="10" spans="1:8">
      <c r="A10" s="37">
        <v>9</v>
      </c>
      <c r="B10" s="65">
        <v>42718</v>
      </c>
      <c r="C10" s="37">
        <v>21</v>
      </c>
      <c r="D10" s="37">
        <v>109964</v>
      </c>
      <c r="E10" s="37">
        <v>451996.00315213698</v>
      </c>
      <c r="F10" s="37">
        <v>444208.268766667</v>
      </c>
      <c r="G10" s="37"/>
      <c r="H10" s="37"/>
    </row>
    <row r="11" spans="1:8">
      <c r="A11" s="37">
        <v>10</v>
      </c>
      <c r="B11" s="65">
        <v>42718</v>
      </c>
      <c r="C11" s="37">
        <v>22</v>
      </c>
      <c r="D11" s="37">
        <v>20069</v>
      </c>
      <c r="E11" s="37">
        <v>462744.292176068</v>
      </c>
      <c r="F11" s="37">
        <v>394685.35177863197</v>
      </c>
      <c r="G11" s="37"/>
      <c r="H11" s="37"/>
    </row>
    <row r="12" spans="1:8">
      <c r="A12" s="37">
        <v>11</v>
      </c>
      <c r="B12" s="65">
        <v>42718</v>
      </c>
      <c r="C12" s="37">
        <v>23</v>
      </c>
      <c r="D12" s="37">
        <v>103935.61199999999</v>
      </c>
      <c r="E12" s="37">
        <v>1182548.3835418799</v>
      </c>
      <c r="F12" s="37">
        <v>989411.24540000001</v>
      </c>
      <c r="G12" s="37"/>
      <c r="H12" s="37"/>
    </row>
    <row r="13" spans="1:8">
      <c r="A13" s="37">
        <v>12</v>
      </c>
      <c r="B13" s="65">
        <v>42718</v>
      </c>
      <c r="C13" s="37">
        <v>24</v>
      </c>
      <c r="D13" s="37">
        <v>19408.099999999999</v>
      </c>
      <c r="E13" s="37">
        <v>468444.84057606797</v>
      </c>
      <c r="F13" s="37">
        <v>412449.60328119597</v>
      </c>
      <c r="G13" s="37"/>
      <c r="H13" s="37"/>
    </row>
    <row r="14" spans="1:8">
      <c r="A14" s="37">
        <v>13</v>
      </c>
      <c r="B14" s="65">
        <v>42718</v>
      </c>
      <c r="C14" s="37">
        <v>25</v>
      </c>
      <c r="D14" s="37">
        <v>82811</v>
      </c>
      <c r="E14" s="37">
        <v>1007584.8328</v>
      </c>
      <c r="F14" s="37">
        <v>917157.45900000003</v>
      </c>
      <c r="G14" s="37"/>
      <c r="H14" s="37"/>
    </row>
    <row r="15" spans="1:8">
      <c r="A15" s="37">
        <v>14</v>
      </c>
      <c r="B15" s="65">
        <v>42718</v>
      </c>
      <c r="C15" s="37">
        <v>26</v>
      </c>
      <c r="D15" s="37">
        <v>53069</v>
      </c>
      <c r="E15" s="37">
        <v>288458.44968506898</v>
      </c>
      <c r="F15" s="37">
        <v>242285.230238802</v>
      </c>
      <c r="G15" s="37"/>
      <c r="H15" s="37"/>
    </row>
    <row r="16" spans="1:8">
      <c r="A16" s="37">
        <v>15</v>
      </c>
      <c r="B16" s="65">
        <v>42718</v>
      </c>
      <c r="C16" s="37">
        <v>27</v>
      </c>
      <c r="D16" s="37">
        <v>100769.25</v>
      </c>
      <c r="E16" s="37">
        <v>887325.85511816002</v>
      </c>
      <c r="F16" s="37">
        <v>822051.19507876097</v>
      </c>
      <c r="G16" s="37"/>
      <c r="H16" s="37"/>
    </row>
    <row r="17" spans="1:9">
      <c r="A17" s="37">
        <v>16</v>
      </c>
      <c r="B17" s="65">
        <v>42718</v>
      </c>
      <c r="C17" s="37">
        <v>29</v>
      </c>
      <c r="D17" s="37">
        <v>122840</v>
      </c>
      <c r="E17" s="37">
        <v>1652924.7324179499</v>
      </c>
      <c r="F17" s="37">
        <v>1411660.8402444399</v>
      </c>
      <c r="G17" s="37"/>
      <c r="H17" s="37"/>
    </row>
    <row r="18" spans="1:9">
      <c r="A18" s="37">
        <v>17</v>
      </c>
      <c r="B18" s="65">
        <v>42718</v>
      </c>
      <c r="C18" s="37">
        <v>31</v>
      </c>
      <c r="D18" s="37">
        <v>23041.359</v>
      </c>
      <c r="E18" s="37">
        <v>252774.21893064099</v>
      </c>
      <c r="F18" s="37">
        <v>215909.94251174101</v>
      </c>
      <c r="G18" s="37"/>
      <c r="H18" s="37"/>
    </row>
    <row r="19" spans="1:9">
      <c r="A19" s="37">
        <v>18</v>
      </c>
      <c r="B19" s="65">
        <v>42718</v>
      </c>
      <c r="C19" s="37">
        <v>32</v>
      </c>
      <c r="D19" s="37">
        <v>20836.486000000001</v>
      </c>
      <c r="E19" s="37">
        <v>343662.99745731801</v>
      </c>
      <c r="F19" s="37">
        <v>318667.90123142599</v>
      </c>
      <c r="G19" s="37"/>
      <c r="H19" s="37"/>
    </row>
    <row r="20" spans="1:9">
      <c r="A20" s="37">
        <v>19</v>
      </c>
      <c r="B20" s="65">
        <v>42718</v>
      </c>
      <c r="C20" s="37">
        <v>33</v>
      </c>
      <c r="D20" s="37">
        <v>37286.745999999999</v>
      </c>
      <c r="E20" s="37">
        <v>651839.88900623203</v>
      </c>
      <c r="F20" s="37">
        <v>514882.92219294002</v>
      </c>
      <c r="G20" s="37"/>
      <c r="H20" s="37"/>
    </row>
    <row r="21" spans="1:9">
      <c r="A21" s="37">
        <v>20</v>
      </c>
      <c r="B21" s="65">
        <v>42718</v>
      </c>
      <c r="C21" s="37">
        <v>34</v>
      </c>
      <c r="D21" s="37">
        <v>35863.648999999998</v>
      </c>
      <c r="E21" s="37">
        <v>220805.196487807</v>
      </c>
      <c r="F21" s="37">
        <v>168132.96522723799</v>
      </c>
      <c r="G21" s="37"/>
      <c r="H21" s="37"/>
    </row>
    <row r="22" spans="1:9">
      <c r="A22" s="37">
        <v>21</v>
      </c>
      <c r="B22" s="65">
        <v>42718</v>
      </c>
      <c r="C22" s="37">
        <v>35</v>
      </c>
      <c r="D22" s="37">
        <v>45420.997000000003</v>
      </c>
      <c r="E22" s="37">
        <v>1312202.59186195</v>
      </c>
      <c r="F22" s="37">
        <v>1282073.2119088499</v>
      </c>
      <c r="G22" s="37"/>
      <c r="H22" s="37"/>
    </row>
    <row r="23" spans="1:9">
      <c r="A23" s="37">
        <v>22</v>
      </c>
      <c r="B23" s="65">
        <v>42718</v>
      </c>
      <c r="C23" s="37">
        <v>36</v>
      </c>
      <c r="D23" s="37">
        <v>164047.40100000001</v>
      </c>
      <c r="E23" s="37">
        <v>769052.04819026496</v>
      </c>
      <c r="F23" s="37">
        <v>663798.76211081003</v>
      </c>
      <c r="G23" s="37"/>
      <c r="H23" s="37"/>
    </row>
    <row r="24" spans="1:9">
      <c r="A24" s="37">
        <v>23</v>
      </c>
      <c r="B24" s="65">
        <v>42718</v>
      </c>
      <c r="C24" s="37">
        <v>37</v>
      </c>
      <c r="D24" s="37">
        <v>100778.632</v>
      </c>
      <c r="E24" s="37">
        <v>767922.92992123903</v>
      </c>
      <c r="F24" s="37">
        <v>687931.17590819695</v>
      </c>
      <c r="G24" s="37"/>
      <c r="H24" s="37"/>
    </row>
    <row r="25" spans="1:9">
      <c r="A25" s="37">
        <v>24</v>
      </c>
      <c r="B25" s="65">
        <v>42718</v>
      </c>
      <c r="C25" s="37">
        <v>38</v>
      </c>
      <c r="D25" s="37">
        <v>134247.614</v>
      </c>
      <c r="E25" s="37">
        <v>664221.22144955699</v>
      </c>
      <c r="F25" s="37">
        <v>624032.57932123903</v>
      </c>
      <c r="G25" s="37"/>
      <c r="H25" s="37"/>
    </row>
    <row r="26" spans="1:9">
      <c r="A26" s="37">
        <v>25</v>
      </c>
      <c r="B26" s="65">
        <v>42718</v>
      </c>
      <c r="C26" s="37">
        <v>39</v>
      </c>
      <c r="D26" s="37">
        <v>76447.251000000004</v>
      </c>
      <c r="E26" s="37">
        <v>120396.868791377</v>
      </c>
      <c r="F26" s="37">
        <v>92502.274279186997</v>
      </c>
      <c r="G26" s="37"/>
      <c r="H26" s="37"/>
    </row>
    <row r="27" spans="1:9">
      <c r="A27" s="37">
        <v>26</v>
      </c>
      <c r="B27" s="65">
        <v>42718</v>
      </c>
      <c r="C27" s="37">
        <v>42</v>
      </c>
      <c r="D27" s="37">
        <v>11130.808000000001</v>
      </c>
      <c r="E27" s="37">
        <v>217803.77179999999</v>
      </c>
      <c r="F27" s="37">
        <v>192729.2984</v>
      </c>
      <c r="G27" s="37"/>
      <c r="H27" s="37"/>
    </row>
    <row r="28" spans="1:9">
      <c r="A28" s="37">
        <v>27</v>
      </c>
      <c r="B28" s="65">
        <v>42718</v>
      </c>
      <c r="C28" s="37">
        <v>70</v>
      </c>
      <c r="D28" s="37">
        <v>55</v>
      </c>
      <c r="E28" s="37">
        <v>82627.14</v>
      </c>
      <c r="F28" s="37">
        <v>72351.17</v>
      </c>
      <c r="G28" s="37"/>
      <c r="H28" s="37"/>
    </row>
    <row r="29" spans="1:9">
      <c r="A29" s="37">
        <v>28</v>
      </c>
      <c r="B29" s="65">
        <v>42718</v>
      </c>
      <c r="C29" s="37">
        <v>71</v>
      </c>
      <c r="D29" s="37">
        <v>75</v>
      </c>
      <c r="E29" s="37">
        <v>206879.05</v>
      </c>
      <c r="F29" s="37">
        <v>229407.3</v>
      </c>
      <c r="G29" s="37"/>
      <c r="H29" s="37"/>
    </row>
    <row r="30" spans="1:9">
      <c r="A30" s="37">
        <v>29</v>
      </c>
      <c r="B30" s="65">
        <v>42718</v>
      </c>
      <c r="C30" s="37">
        <v>72</v>
      </c>
      <c r="D30" s="37">
        <v>28</v>
      </c>
      <c r="E30" s="37">
        <v>91567.27</v>
      </c>
      <c r="F30" s="37">
        <v>91485.32</v>
      </c>
      <c r="G30" s="37"/>
      <c r="H30" s="37"/>
    </row>
    <row r="31" spans="1:9">
      <c r="A31" s="30">
        <v>30</v>
      </c>
      <c r="B31" s="65">
        <v>42718</v>
      </c>
      <c r="C31" s="39">
        <v>73</v>
      </c>
      <c r="D31" s="39">
        <v>39</v>
      </c>
      <c r="E31" s="39">
        <v>68073.539999999994</v>
      </c>
      <c r="F31" s="39">
        <v>72700.05</v>
      </c>
      <c r="G31" s="39"/>
      <c r="H31" s="39"/>
      <c r="I31" s="39"/>
    </row>
    <row r="32" spans="1:9">
      <c r="A32" s="30">
        <v>31</v>
      </c>
      <c r="B32" s="65">
        <v>42718</v>
      </c>
      <c r="C32" s="39">
        <v>75</v>
      </c>
      <c r="D32" s="39">
        <v>57</v>
      </c>
      <c r="E32" s="39">
        <v>11802.5641025641</v>
      </c>
      <c r="F32" s="39">
        <v>10674.286324786301</v>
      </c>
      <c r="G32" s="39"/>
      <c r="H32" s="39"/>
    </row>
    <row r="33" spans="1:8">
      <c r="A33" s="30">
        <v>32</v>
      </c>
      <c r="B33" s="65">
        <v>42718</v>
      </c>
      <c r="C33" s="39">
        <v>76</v>
      </c>
      <c r="D33" s="39">
        <v>1717</v>
      </c>
      <c r="E33" s="39">
        <v>332718.43964786298</v>
      </c>
      <c r="F33" s="39">
        <v>312554.50436495699</v>
      </c>
      <c r="G33" s="39"/>
      <c r="H33" s="39"/>
    </row>
    <row r="34" spans="1:8">
      <c r="A34" s="30">
        <v>33</v>
      </c>
      <c r="B34" s="65">
        <v>42718</v>
      </c>
      <c r="C34" s="34">
        <v>77</v>
      </c>
      <c r="D34" s="34">
        <v>49</v>
      </c>
      <c r="E34" s="34">
        <v>68297.16</v>
      </c>
      <c r="F34" s="30">
        <v>73537.37</v>
      </c>
      <c r="G34" s="30"/>
      <c r="H34" s="30"/>
    </row>
    <row r="35" spans="1:8">
      <c r="A35" s="30">
        <v>34</v>
      </c>
      <c r="B35" s="65">
        <v>42718</v>
      </c>
      <c r="C35" s="34">
        <v>78</v>
      </c>
      <c r="D35" s="34">
        <v>60</v>
      </c>
      <c r="E35" s="34">
        <v>74972.509999999995</v>
      </c>
      <c r="F35" s="30">
        <v>65147.07</v>
      </c>
      <c r="G35" s="30"/>
      <c r="H35" s="30"/>
    </row>
    <row r="36" spans="1:8">
      <c r="A36" s="30">
        <v>35</v>
      </c>
      <c r="B36" s="65">
        <v>42718</v>
      </c>
      <c r="C36" s="34">
        <v>99</v>
      </c>
      <c r="D36" s="34">
        <v>9</v>
      </c>
      <c r="E36" s="34">
        <v>12837.6068376068</v>
      </c>
      <c r="F36" s="30">
        <v>11569.516239316201</v>
      </c>
      <c r="G36" s="30"/>
      <c r="H36" s="30"/>
    </row>
    <row r="37" spans="1:8">
      <c r="A37" s="30"/>
      <c r="B37" s="65"/>
      <c r="C37" s="34"/>
      <c r="D37" s="34"/>
      <c r="E37" s="34"/>
      <c r="F37" s="30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2016-12-15T00:20:47Z</dcterms:modified>
</cp:coreProperties>
</file>