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<sst xmlns="http://schemas.openxmlformats.org/spreadsheetml/2006/main" count="119" uniqueCount="79">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</sst>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17137213.536500003</v>
      </c>
      <c r="F3" s="25">
        <f>RA!I7</f>
        <v>1616031.8093000001</v>
      </c>
      <c r="G3" s="16">
        <f>SUM(G4:G42)</f>
        <v>15521181.727200001</v>
      </c>
      <c r="H3" s="27">
        <f>RA!J7</f>
        <v>9.4299566604458001</v>
      </c>
      <c r="I3" s="20">
        <f>SUM(I4:I42)</f>
        <v>17137220.08653843</v>
      </c>
      <c r="J3" s="21">
        <f>SUM(J4:J42)</f>
        <v>15521181.735271204</v>
      </c>
      <c r="K3" s="22">
        <f>E3-I3</f>
        <v>-6.5500384271144867</v>
      </c>
      <c r="L3" s="22">
        <f>G3-J3</f>
        <v>-8.0712027847766876E-3</v>
      </c>
    </row>
    <row r="4" spans="1:13">
      <c r="A4" s="69">
        <f>RA!A8</f>
        <v>42720</v>
      </c>
      <c r="B4" s="12">
        <v>12</v>
      </c>
      <c r="C4" s="67" t="s">
        <v>6</v>
      </c>
      <c r="D4" s="67"/>
      <c r="E4" s="15">
        <f>IFERROR(VLOOKUP(C4,RA!B8:D35,3,0),0)</f>
        <v>678758.80949999997</v>
      </c>
      <c r="F4" s="25">
        <f>VLOOKUP(C4,RA!B8:I38,8,0)</f>
        <v>138460.592</v>
      </c>
      <c r="G4" s="16">
        <f t="shared" ref="G4:G42" si="0">E4-F4</f>
        <v>540298.21750000003</v>
      </c>
      <c r="H4" s="27">
        <f>RA!J8</f>
        <v>20.399085811054999</v>
      </c>
      <c r="I4" s="20">
        <f>IFERROR(VLOOKUP(B4,RMS!C:E,3,FALSE),0)</f>
        <v>678759.42157008499</v>
      </c>
      <c r="J4" s="21">
        <f>IFERROR(VLOOKUP(B4,RMS!C:F,4,FALSE),0)</f>
        <v>540298.23138290597</v>
      </c>
      <c r="K4" s="22">
        <f t="shared" ref="K4:K42" si="1">E4-I4</f>
        <v>-0.61207008501514792</v>
      </c>
      <c r="L4" s="22">
        <f t="shared" ref="L4:L42" si="2">G4-J4</f>
        <v>-1.3882905943319201E-2</v>
      </c>
    </row>
    <row r="5" spans="1:13">
      <c r="A5" s="69"/>
      <c r="B5" s="12">
        <v>13</v>
      </c>
      <c r="C5" s="67" t="s">
        <v>7</v>
      </c>
      <c r="D5" s="67"/>
      <c r="E5" s="15">
        <f>IFERROR(VLOOKUP(C5,RA!B9:D36,3,0),0)</f>
        <v>85244.519100000005</v>
      </c>
      <c r="F5" s="25">
        <f>VLOOKUP(C5,RA!B9:I39,8,0)</f>
        <v>20679.8488</v>
      </c>
      <c r="G5" s="16">
        <f t="shared" si="0"/>
        <v>64564.670300000005</v>
      </c>
      <c r="H5" s="27">
        <f>RA!J9</f>
        <v>24.259446845773802</v>
      </c>
      <c r="I5" s="20">
        <f>IFERROR(VLOOKUP(B5,RMS!C:E,3,FALSE),0)</f>
        <v>85244.560202564098</v>
      </c>
      <c r="J5" s="21">
        <f>IFERROR(VLOOKUP(B5,RMS!C:F,4,FALSE),0)</f>
        <v>64564.667694017102</v>
      </c>
      <c r="K5" s="22">
        <f t="shared" si="1"/>
        <v>-4.1102564093307592E-2</v>
      </c>
      <c r="L5" s="22">
        <f t="shared" si="2"/>
        <v>2.6059829033329152E-3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IFERROR(VLOOKUP(C6,RA!B10:D37,3,0),0)</f>
        <v>123743.56269999999</v>
      </c>
      <c r="F6" s="25">
        <f>VLOOKUP(C6,RA!B10:I40,8,0)</f>
        <v>21660.466400000001</v>
      </c>
      <c r="G6" s="16">
        <f t="shared" si="0"/>
        <v>102083.09629999999</v>
      </c>
      <c r="H6" s="27">
        <f>RA!J10</f>
        <v>17.5043177417745</v>
      </c>
      <c r="I6" s="20">
        <f>IFERROR(VLOOKUP(B6,RMS!C:E,3,FALSE),0)</f>
        <v>123745.655911111</v>
      </c>
      <c r="J6" s="21">
        <f>IFERROR(VLOOKUP(B6,RMS!C:F,4,FALSE),0)</f>
        <v>102083.096958013</v>
      </c>
      <c r="K6" s="22">
        <f>E6-I6</f>
        <v>-2.0932111110014375</v>
      </c>
      <c r="L6" s="22">
        <f t="shared" si="2"/>
        <v>-6.580130138900131E-4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IFERROR(VLOOKUP(C7,RA!B11:D38,3,0),0)</f>
        <v>65956.233900000007</v>
      </c>
      <c r="F7" s="25">
        <f>VLOOKUP(C7,RA!B11:I41,8,0)</f>
        <v>10491.1229</v>
      </c>
      <c r="G7" s="16">
        <f t="shared" si="0"/>
        <v>55465.111000000004</v>
      </c>
      <c r="H7" s="27">
        <f>RA!J11</f>
        <v>15.9061885126828</v>
      </c>
      <c r="I7" s="20">
        <f>IFERROR(VLOOKUP(B7,RMS!C:E,3,FALSE),0)</f>
        <v>65956.267628288304</v>
      </c>
      <c r="J7" s="21">
        <f>IFERROR(VLOOKUP(B7,RMS!C:F,4,FALSE),0)</f>
        <v>55465.111795280201</v>
      </c>
      <c r="K7" s="22">
        <f t="shared" si="1"/>
        <v>-3.3728288297425024E-2</v>
      </c>
      <c r="L7" s="22">
        <f t="shared" si="2"/>
        <v>-7.952801970532164E-4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IFERROR(VLOOKUP(C8,RA!B12:D39,3,0),0)</f>
        <v>522295.39169999998</v>
      </c>
      <c r="F8" s="25">
        <f>VLOOKUP(C8,RA!B12:I42,8,0)</f>
        <v>816.7002</v>
      </c>
      <c r="G8" s="16">
        <f t="shared" si="0"/>
        <v>521478.69149999996</v>
      </c>
      <c r="H8" s="27">
        <f>RA!J12</f>
        <v>0.156367491074687</v>
      </c>
      <c r="I8" s="20">
        <f>IFERROR(VLOOKUP(B8,RMS!C:E,3,FALSE),0)</f>
        <v>522295.38998034201</v>
      </c>
      <c r="J8" s="21">
        <f>IFERROR(VLOOKUP(B8,RMS!C:F,4,FALSE),0)</f>
        <v>521478.68192991498</v>
      </c>
      <c r="K8" s="22">
        <f t="shared" si="1"/>
        <v>1.7196579719893634E-3</v>
      </c>
      <c r="L8" s="22">
        <f t="shared" si="2"/>
        <v>9.5700849778950214E-3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IFERROR(VLOOKUP(C9,RA!B13:D40,3,0),0)</f>
        <v>467388.61259999999</v>
      </c>
      <c r="F9" s="25">
        <f>VLOOKUP(C9,RA!B13:I43,8,0)</f>
        <v>9615.8469999999998</v>
      </c>
      <c r="G9" s="16">
        <f t="shared" si="0"/>
        <v>457772.76559999998</v>
      </c>
      <c r="H9" s="27">
        <f>RA!J13</f>
        <v>2.0573558577965199</v>
      </c>
      <c r="I9" s="20">
        <f>IFERROR(VLOOKUP(B9,RMS!C:E,3,FALSE),0)</f>
        <v>467388.58635812002</v>
      </c>
      <c r="J9" s="21">
        <f>IFERROR(VLOOKUP(B9,RMS!C:F,4,FALSE),0)</f>
        <v>457772.76595213701</v>
      </c>
      <c r="K9" s="22">
        <f t="shared" si="1"/>
        <v>2.6241879968438298E-2</v>
      </c>
      <c r="L9" s="22">
        <f t="shared" si="2"/>
        <v>-3.5213702358305454E-4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IFERROR(VLOOKUP(C10,RA!B14:D41,3,0),0)</f>
        <v>139169.25210000001</v>
      </c>
      <c r="F10" s="25">
        <f>VLOOKUP(C10,RA!B14:I43,8,0)</f>
        <v>26682.136999999999</v>
      </c>
      <c r="G10" s="16">
        <f t="shared" si="0"/>
        <v>112487.11510000001</v>
      </c>
      <c r="H10" s="27">
        <f>RA!J14</f>
        <v>19.172436869048902</v>
      </c>
      <c r="I10" s="20">
        <f>IFERROR(VLOOKUP(B10,RMS!C:E,3,FALSE),0)</f>
        <v>139169.25843162401</v>
      </c>
      <c r="J10" s="21">
        <f>IFERROR(VLOOKUP(B10,RMS!C:F,4,FALSE),0)</f>
        <v>112487.114923077</v>
      </c>
      <c r="K10" s="22">
        <f t="shared" si="1"/>
        <v>-6.3316239975392818E-3</v>
      </c>
      <c r="L10" s="22">
        <f t="shared" si="2"/>
        <v>1.769230148056522E-4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IFERROR(VLOOKUP(C11,RA!B15:D42,3,0),0)</f>
        <v>136438.98120000001</v>
      </c>
      <c r="F11" s="25">
        <f>VLOOKUP(C11,RA!B15:I44,8,0)</f>
        <v>-3490.732</v>
      </c>
      <c r="G11" s="16">
        <f t="shared" si="0"/>
        <v>139929.7132</v>
      </c>
      <c r="H11" s="27">
        <f>RA!J15</f>
        <v>-2.55845651242667</v>
      </c>
      <c r="I11" s="20">
        <f>IFERROR(VLOOKUP(B11,RMS!C:E,3,FALSE),0)</f>
        <v>136439.04150341899</v>
      </c>
      <c r="J11" s="21">
        <f>IFERROR(VLOOKUP(B11,RMS!C:F,4,FALSE),0)</f>
        <v>139929.71424786301</v>
      </c>
      <c r="K11" s="22">
        <f t="shared" si="1"/>
        <v>-6.0303418984403834E-2</v>
      </c>
      <c r="L11" s="22">
        <f t="shared" si="2"/>
        <v>-1.0478630138095468E-3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IFERROR(VLOOKUP(C12,RA!B16:D43,3,0),0)</f>
        <v>670572.75859999994</v>
      </c>
      <c r="F12" s="25">
        <f>VLOOKUP(C12,RA!B16:I45,8,0)</f>
        <v>-2865.5679</v>
      </c>
      <c r="G12" s="16">
        <f t="shared" si="0"/>
        <v>673438.32649999997</v>
      </c>
      <c r="H12" s="27">
        <f>RA!J16</f>
        <v>-0.42733139144850402</v>
      </c>
      <c r="I12" s="20">
        <f>IFERROR(VLOOKUP(B12,RMS!C:E,3,FALSE),0)</f>
        <v>670572.28933675203</v>
      </c>
      <c r="J12" s="21">
        <f>IFERROR(VLOOKUP(B12,RMS!C:F,4,FALSE),0)</f>
        <v>673438.32666666701</v>
      </c>
      <c r="K12" s="22">
        <f t="shared" si="1"/>
        <v>0.46926324791274965</v>
      </c>
      <c r="L12" s="22">
        <f t="shared" si="2"/>
        <v>-1.6666704323142767E-4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IFERROR(VLOOKUP(C13,RA!B17:D44,3,0),0)</f>
        <v>545075.98820000002</v>
      </c>
      <c r="F13" s="25">
        <f>VLOOKUP(C13,RA!B17:I46,8,0)</f>
        <v>77774.065900000001</v>
      </c>
      <c r="G13" s="16">
        <f t="shared" si="0"/>
        <v>467301.92230000003</v>
      </c>
      <c r="H13" s="27">
        <f>RA!J17</f>
        <v>14.268481383088</v>
      </c>
      <c r="I13" s="20">
        <f>IFERROR(VLOOKUP(B13,RMS!C:E,3,FALSE),0)</f>
        <v>545076.05053418805</v>
      </c>
      <c r="J13" s="21">
        <f>IFERROR(VLOOKUP(B13,RMS!C:F,4,FALSE),0)</f>
        <v>467301.92565640999</v>
      </c>
      <c r="K13" s="22">
        <f t="shared" si="1"/>
        <v>-6.2334188027307391E-2</v>
      </c>
      <c r="L13" s="22">
        <f t="shared" si="2"/>
        <v>-3.3564099576324224E-3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IFERROR(VLOOKUP(C14,RA!B18:D45,3,0),0)</f>
        <v>1611887.723</v>
      </c>
      <c r="F14" s="25">
        <f>VLOOKUP(C14,RA!B18:I47,8,0)</f>
        <v>239183.9155</v>
      </c>
      <c r="G14" s="16">
        <f t="shared" si="0"/>
        <v>1372703.8075000001</v>
      </c>
      <c r="H14" s="27">
        <f>RA!J18</f>
        <v>14.8387454093166</v>
      </c>
      <c r="I14" s="20">
        <f>IFERROR(VLOOKUP(B14,RMS!C:E,3,FALSE),0)</f>
        <v>1611888.2568205099</v>
      </c>
      <c r="J14" s="21">
        <f>IFERROR(VLOOKUP(B14,RMS!C:F,4,FALSE),0)</f>
        <v>1372703.7848837599</v>
      </c>
      <c r="K14" s="22">
        <f t="shared" si="1"/>
        <v>-0.5338205099105835</v>
      </c>
      <c r="L14" s="22">
        <f t="shared" si="2"/>
        <v>2.2616240195930004E-2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IFERROR(VLOOKUP(C15,RA!B19:D46,3,0),0)</f>
        <v>503888.54369999998</v>
      </c>
      <c r="F15" s="25">
        <f>VLOOKUP(C15,RA!B19:I48,8,0)</f>
        <v>56279.603499999997</v>
      </c>
      <c r="G15" s="16">
        <f t="shared" si="0"/>
        <v>447608.94019999995</v>
      </c>
      <c r="H15" s="27">
        <f>RA!J19</f>
        <v>11.1690579600689</v>
      </c>
      <c r="I15" s="20">
        <f>IFERROR(VLOOKUP(B15,RMS!C:E,3,FALSE),0)</f>
        <v>503888.52515812003</v>
      </c>
      <c r="J15" s="21">
        <f>IFERROR(VLOOKUP(B15,RMS!C:F,4,FALSE),0)</f>
        <v>447608.93925897399</v>
      </c>
      <c r="K15" s="22">
        <f t="shared" si="1"/>
        <v>1.8541879951953888E-2</v>
      </c>
      <c r="L15" s="22">
        <f t="shared" si="2"/>
        <v>9.4102596631273627E-4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IFERROR(VLOOKUP(C16,RA!B20:D47,3,0),0)</f>
        <v>1193359.7611</v>
      </c>
      <c r="F16" s="25">
        <f>VLOOKUP(C16,RA!B20:I49,8,0)</f>
        <v>62597.744100000004</v>
      </c>
      <c r="G16" s="16">
        <f t="shared" si="0"/>
        <v>1130762.017</v>
      </c>
      <c r="H16" s="27">
        <f>RA!J20</f>
        <v>5.2455048461077203</v>
      </c>
      <c r="I16" s="20">
        <f>IFERROR(VLOOKUP(B16,RMS!C:E,3,FALSE),0)</f>
        <v>1193360.1688999999</v>
      </c>
      <c r="J16" s="21">
        <f>IFERROR(VLOOKUP(B16,RMS!C:F,4,FALSE),0)</f>
        <v>1130762.017</v>
      </c>
      <c r="K16" s="22">
        <f t="shared" si="1"/>
        <v>-0.4077999999281019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IFERROR(VLOOKUP(C17,RA!B21:D48,3,0),0)</f>
        <v>363067.15379999997</v>
      </c>
      <c r="F17" s="25">
        <f>VLOOKUP(C17,RA!B21:I50,8,0)</f>
        <v>46312.588300000003</v>
      </c>
      <c r="G17" s="16">
        <f t="shared" si="0"/>
        <v>316754.56549999997</v>
      </c>
      <c r="H17" s="27">
        <f>RA!J21</f>
        <v>12.755928983185299</v>
      </c>
      <c r="I17" s="20">
        <f>IFERROR(VLOOKUP(B17,RMS!C:E,3,FALSE),0)</f>
        <v>363067.190438091</v>
      </c>
      <c r="J17" s="21">
        <f>IFERROR(VLOOKUP(B17,RMS!C:F,4,FALSE),0)</f>
        <v>316754.56522856798</v>
      </c>
      <c r="K17" s="22">
        <f t="shared" si="1"/>
        <v>-3.6638091027271003E-2</v>
      </c>
      <c r="L17" s="22">
        <f t="shared" si="2"/>
        <v>2.7143198531121016E-4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IFERROR(VLOOKUP(C18,RA!B22:D49,3,0),0)</f>
        <v>1065445.0649000001</v>
      </c>
      <c r="F18" s="25">
        <f>VLOOKUP(C18,RA!B22:I51,8,0)</f>
        <v>65186.017800000001</v>
      </c>
      <c r="G18" s="16">
        <f t="shared" si="0"/>
        <v>1000259.0471000001</v>
      </c>
      <c r="H18" s="27">
        <f>RA!J22</f>
        <v>6.1181960429014</v>
      </c>
      <c r="I18" s="20">
        <f>IFERROR(VLOOKUP(B18,RMS!C:E,3,FALSE),0)</f>
        <v>1065446.2892298601</v>
      </c>
      <c r="J18" s="21">
        <f>IFERROR(VLOOKUP(B18,RMS!C:F,4,FALSE),0)</f>
        <v>1000259.04894121</v>
      </c>
      <c r="K18" s="22">
        <f t="shared" si="1"/>
        <v>-1.2243298599496484</v>
      </c>
      <c r="L18" s="22">
        <f t="shared" si="2"/>
        <v>-1.841209945268929E-3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IFERROR(VLOOKUP(C19,RA!B23:D50,3,0),0)</f>
        <v>2082801.2049</v>
      </c>
      <c r="F19" s="25">
        <f>VLOOKUP(C19,RA!B23:I52,8,0)</f>
        <v>214777.47529999999</v>
      </c>
      <c r="G19" s="16">
        <f t="shared" si="0"/>
        <v>1868023.7296</v>
      </c>
      <c r="H19" s="27">
        <f>RA!J23</f>
        <v>10.311952710355399</v>
      </c>
      <c r="I19" s="20">
        <f>IFERROR(VLOOKUP(B19,RMS!C:E,3,FALSE),0)</f>
        <v>2082803.0651034201</v>
      </c>
      <c r="J19" s="21">
        <f>IFERROR(VLOOKUP(B19,RMS!C:F,4,FALSE),0)</f>
        <v>1868023.75007949</v>
      </c>
      <c r="K19" s="22">
        <f t="shared" si="1"/>
        <v>-1.8602034200448543</v>
      </c>
      <c r="L19" s="22">
        <f t="shared" si="2"/>
        <v>-2.0479490049183369E-2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IFERROR(VLOOKUP(C20,RA!B24:D51,3,0),0)</f>
        <v>379048.42619999999</v>
      </c>
      <c r="F20" s="25">
        <f>VLOOKUP(C20,RA!B24:I53,8,0)</f>
        <v>37806.5314</v>
      </c>
      <c r="G20" s="16">
        <f t="shared" si="0"/>
        <v>341241.89480000001</v>
      </c>
      <c r="H20" s="27">
        <f>RA!J24</f>
        <v>9.9740636780936995</v>
      </c>
      <c r="I20" s="20">
        <f>IFERROR(VLOOKUP(B20,RMS!C:E,3,FALSE),0)</f>
        <v>379048.52608851099</v>
      </c>
      <c r="J20" s="21">
        <f>IFERROR(VLOOKUP(B20,RMS!C:F,4,FALSE),0)</f>
        <v>341241.89497848798</v>
      </c>
      <c r="K20" s="22">
        <f t="shared" si="1"/>
        <v>-9.9888511002063751E-2</v>
      </c>
      <c r="L20" s="22">
        <f t="shared" si="2"/>
        <v>-1.7848797142505646E-4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IFERROR(VLOOKUP(C21,RA!B25:D52,3,0),0)</f>
        <v>469202.00630000001</v>
      </c>
      <c r="F21" s="25">
        <f>VLOOKUP(C21,RA!B25:I54,8,0)</f>
        <v>27068.888200000001</v>
      </c>
      <c r="G21" s="16">
        <f t="shared" si="0"/>
        <v>442133.11810000002</v>
      </c>
      <c r="H21" s="27">
        <f>RA!J25</f>
        <v>5.7691330890628398</v>
      </c>
      <c r="I21" s="20">
        <f>IFERROR(VLOOKUP(B21,RMS!C:E,3,FALSE),0)</f>
        <v>469201.98622652597</v>
      </c>
      <c r="J21" s="21">
        <f>IFERROR(VLOOKUP(B21,RMS!C:F,4,FALSE),0)</f>
        <v>442133.12977463502</v>
      </c>
      <c r="K21" s="22">
        <f t="shared" si="1"/>
        <v>2.0073474035598338E-2</v>
      </c>
      <c r="L21" s="22">
        <f t="shared" si="2"/>
        <v>-1.1674634995870292E-2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IFERROR(VLOOKUP(C22,RA!B26:D53,3,0),0)</f>
        <v>636630.95189999999</v>
      </c>
      <c r="F22" s="25">
        <f>VLOOKUP(C22,RA!B26:I55,8,0)</f>
        <v>151658.14720000001</v>
      </c>
      <c r="G22" s="16">
        <f t="shared" si="0"/>
        <v>484972.80469999998</v>
      </c>
      <c r="H22" s="27">
        <f>RA!J26</f>
        <v>23.821987722617401</v>
      </c>
      <c r="I22" s="20">
        <f>IFERROR(VLOOKUP(B22,RMS!C:E,3,FALSE),0)</f>
        <v>636630.94128553802</v>
      </c>
      <c r="J22" s="21">
        <f>IFERROR(VLOOKUP(B22,RMS!C:F,4,FALSE),0)</f>
        <v>484972.76758010202</v>
      </c>
      <c r="K22" s="22">
        <f t="shared" si="1"/>
        <v>1.0614461963996291E-2</v>
      </c>
      <c r="L22" s="22">
        <f t="shared" si="2"/>
        <v>3.7119897955562919E-2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IFERROR(VLOOKUP(C23,RA!B27:D54,3,0),0)</f>
        <v>267563.9901</v>
      </c>
      <c r="F23" s="25">
        <f>VLOOKUP(C23,RA!B27:I56,8,0)</f>
        <v>62620.459799999997</v>
      </c>
      <c r="G23" s="16">
        <f t="shared" si="0"/>
        <v>204943.53029999998</v>
      </c>
      <c r="H23" s="27">
        <f>RA!J27</f>
        <v>23.403919106078501</v>
      </c>
      <c r="I23" s="20">
        <f>IFERROR(VLOOKUP(B23,RMS!C:E,3,FALSE),0)</f>
        <v>267563.86835807399</v>
      </c>
      <c r="J23" s="21">
        <f>IFERROR(VLOOKUP(B23,RMS!C:F,4,FALSE),0)</f>
        <v>204943.53973900201</v>
      </c>
      <c r="K23" s="22">
        <f t="shared" si="1"/>
        <v>0.12174192600650713</v>
      </c>
      <c r="L23" s="22">
        <f t="shared" si="2"/>
        <v>-9.4390020240098238E-3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IFERROR(VLOOKUP(C24,RA!B28:D55,3,0),0)</f>
        <v>1391392.1436999999</v>
      </c>
      <c r="F24" s="25">
        <f>VLOOKUP(C24,RA!B28:I57,8,0)</f>
        <v>20261.5867</v>
      </c>
      <c r="G24" s="16">
        <f t="shared" si="0"/>
        <v>1371130.5569999998</v>
      </c>
      <c r="H24" s="27">
        <f>RA!J28</f>
        <v>1.45620965245069</v>
      </c>
      <c r="I24" s="20">
        <f>IFERROR(VLOOKUP(B24,RMS!C:E,3,FALSE),0)</f>
        <v>1391392.24012301</v>
      </c>
      <c r="J24" s="21">
        <f>IFERROR(VLOOKUP(B24,RMS!C:F,4,FALSE),0)</f>
        <v>1371130.56353186</v>
      </c>
      <c r="K24" s="22">
        <f t="shared" si="1"/>
        <v>-9.6423010108992457E-2</v>
      </c>
      <c r="L24" s="22">
        <f t="shared" si="2"/>
        <v>-6.531860213726759E-3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IFERROR(VLOOKUP(C25,RA!B29:D56,3,0),0)</f>
        <v>811221.4327</v>
      </c>
      <c r="F25" s="25">
        <f>VLOOKUP(C25,RA!B29:I58,8,0)</f>
        <v>112395.9179</v>
      </c>
      <c r="G25" s="16">
        <f t="shared" si="0"/>
        <v>698825.5148</v>
      </c>
      <c r="H25" s="27">
        <f>RA!J29</f>
        <v>13.8551464950711</v>
      </c>
      <c r="I25" s="20">
        <f>IFERROR(VLOOKUP(B25,RMS!C:E,3,FALSE),0)</f>
        <v>811221.72119292</v>
      </c>
      <c r="J25" s="21">
        <f>IFERROR(VLOOKUP(B25,RMS!C:F,4,FALSE),0)</f>
        <v>698825.51671444101</v>
      </c>
      <c r="K25" s="22">
        <f t="shared" si="1"/>
        <v>-0.28849291999358684</v>
      </c>
      <c r="L25" s="22">
        <f t="shared" si="2"/>
        <v>-1.9144410034641623E-3</v>
      </c>
      <c r="M25" s="32"/>
    </row>
    <row r="26" spans="1:13">
      <c r="A26" s="69"/>
      <c r="B26" s="12">
        <v>37</v>
      </c>
      <c r="C26" s="67" t="s">
        <v>64</v>
      </c>
      <c r="D26" s="67"/>
      <c r="E26" s="15">
        <f>IFERROR(VLOOKUP(C26,RA!B30:D57,3,0),0)</f>
        <v>945277.84909999999</v>
      </c>
      <c r="F26" s="25">
        <f>VLOOKUP(C26,RA!B30:I59,8,0)</f>
        <v>106022.44749999999</v>
      </c>
      <c r="G26" s="16">
        <f t="shared" si="0"/>
        <v>839255.40159999998</v>
      </c>
      <c r="H26" s="27">
        <f>RA!J30</f>
        <v>11.216008880451801</v>
      </c>
      <c r="I26" s="20">
        <f>IFERROR(VLOOKUP(B26,RMS!C:E,3,FALSE),0)</f>
        <v>945277.77350353997</v>
      </c>
      <c r="J26" s="21">
        <f>IFERROR(VLOOKUP(B26,RMS!C:F,4,FALSE),0)</f>
        <v>839255.412576142</v>
      </c>
      <c r="K26" s="22">
        <f t="shared" si="1"/>
        <v>7.5596460024826229E-2</v>
      </c>
      <c r="L26" s="22">
        <f t="shared" si="2"/>
        <v>-1.0976142017170787E-2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IFERROR(VLOOKUP(C27,RA!B31:D58,3,0),0)</f>
        <v>727035.04009999998</v>
      </c>
      <c r="F27" s="25">
        <f>VLOOKUP(C27,RA!B31:I60,8,0)</f>
        <v>34365.040500000003</v>
      </c>
      <c r="G27" s="16">
        <f t="shared" si="0"/>
        <v>692669.99959999998</v>
      </c>
      <c r="H27" s="27">
        <f>RA!J31</f>
        <v>4.7267378605676704</v>
      </c>
      <c r="I27" s="20">
        <f>IFERROR(VLOOKUP(B27,RMS!C:E,3,FALSE),0)</f>
        <v>727034.95065929205</v>
      </c>
      <c r="J27" s="21">
        <f>IFERROR(VLOOKUP(B27,RMS!C:F,4,FALSE),0)</f>
        <v>692669.97412566398</v>
      </c>
      <c r="K27" s="22">
        <f t="shared" si="1"/>
        <v>8.944070793222636E-2</v>
      </c>
      <c r="L27" s="22">
        <f t="shared" si="2"/>
        <v>2.5474335998296738E-2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IFERROR(VLOOKUP(C28,RA!B32:D59,3,0),0)</f>
        <v>141512.90270000001</v>
      </c>
      <c r="F28" s="25">
        <f>VLOOKUP(C28,RA!B32:I61,8,0)</f>
        <v>29499.352299999999</v>
      </c>
      <c r="G28" s="16">
        <f t="shared" si="0"/>
        <v>112013.55040000001</v>
      </c>
      <c r="H28" s="27">
        <f>RA!J32</f>
        <v>20.845697980301601</v>
      </c>
      <c r="I28" s="20">
        <f>IFERROR(VLOOKUP(B28,RMS!C:E,3,FALSE),0)</f>
        <v>141512.83242083801</v>
      </c>
      <c r="J28" s="21">
        <f>IFERROR(VLOOKUP(B28,RMS!C:F,4,FALSE),0)</f>
        <v>112013.574810006</v>
      </c>
      <c r="K28" s="22">
        <f t="shared" si="1"/>
        <v>7.0279161998769268E-2</v>
      </c>
      <c r="L28" s="22">
        <f t="shared" si="2"/>
        <v>-2.4410005993559025E-2</v>
      </c>
      <c r="M28" s="32"/>
    </row>
    <row r="29" spans="1:13">
      <c r="A29" s="69"/>
      <c r="B29" s="12">
        <v>40</v>
      </c>
      <c r="C29" s="67" t="s">
        <v>65</v>
      </c>
      <c r="D29" s="67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IFERROR(VLOOKUP(C30,RA!B34:D61,3,0),0)</f>
        <v>261983.01269999999</v>
      </c>
      <c r="F30" s="25">
        <f>VLOOKUP(C30,RA!B34:I64,8,0)</f>
        <v>37427.443599999999</v>
      </c>
      <c r="G30" s="16">
        <f t="shared" si="0"/>
        <v>224555.56909999999</v>
      </c>
      <c r="H30" s="27">
        <f>RA!J34</f>
        <v>0</v>
      </c>
      <c r="I30" s="20">
        <f>IFERROR(VLOOKUP(B30,RMS!C:E,3,FALSE),0)</f>
        <v>261983.01300000001</v>
      </c>
      <c r="J30" s="21">
        <f>IFERROR(VLOOKUP(B30,RMS!C:F,4,FALSE),0)</f>
        <v>224555.5655</v>
      </c>
      <c r="K30" s="22">
        <f t="shared" si="1"/>
        <v>-3.0000001424923539E-4</v>
      </c>
      <c r="L30" s="22">
        <f t="shared" si="2"/>
        <v>3.599999996367842E-3</v>
      </c>
      <c r="M30" s="32"/>
    </row>
    <row r="31" spans="1:13" s="36" customFormat="1" ht="12" thickBot="1">
      <c r="A31" s="69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14.286210092124801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61</v>
      </c>
      <c r="D32" s="71"/>
      <c r="E32" s="15">
        <f>IFERROR(VLOOKUP(C32,RA!B36:D63,3,0),0)</f>
        <v>122755.71</v>
      </c>
      <c r="F32" s="25">
        <f>VLOOKUP(C32,RA!B34:I65,8,0)</f>
        <v>14809.37</v>
      </c>
      <c r="G32" s="16">
        <f t="shared" si="0"/>
        <v>107946.34000000001</v>
      </c>
      <c r="H32" s="27">
        <f>RA!J34</f>
        <v>0</v>
      </c>
      <c r="I32" s="20">
        <f>IFERROR(VLOOKUP(B32,RMS!C:E,3,FALSE),0)</f>
        <v>122755.71</v>
      </c>
      <c r="J32" s="21">
        <f>IFERROR(VLOOKUP(B32,RMS!C:F,4,FALSE),0)</f>
        <v>107946.34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IFERROR(VLOOKUP(C33,RA!B37:D64,3,0),0)</f>
        <v>138335.34</v>
      </c>
      <c r="F33" s="25">
        <f>VLOOKUP(C33,RA!B34:I65,8,0)</f>
        <v>-10953.38</v>
      </c>
      <c r="G33" s="16">
        <f t="shared" si="0"/>
        <v>149288.72</v>
      </c>
      <c r="H33" s="27">
        <f>RA!J34</f>
        <v>0</v>
      </c>
      <c r="I33" s="20">
        <f>IFERROR(VLOOKUP(B33,RMS!C:E,3,FALSE),0)</f>
        <v>138335.34</v>
      </c>
      <c r="J33" s="21">
        <f>IFERROR(VLOOKUP(B33,RMS!C:F,4,FALSE),0)</f>
        <v>149288.72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IFERROR(VLOOKUP(C34,RA!B38:D65,3,0),0)</f>
        <v>35708.720000000001</v>
      </c>
      <c r="F34" s="25">
        <f>VLOOKUP(C34,RA!B34:I66,8,0)</f>
        <v>656.06</v>
      </c>
      <c r="G34" s="16">
        <f t="shared" si="0"/>
        <v>35052.660000000003</v>
      </c>
      <c r="H34" s="27">
        <f>RA!J35</f>
        <v>14.286210092124801</v>
      </c>
      <c r="I34" s="20">
        <f>IFERROR(VLOOKUP(B34,RMS!C:E,3,FALSE),0)</f>
        <v>35708.720000000001</v>
      </c>
      <c r="J34" s="21">
        <f>IFERROR(VLOOKUP(B34,RMS!C:F,4,FALSE),0)</f>
        <v>35052.660000000003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IFERROR(VLOOKUP(C35,RA!B39:D66,3,0),0)</f>
        <v>85993.63</v>
      </c>
      <c r="F35" s="25">
        <f>VLOOKUP(C35,RA!B34:I67,8,0)</f>
        <v>-8988.89</v>
      </c>
      <c r="G35" s="16">
        <f t="shared" si="0"/>
        <v>94982.52</v>
      </c>
      <c r="H35" s="27">
        <f>RA!J34</f>
        <v>0</v>
      </c>
      <c r="I35" s="20">
        <f>IFERROR(VLOOKUP(B35,RMS!C:E,3,FALSE),0)</f>
        <v>85993.63</v>
      </c>
      <c r="J35" s="21">
        <f>IFERROR(VLOOKUP(B35,RMS!C:F,4,FALSE),0)</f>
        <v>94982.52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62</v>
      </c>
      <c r="D36" s="67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14.286210092124801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IFERROR(VLOOKUP(C37,RA!B41:D68,3,0),0)</f>
        <v>16956.409599999999</v>
      </c>
      <c r="F37" s="25">
        <f>VLOOKUP(C37,RA!B8:I68,8,0)</f>
        <v>1302.2989</v>
      </c>
      <c r="G37" s="16">
        <f t="shared" si="0"/>
        <v>15654.110699999999</v>
      </c>
      <c r="H37" s="27">
        <f>RA!J35</f>
        <v>14.286210092124801</v>
      </c>
      <c r="I37" s="20">
        <f>IFERROR(VLOOKUP(B37,RMS!C:E,3,FALSE),0)</f>
        <v>16956.410256410301</v>
      </c>
      <c r="J37" s="21">
        <f>IFERROR(VLOOKUP(B37,RMS!C:F,4,FALSE),0)</f>
        <v>15654.1111111111</v>
      </c>
      <c r="K37" s="22">
        <f t="shared" si="1"/>
        <v>-6.5641030232654884E-4</v>
      </c>
      <c r="L37" s="22">
        <f t="shared" si="2"/>
        <v>-4.1111110112979077E-4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IFERROR(VLOOKUP(C38,RA!B42:D69,3,0),0)</f>
        <v>297292.37929999997</v>
      </c>
      <c r="F38" s="25">
        <f>VLOOKUP(C38,RA!B8:I69,8,0)</f>
        <v>16246.911400000001</v>
      </c>
      <c r="G38" s="16">
        <f t="shared" si="0"/>
        <v>281045.46789999999</v>
      </c>
      <c r="H38" s="27">
        <f>RA!J36</f>
        <v>0</v>
      </c>
      <c r="I38" s="20">
        <f>IFERROR(VLOOKUP(B38,RMS!C:E,3,FALSE),0)</f>
        <v>297292.37524700898</v>
      </c>
      <c r="J38" s="21">
        <f>IFERROR(VLOOKUP(B38,RMS!C:F,4,FALSE),0)</f>
        <v>281045.47042222199</v>
      </c>
      <c r="K38" s="22">
        <f t="shared" si="1"/>
        <v>4.0529909892939031E-3</v>
      </c>
      <c r="L38" s="22">
        <f t="shared" si="2"/>
        <v>-2.5222219992429018E-3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IFERROR(VLOOKUP(C39,RA!B43:D70,3,0),0)</f>
        <v>86929.62</v>
      </c>
      <c r="F39" s="25">
        <f>VLOOKUP(C39,RA!B9:I70,8,0)</f>
        <v>-7939.73</v>
      </c>
      <c r="G39" s="16">
        <f t="shared" si="0"/>
        <v>94869.349999999991</v>
      </c>
      <c r="H39" s="27">
        <f>RA!J37</f>
        <v>12.0640986883624</v>
      </c>
      <c r="I39" s="20">
        <f>IFERROR(VLOOKUP(B39,RMS!C:E,3,FALSE),0)</f>
        <v>86929.62</v>
      </c>
      <c r="J39" s="21">
        <f>IFERROR(VLOOKUP(B39,RMS!C:F,4,FALSE),0)</f>
        <v>94869.35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IFERROR(VLOOKUP(C40,RA!B44:D71,3,0),0)</f>
        <v>53791.56</v>
      </c>
      <c r="F40" s="25">
        <f>VLOOKUP(C40,RA!B10:I71,8,0)</f>
        <v>6931.56</v>
      </c>
      <c r="G40" s="16">
        <f t="shared" si="0"/>
        <v>46860</v>
      </c>
      <c r="H40" s="27">
        <f>RA!J38</f>
        <v>-7.9179911655257396</v>
      </c>
      <c r="I40" s="20">
        <f>IFERROR(VLOOKUP(B40,RMS!C:E,3,FALSE),0)</f>
        <v>53791.56</v>
      </c>
      <c r="J40" s="21">
        <f>IFERROR(VLOOKUP(B40,RMS!C:F,4,FALSE),0)</f>
        <v>46860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67</v>
      </c>
      <c r="D41" s="73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1.83725431771287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IFERROR(VLOOKUP(C42,RA!B46:D73,3,0),0)</f>
        <v>13488.8511</v>
      </c>
      <c r="F42" s="25">
        <f>VLOOKUP(C42,RA!B8:I72,8,0)</f>
        <v>679.96910000000003</v>
      </c>
      <c r="G42" s="16">
        <f t="shared" si="0"/>
        <v>12808.882</v>
      </c>
      <c r="H42" s="27">
        <f>RA!J39</f>
        <v>1.83725431771287</v>
      </c>
      <c r="I42" s="20">
        <f>VLOOKUP(B42,RMS!C:E,3,FALSE)</f>
        <v>13488.851070266999</v>
      </c>
      <c r="J42" s="21">
        <f>IFERROR(VLOOKUP(B42,RMS!C:F,4,FALSE),0)</f>
        <v>12808.881809242899</v>
      </c>
      <c r="K42" s="22">
        <f t="shared" si="1"/>
        <v>2.973300070152618E-5</v>
      </c>
      <c r="L42" s="22">
        <f t="shared" si="2"/>
        <v>1.9075710042670835E-4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17137213.536499999</v>
      </c>
      <c r="E7" s="64"/>
      <c r="F7" s="64"/>
      <c r="G7" s="52">
        <v>13631063.7925</v>
      </c>
      <c r="H7" s="53">
        <v>25.721761686194501</v>
      </c>
      <c r="I7" s="52">
        <v>1616031.8093000001</v>
      </c>
      <c r="J7" s="53">
        <v>9.4299566604458001</v>
      </c>
      <c r="K7" s="52">
        <v>1626971.5937999999</v>
      </c>
      <c r="L7" s="53">
        <v>11.9357639181117</v>
      </c>
      <c r="M7" s="53">
        <v>-6.7240169045900003E-3</v>
      </c>
      <c r="N7" s="52">
        <v>289034505.94480002</v>
      </c>
      <c r="O7" s="52">
        <v>7712178323.0361004</v>
      </c>
      <c r="P7" s="52">
        <v>910052</v>
      </c>
      <c r="Q7" s="52">
        <v>819900</v>
      </c>
      <c r="R7" s="53">
        <v>10.9954872545432</v>
      </c>
      <c r="S7" s="52">
        <v>18.8310267286924</v>
      </c>
      <c r="T7" s="52">
        <v>18.275200831564799</v>
      </c>
      <c r="U7" s="54">
        <v>2.9516494513849199</v>
      </c>
    </row>
    <row r="8" spans="1:23" ht="12" thickBot="1">
      <c r="A8" s="74">
        <v>42720</v>
      </c>
      <c r="B8" s="70" t="s">
        <v>6</v>
      </c>
      <c r="C8" s="71"/>
      <c r="D8" s="55">
        <v>678758.80949999997</v>
      </c>
      <c r="E8" s="58"/>
      <c r="F8" s="58"/>
      <c r="G8" s="55">
        <v>497311.50959999999</v>
      </c>
      <c r="H8" s="56">
        <v>36.485642579626301</v>
      </c>
      <c r="I8" s="55">
        <v>138460.592</v>
      </c>
      <c r="J8" s="56">
        <v>20.399085811054999</v>
      </c>
      <c r="K8" s="55">
        <v>132176.20910000001</v>
      </c>
      <c r="L8" s="56">
        <v>26.578152033181901</v>
      </c>
      <c r="M8" s="56">
        <v>4.7545492057844002E-2</v>
      </c>
      <c r="N8" s="55">
        <v>10094378.697000001</v>
      </c>
      <c r="O8" s="55">
        <v>287389469.13990003</v>
      </c>
      <c r="P8" s="55">
        <v>21398</v>
      </c>
      <c r="Q8" s="55">
        <v>19131</v>
      </c>
      <c r="R8" s="56">
        <v>11.849877162720199</v>
      </c>
      <c r="S8" s="55">
        <v>31.720665926722099</v>
      </c>
      <c r="T8" s="55">
        <v>29.7598824055198</v>
      </c>
      <c r="U8" s="57">
        <v>6.1814071802019797</v>
      </c>
    </row>
    <row r="9" spans="1:23" ht="12" thickBot="1">
      <c r="A9" s="75"/>
      <c r="B9" s="70" t="s">
        <v>7</v>
      </c>
      <c r="C9" s="71"/>
      <c r="D9" s="55">
        <v>85244.519100000005</v>
      </c>
      <c r="E9" s="58"/>
      <c r="F9" s="58"/>
      <c r="G9" s="55">
        <v>68602.962</v>
      </c>
      <c r="H9" s="56">
        <v>24.257782193136201</v>
      </c>
      <c r="I9" s="55">
        <v>20679.8488</v>
      </c>
      <c r="J9" s="56">
        <v>24.259446845773802</v>
      </c>
      <c r="K9" s="55">
        <v>16321.6705</v>
      </c>
      <c r="L9" s="56">
        <v>23.7914953293125</v>
      </c>
      <c r="M9" s="56">
        <v>0.26701790726629399</v>
      </c>
      <c r="N9" s="55">
        <v>1358494.2095999999</v>
      </c>
      <c r="O9" s="55">
        <v>39103684.564099997</v>
      </c>
      <c r="P9" s="55">
        <v>5128</v>
      </c>
      <c r="Q9" s="55">
        <v>3999</v>
      </c>
      <c r="R9" s="56">
        <v>28.2320580145036</v>
      </c>
      <c r="S9" s="55">
        <v>16.623346158346301</v>
      </c>
      <c r="T9" s="55">
        <v>16.207069292323101</v>
      </c>
      <c r="U9" s="57">
        <v>2.50417011146848</v>
      </c>
    </row>
    <row r="10" spans="1:23" ht="12" thickBot="1">
      <c r="A10" s="75"/>
      <c r="B10" s="70" t="s">
        <v>8</v>
      </c>
      <c r="C10" s="71"/>
      <c r="D10" s="55">
        <v>123743.56269999999</v>
      </c>
      <c r="E10" s="58"/>
      <c r="F10" s="58"/>
      <c r="G10" s="55">
        <v>82849.713699999993</v>
      </c>
      <c r="H10" s="56">
        <v>49.359070989764902</v>
      </c>
      <c r="I10" s="55">
        <v>21660.466400000001</v>
      </c>
      <c r="J10" s="56">
        <v>17.5043177417745</v>
      </c>
      <c r="K10" s="55">
        <v>25086.331200000001</v>
      </c>
      <c r="L10" s="56">
        <v>30.279321532525699</v>
      </c>
      <c r="M10" s="56">
        <v>-0.13656300607240601</v>
      </c>
      <c r="N10" s="55">
        <v>1681325.8143</v>
      </c>
      <c r="O10" s="55">
        <v>62322436.457999997</v>
      </c>
      <c r="P10" s="55">
        <v>93055</v>
      </c>
      <c r="Q10" s="55">
        <v>81038</v>
      </c>
      <c r="R10" s="56">
        <v>14.8288457266961</v>
      </c>
      <c r="S10" s="55">
        <v>1.32978950835527</v>
      </c>
      <c r="T10" s="55">
        <v>0.97088466151681996</v>
      </c>
      <c r="U10" s="57">
        <v>26.989598322396098</v>
      </c>
    </row>
    <row r="11" spans="1:23" ht="12" thickBot="1">
      <c r="A11" s="75"/>
      <c r="B11" s="70" t="s">
        <v>9</v>
      </c>
      <c r="C11" s="71"/>
      <c r="D11" s="55">
        <v>65956.233900000007</v>
      </c>
      <c r="E11" s="58"/>
      <c r="F11" s="58"/>
      <c r="G11" s="55">
        <v>69457.605800000005</v>
      </c>
      <c r="H11" s="56">
        <v>-5.0410201441178897</v>
      </c>
      <c r="I11" s="55">
        <v>10491.1229</v>
      </c>
      <c r="J11" s="56">
        <v>15.9061885126828</v>
      </c>
      <c r="K11" s="55">
        <v>15136.6893</v>
      </c>
      <c r="L11" s="56">
        <v>21.792702362338002</v>
      </c>
      <c r="M11" s="56">
        <v>-0.30690769348089902</v>
      </c>
      <c r="N11" s="55">
        <v>953526.36369999999</v>
      </c>
      <c r="O11" s="55">
        <v>23464218.884199999</v>
      </c>
      <c r="P11" s="55">
        <v>2849</v>
      </c>
      <c r="Q11" s="55">
        <v>2408</v>
      </c>
      <c r="R11" s="56">
        <v>18.3139534883721</v>
      </c>
      <c r="S11" s="55">
        <v>23.150661249561299</v>
      </c>
      <c r="T11" s="55">
        <v>22.144151744186001</v>
      </c>
      <c r="U11" s="57">
        <v>4.3476490564358299</v>
      </c>
    </row>
    <row r="12" spans="1:23" ht="12" thickBot="1">
      <c r="A12" s="75"/>
      <c r="B12" s="70" t="s">
        <v>10</v>
      </c>
      <c r="C12" s="71"/>
      <c r="D12" s="55">
        <v>522295.39169999998</v>
      </c>
      <c r="E12" s="58"/>
      <c r="F12" s="58"/>
      <c r="G12" s="55">
        <v>219567.4522</v>
      </c>
      <c r="H12" s="56">
        <v>137.87468792243899</v>
      </c>
      <c r="I12" s="55">
        <v>816.7002</v>
      </c>
      <c r="J12" s="56">
        <v>0.156367491074687</v>
      </c>
      <c r="K12" s="55">
        <v>32353.540499999999</v>
      </c>
      <c r="L12" s="56">
        <v>14.7351258922155</v>
      </c>
      <c r="M12" s="56">
        <v>-0.97475700688770095</v>
      </c>
      <c r="N12" s="55">
        <v>3816216.8889000001</v>
      </c>
      <c r="O12" s="55">
        <v>90896871.573799998</v>
      </c>
      <c r="P12" s="55">
        <v>3311</v>
      </c>
      <c r="Q12" s="55">
        <v>1634</v>
      </c>
      <c r="R12" s="56">
        <v>102.631578947368</v>
      </c>
      <c r="S12" s="55">
        <v>157.74551244337101</v>
      </c>
      <c r="T12" s="55">
        <v>103.985468421053</v>
      </c>
      <c r="U12" s="57">
        <v>34.0802366987254</v>
      </c>
    </row>
    <row r="13" spans="1:23" ht="12" thickBot="1">
      <c r="A13" s="75"/>
      <c r="B13" s="70" t="s">
        <v>11</v>
      </c>
      <c r="C13" s="71"/>
      <c r="D13" s="55">
        <v>467388.61259999999</v>
      </c>
      <c r="E13" s="58"/>
      <c r="F13" s="58"/>
      <c r="G13" s="55">
        <v>254404.17180000001</v>
      </c>
      <c r="H13" s="56">
        <v>83.718926184684506</v>
      </c>
      <c r="I13" s="55">
        <v>9615.8469999999998</v>
      </c>
      <c r="J13" s="56">
        <v>2.0573558577965199</v>
      </c>
      <c r="K13" s="55">
        <v>69652.426399999997</v>
      </c>
      <c r="L13" s="56">
        <v>27.378649456565199</v>
      </c>
      <c r="M13" s="56">
        <v>-0.86194526885857403</v>
      </c>
      <c r="N13" s="55">
        <v>4040767.2116999999</v>
      </c>
      <c r="O13" s="55">
        <v>123763996.67200001</v>
      </c>
      <c r="P13" s="55">
        <v>12509</v>
      </c>
      <c r="Q13" s="55">
        <v>6898</v>
      </c>
      <c r="R13" s="56">
        <v>81.342418092200703</v>
      </c>
      <c r="S13" s="55">
        <v>37.364186793508701</v>
      </c>
      <c r="T13" s="55">
        <v>32.882337561612097</v>
      </c>
      <c r="U13" s="57">
        <v>11.995040215020101</v>
      </c>
    </row>
    <row r="14" spans="1:23" ht="12" thickBot="1">
      <c r="A14" s="75"/>
      <c r="B14" s="70" t="s">
        <v>12</v>
      </c>
      <c r="C14" s="71"/>
      <c r="D14" s="55">
        <v>139169.25210000001</v>
      </c>
      <c r="E14" s="58"/>
      <c r="F14" s="58"/>
      <c r="G14" s="55">
        <v>146839.52650000001</v>
      </c>
      <c r="H14" s="56">
        <v>-5.2235760920953398</v>
      </c>
      <c r="I14" s="55">
        <v>26682.136999999999</v>
      </c>
      <c r="J14" s="56">
        <v>19.172436869048902</v>
      </c>
      <c r="K14" s="55">
        <v>28809.435099999999</v>
      </c>
      <c r="L14" s="56">
        <v>19.6196731130157</v>
      </c>
      <c r="M14" s="56">
        <v>-7.3840326706024001E-2</v>
      </c>
      <c r="N14" s="55">
        <v>1667530.3436</v>
      </c>
      <c r="O14" s="55">
        <v>50093553.342500001</v>
      </c>
      <c r="P14" s="55">
        <v>1990</v>
      </c>
      <c r="Q14" s="55">
        <v>1460</v>
      </c>
      <c r="R14" s="56">
        <v>36.301369863013697</v>
      </c>
      <c r="S14" s="55">
        <v>69.934297537688494</v>
      </c>
      <c r="T14" s="55">
        <v>54.790217876712298</v>
      </c>
      <c r="U14" s="57">
        <v>21.6547247833794</v>
      </c>
    </row>
    <row r="15" spans="1:23" ht="12" thickBot="1">
      <c r="A15" s="75"/>
      <c r="B15" s="70" t="s">
        <v>13</v>
      </c>
      <c r="C15" s="71"/>
      <c r="D15" s="55">
        <v>136438.98120000001</v>
      </c>
      <c r="E15" s="58"/>
      <c r="F15" s="58"/>
      <c r="G15" s="55">
        <v>88945.710399999996</v>
      </c>
      <c r="H15" s="56">
        <v>53.395796814053</v>
      </c>
      <c r="I15" s="55">
        <v>-3490.732</v>
      </c>
      <c r="J15" s="56">
        <v>-2.55845651242667</v>
      </c>
      <c r="K15" s="55">
        <v>15570.370999999999</v>
      </c>
      <c r="L15" s="56">
        <v>17.505477138782801</v>
      </c>
      <c r="M15" s="56">
        <v>-1.2241906759961001</v>
      </c>
      <c r="N15" s="55">
        <v>1304840.703</v>
      </c>
      <c r="O15" s="55">
        <v>45484599.323899999</v>
      </c>
      <c r="P15" s="55">
        <v>4636</v>
      </c>
      <c r="Q15" s="55">
        <v>2193</v>
      </c>
      <c r="R15" s="56">
        <v>111.39990880073</v>
      </c>
      <c r="S15" s="55">
        <v>29.430323813632398</v>
      </c>
      <c r="T15" s="55">
        <v>31.338958276333798</v>
      </c>
      <c r="U15" s="57">
        <v>-6.4852649083570402</v>
      </c>
    </row>
    <row r="16" spans="1:23" ht="12" thickBot="1">
      <c r="A16" s="75"/>
      <c r="B16" s="70" t="s">
        <v>14</v>
      </c>
      <c r="C16" s="71"/>
      <c r="D16" s="55">
        <v>670572.75859999994</v>
      </c>
      <c r="E16" s="58"/>
      <c r="F16" s="58"/>
      <c r="G16" s="55">
        <v>430031.95240000001</v>
      </c>
      <c r="H16" s="56">
        <v>55.935565917264199</v>
      </c>
      <c r="I16" s="55">
        <v>-2865.5679</v>
      </c>
      <c r="J16" s="56">
        <v>-0.42733139144850402</v>
      </c>
      <c r="K16" s="55">
        <v>33549.390200000002</v>
      </c>
      <c r="L16" s="56">
        <v>7.8016040465741003</v>
      </c>
      <c r="M16" s="56">
        <v>-1.0854134123725401</v>
      </c>
      <c r="N16" s="55">
        <v>12122319.3991</v>
      </c>
      <c r="O16" s="55">
        <v>391029079.14179999</v>
      </c>
      <c r="P16" s="55">
        <v>33381</v>
      </c>
      <c r="Q16" s="55">
        <v>26314</v>
      </c>
      <c r="R16" s="56">
        <v>26.856426236984099</v>
      </c>
      <c r="S16" s="55">
        <v>20.088456265540302</v>
      </c>
      <c r="T16" s="55">
        <v>20.7376573306985</v>
      </c>
      <c r="U16" s="57">
        <v>-3.2317120667546999</v>
      </c>
    </row>
    <row r="17" spans="1:21" ht="12" thickBot="1">
      <c r="A17" s="75"/>
      <c r="B17" s="70" t="s">
        <v>15</v>
      </c>
      <c r="C17" s="71"/>
      <c r="D17" s="55">
        <v>545075.98820000002</v>
      </c>
      <c r="E17" s="58"/>
      <c r="F17" s="58"/>
      <c r="G17" s="55">
        <v>565883.84739999997</v>
      </c>
      <c r="H17" s="56">
        <v>-3.6770548047277498</v>
      </c>
      <c r="I17" s="55">
        <v>77774.065900000001</v>
      </c>
      <c r="J17" s="56">
        <v>14.268481383088</v>
      </c>
      <c r="K17" s="55">
        <v>52092.225400000003</v>
      </c>
      <c r="L17" s="56">
        <v>9.2054625060146194</v>
      </c>
      <c r="M17" s="56">
        <v>0.49300716763004698</v>
      </c>
      <c r="N17" s="55">
        <v>8913174.9101</v>
      </c>
      <c r="O17" s="55">
        <v>384183428.13139999</v>
      </c>
      <c r="P17" s="55">
        <v>10479</v>
      </c>
      <c r="Q17" s="55">
        <v>10214</v>
      </c>
      <c r="R17" s="56">
        <v>2.5944781672214701</v>
      </c>
      <c r="S17" s="55">
        <v>52.016030938066599</v>
      </c>
      <c r="T17" s="55">
        <v>62.641393802623902</v>
      </c>
      <c r="U17" s="57">
        <v>-20.427092711492001</v>
      </c>
    </row>
    <row r="18" spans="1:21" ht="12" customHeight="1" thickBot="1">
      <c r="A18" s="75"/>
      <c r="B18" s="70" t="s">
        <v>16</v>
      </c>
      <c r="C18" s="71"/>
      <c r="D18" s="55">
        <v>1611887.723</v>
      </c>
      <c r="E18" s="58"/>
      <c r="F18" s="58"/>
      <c r="G18" s="55">
        <v>1211398.6007999999</v>
      </c>
      <c r="H18" s="56">
        <v>33.060061480632299</v>
      </c>
      <c r="I18" s="55">
        <v>239183.9155</v>
      </c>
      <c r="J18" s="56">
        <v>14.8387454093166</v>
      </c>
      <c r="K18" s="55">
        <v>190030.5618</v>
      </c>
      <c r="L18" s="56">
        <v>15.686873146007001</v>
      </c>
      <c r="M18" s="56">
        <v>0.258660255668412</v>
      </c>
      <c r="N18" s="55">
        <v>25696578.033799998</v>
      </c>
      <c r="O18" s="55">
        <v>746402503.85319996</v>
      </c>
      <c r="P18" s="55">
        <v>69751</v>
      </c>
      <c r="Q18" s="55">
        <v>57502</v>
      </c>
      <c r="R18" s="56">
        <v>21.3018677611214</v>
      </c>
      <c r="S18" s="55">
        <v>23.109170090751402</v>
      </c>
      <c r="T18" s="55">
        <v>22.742718912385701</v>
      </c>
      <c r="U18" s="57">
        <v>1.58573924085829</v>
      </c>
    </row>
    <row r="19" spans="1:21" ht="12" customHeight="1" thickBot="1">
      <c r="A19" s="75"/>
      <c r="B19" s="70" t="s">
        <v>17</v>
      </c>
      <c r="C19" s="71"/>
      <c r="D19" s="55">
        <v>503888.54369999998</v>
      </c>
      <c r="E19" s="58"/>
      <c r="F19" s="58"/>
      <c r="G19" s="55">
        <v>584796.96810000006</v>
      </c>
      <c r="H19" s="56">
        <v>-13.8353016197862</v>
      </c>
      <c r="I19" s="55">
        <v>56279.603499999997</v>
      </c>
      <c r="J19" s="56">
        <v>11.1690579600689</v>
      </c>
      <c r="K19" s="55">
        <v>32851.192300000002</v>
      </c>
      <c r="L19" s="56">
        <v>5.61753806739683</v>
      </c>
      <c r="M19" s="56">
        <v>0.71316775921097997</v>
      </c>
      <c r="N19" s="55">
        <v>9765311.2080000006</v>
      </c>
      <c r="O19" s="55">
        <v>231557125.49579999</v>
      </c>
      <c r="P19" s="55">
        <v>12717</v>
      </c>
      <c r="Q19" s="55">
        <v>11081</v>
      </c>
      <c r="R19" s="56">
        <v>14.7640104683693</v>
      </c>
      <c r="S19" s="55">
        <v>39.623224321774003</v>
      </c>
      <c r="T19" s="55">
        <v>40.678235998556097</v>
      </c>
      <c r="U19" s="57">
        <v>-2.6626093530766299</v>
      </c>
    </row>
    <row r="20" spans="1:21" ht="12" thickBot="1">
      <c r="A20" s="75"/>
      <c r="B20" s="70" t="s">
        <v>18</v>
      </c>
      <c r="C20" s="71"/>
      <c r="D20" s="55">
        <v>1193359.7611</v>
      </c>
      <c r="E20" s="58"/>
      <c r="F20" s="58"/>
      <c r="G20" s="55">
        <v>884737.25630000001</v>
      </c>
      <c r="H20" s="56">
        <v>34.882955657442203</v>
      </c>
      <c r="I20" s="55">
        <v>62597.744100000004</v>
      </c>
      <c r="J20" s="56">
        <v>5.2455048461077203</v>
      </c>
      <c r="K20" s="55">
        <v>74553.581699999995</v>
      </c>
      <c r="L20" s="56">
        <v>8.4266352715590997</v>
      </c>
      <c r="M20" s="56">
        <v>-0.160365703798239</v>
      </c>
      <c r="N20" s="55">
        <v>20851294.5405</v>
      </c>
      <c r="O20" s="55">
        <v>466976923.47060001</v>
      </c>
      <c r="P20" s="55">
        <v>44314</v>
      </c>
      <c r="Q20" s="55">
        <v>42875</v>
      </c>
      <c r="R20" s="56">
        <v>3.35626822157435</v>
      </c>
      <c r="S20" s="55">
        <v>26.9296330978923</v>
      </c>
      <c r="T20" s="55">
        <v>27.736207701457701</v>
      </c>
      <c r="U20" s="57">
        <v>-2.9951191708903599</v>
      </c>
    </row>
    <row r="21" spans="1:21" ht="12" customHeight="1" thickBot="1">
      <c r="A21" s="75"/>
      <c r="B21" s="70" t="s">
        <v>19</v>
      </c>
      <c r="C21" s="71"/>
      <c r="D21" s="55">
        <v>363067.15379999997</v>
      </c>
      <c r="E21" s="58"/>
      <c r="F21" s="58"/>
      <c r="G21" s="55">
        <v>288011.73790000001</v>
      </c>
      <c r="H21" s="56">
        <v>26.059846187956399</v>
      </c>
      <c r="I21" s="55">
        <v>46312.588300000003</v>
      </c>
      <c r="J21" s="56">
        <v>12.755928983185299</v>
      </c>
      <c r="K21" s="55">
        <v>36304.121299999999</v>
      </c>
      <c r="L21" s="56">
        <v>12.6050839332823</v>
      </c>
      <c r="M21" s="56">
        <v>0.27568404472028901</v>
      </c>
      <c r="N21" s="55">
        <v>5846563.5701000001</v>
      </c>
      <c r="O21" s="55">
        <v>145089455.5508</v>
      </c>
      <c r="P21" s="55">
        <v>31287</v>
      </c>
      <c r="Q21" s="55">
        <v>29433</v>
      </c>
      <c r="R21" s="56">
        <v>6.2990520843950701</v>
      </c>
      <c r="S21" s="55">
        <v>11.6044093009876</v>
      </c>
      <c r="T21" s="55">
        <v>12.4896967859206</v>
      </c>
      <c r="U21" s="57">
        <v>-7.6288888298483997</v>
      </c>
    </row>
    <row r="22" spans="1:21" ht="12" customHeight="1" thickBot="1">
      <c r="A22" s="75"/>
      <c r="B22" s="70" t="s">
        <v>20</v>
      </c>
      <c r="C22" s="71"/>
      <c r="D22" s="55">
        <v>1065445.0649000001</v>
      </c>
      <c r="E22" s="58"/>
      <c r="F22" s="58"/>
      <c r="G22" s="55">
        <v>821387.80169999995</v>
      </c>
      <c r="H22" s="56">
        <v>29.712793724825499</v>
      </c>
      <c r="I22" s="55">
        <v>65186.017800000001</v>
      </c>
      <c r="J22" s="56">
        <v>6.1181960429014</v>
      </c>
      <c r="K22" s="55">
        <v>102055.734</v>
      </c>
      <c r="L22" s="56">
        <v>12.4247929892285</v>
      </c>
      <c r="M22" s="56">
        <v>-0.36127040348364903</v>
      </c>
      <c r="N22" s="55">
        <v>17352473.2597</v>
      </c>
      <c r="O22" s="55">
        <v>499504824.37870002</v>
      </c>
      <c r="P22" s="55">
        <v>62637</v>
      </c>
      <c r="Q22" s="55">
        <v>54848</v>
      </c>
      <c r="R22" s="56">
        <v>14.2010647607935</v>
      </c>
      <c r="S22" s="55">
        <v>17.009835479029999</v>
      </c>
      <c r="T22" s="55">
        <v>17.1080364954055</v>
      </c>
      <c r="U22" s="57">
        <v>-0.577319025199175</v>
      </c>
    </row>
    <row r="23" spans="1:21" ht="12" thickBot="1">
      <c r="A23" s="75"/>
      <c r="B23" s="70" t="s">
        <v>21</v>
      </c>
      <c r="C23" s="71"/>
      <c r="D23" s="55">
        <v>2082801.2049</v>
      </c>
      <c r="E23" s="58"/>
      <c r="F23" s="58"/>
      <c r="G23" s="55">
        <v>2024505.8765</v>
      </c>
      <c r="H23" s="56">
        <v>2.8794842769625402</v>
      </c>
      <c r="I23" s="55">
        <v>214777.47529999999</v>
      </c>
      <c r="J23" s="56">
        <v>10.311952710355399</v>
      </c>
      <c r="K23" s="55">
        <v>226617.56219999999</v>
      </c>
      <c r="L23" s="56">
        <v>11.1937221240266</v>
      </c>
      <c r="M23" s="56">
        <v>-5.2246996150945003E-2</v>
      </c>
      <c r="N23" s="55">
        <v>35678943.788000003</v>
      </c>
      <c r="O23" s="55">
        <v>1123118010.9465001</v>
      </c>
      <c r="P23" s="55">
        <v>69650</v>
      </c>
      <c r="Q23" s="55">
        <v>62840</v>
      </c>
      <c r="R23" s="56">
        <v>10.8370464672183</v>
      </c>
      <c r="S23" s="55">
        <v>29.903822037329501</v>
      </c>
      <c r="T23" s="55">
        <v>30.106243316358999</v>
      </c>
      <c r="U23" s="57">
        <v>-0.67690771693603202</v>
      </c>
    </row>
    <row r="24" spans="1:21" ht="12" thickBot="1">
      <c r="A24" s="75"/>
      <c r="B24" s="70" t="s">
        <v>22</v>
      </c>
      <c r="C24" s="71"/>
      <c r="D24" s="55">
        <v>379048.42619999999</v>
      </c>
      <c r="E24" s="58"/>
      <c r="F24" s="58"/>
      <c r="G24" s="55">
        <v>222674.56460000001</v>
      </c>
      <c r="H24" s="56">
        <v>70.225291281427303</v>
      </c>
      <c r="I24" s="55">
        <v>37806.5314</v>
      </c>
      <c r="J24" s="56">
        <v>9.9740636780936995</v>
      </c>
      <c r="K24" s="55">
        <v>36493.015500000001</v>
      </c>
      <c r="L24" s="56">
        <v>16.3884975212836</v>
      </c>
      <c r="M24" s="56">
        <v>3.5993624588245003E-2</v>
      </c>
      <c r="N24" s="55">
        <v>4960643.3021999998</v>
      </c>
      <c r="O24" s="55">
        <v>109953002.1705</v>
      </c>
      <c r="P24" s="55">
        <v>30026</v>
      </c>
      <c r="Q24" s="55">
        <v>27499</v>
      </c>
      <c r="R24" s="56">
        <v>9.1894250700025601</v>
      </c>
      <c r="S24" s="55">
        <v>12.6240067341637</v>
      </c>
      <c r="T24" s="55">
        <v>12.0665232917561</v>
      </c>
      <c r="U24" s="57">
        <v>4.4160578661525101</v>
      </c>
    </row>
    <row r="25" spans="1:21" ht="12" thickBot="1">
      <c r="A25" s="75"/>
      <c r="B25" s="70" t="s">
        <v>23</v>
      </c>
      <c r="C25" s="71"/>
      <c r="D25" s="55">
        <v>469202.00630000001</v>
      </c>
      <c r="E25" s="58"/>
      <c r="F25" s="58"/>
      <c r="G25" s="55">
        <v>301827.56640000001</v>
      </c>
      <c r="H25" s="56">
        <v>55.453662465735597</v>
      </c>
      <c r="I25" s="55">
        <v>27068.888200000001</v>
      </c>
      <c r="J25" s="56">
        <v>5.7691330890628398</v>
      </c>
      <c r="K25" s="55">
        <v>26102.026000000002</v>
      </c>
      <c r="L25" s="56">
        <v>8.6479927301961599</v>
      </c>
      <c r="M25" s="56">
        <v>3.7041653395027997E-2</v>
      </c>
      <c r="N25" s="55">
        <v>7541264.5562000005</v>
      </c>
      <c r="O25" s="55">
        <v>132935281.1309</v>
      </c>
      <c r="P25" s="55">
        <v>20472</v>
      </c>
      <c r="Q25" s="55">
        <v>18742</v>
      </c>
      <c r="R25" s="56">
        <v>9.2306050581581403</v>
      </c>
      <c r="S25" s="55">
        <v>22.919207029112901</v>
      </c>
      <c r="T25" s="55">
        <v>23.244778604204502</v>
      </c>
      <c r="U25" s="57">
        <v>-1.42051849646444</v>
      </c>
    </row>
    <row r="26" spans="1:21" ht="12" thickBot="1">
      <c r="A26" s="75"/>
      <c r="B26" s="70" t="s">
        <v>24</v>
      </c>
      <c r="C26" s="71"/>
      <c r="D26" s="55">
        <v>636630.95189999999</v>
      </c>
      <c r="E26" s="58"/>
      <c r="F26" s="58"/>
      <c r="G26" s="55">
        <v>519806.01319999999</v>
      </c>
      <c r="H26" s="56">
        <v>22.474718593732501</v>
      </c>
      <c r="I26" s="55">
        <v>151658.14720000001</v>
      </c>
      <c r="J26" s="56">
        <v>23.821987722617401</v>
      </c>
      <c r="K26" s="55">
        <v>126151.7455</v>
      </c>
      <c r="L26" s="56">
        <v>24.269004647212899</v>
      </c>
      <c r="M26" s="56">
        <v>0.20218825826710399</v>
      </c>
      <c r="N26" s="55">
        <v>11756321.0677</v>
      </c>
      <c r="O26" s="55">
        <v>246089956.42340001</v>
      </c>
      <c r="P26" s="55">
        <v>46400</v>
      </c>
      <c r="Q26" s="55">
        <v>42915</v>
      </c>
      <c r="R26" s="56">
        <v>8.1207037166491904</v>
      </c>
      <c r="S26" s="55">
        <v>13.7204946530172</v>
      </c>
      <c r="T26" s="55">
        <v>13.698280305254601</v>
      </c>
      <c r="U26" s="57">
        <v>0.16190631842696199</v>
      </c>
    </row>
    <row r="27" spans="1:21" ht="12" thickBot="1">
      <c r="A27" s="75"/>
      <c r="B27" s="70" t="s">
        <v>25</v>
      </c>
      <c r="C27" s="71"/>
      <c r="D27" s="55">
        <v>267563.9901</v>
      </c>
      <c r="E27" s="58"/>
      <c r="F27" s="58"/>
      <c r="G27" s="55">
        <v>223051.04500000001</v>
      </c>
      <c r="H27" s="56">
        <v>19.9563938828442</v>
      </c>
      <c r="I27" s="55">
        <v>62620.459799999997</v>
      </c>
      <c r="J27" s="56">
        <v>23.403919106078501</v>
      </c>
      <c r="K27" s="55">
        <v>60340.981699999997</v>
      </c>
      <c r="L27" s="56">
        <v>27.052543824665801</v>
      </c>
      <c r="M27" s="56">
        <v>3.7776616087106002E-2</v>
      </c>
      <c r="N27" s="55">
        <v>4051868.2999</v>
      </c>
      <c r="O27" s="55">
        <v>89649905.971100003</v>
      </c>
      <c r="P27" s="55">
        <v>33811</v>
      </c>
      <c r="Q27" s="55">
        <v>29091</v>
      </c>
      <c r="R27" s="56">
        <v>16.224949297033401</v>
      </c>
      <c r="S27" s="55">
        <v>7.9135189760728801</v>
      </c>
      <c r="T27" s="55">
        <v>7.7955434773641299</v>
      </c>
      <c r="U27" s="57">
        <v>1.4908095761879301</v>
      </c>
    </row>
    <row r="28" spans="1:21" ht="12" thickBot="1">
      <c r="A28" s="75"/>
      <c r="B28" s="70" t="s">
        <v>26</v>
      </c>
      <c r="C28" s="71"/>
      <c r="D28" s="55">
        <v>1391392.1436999999</v>
      </c>
      <c r="E28" s="58"/>
      <c r="F28" s="58"/>
      <c r="G28" s="55">
        <v>1076238.7838000001</v>
      </c>
      <c r="H28" s="56">
        <v>29.282847323830101</v>
      </c>
      <c r="I28" s="55">
        <v>20261.5867</v>
      </c>
      <c r="J28" s="56">
        <v>1.45620965245069</v>
      </c>
      <c r="K28" s="55">
        <v>42860.9637</v>
      </c>
      <c r="L28" s="56">
        <v>3.9824771551779499</v>
      </c>
      <c r="M28" s="56">
        <v>-0.52727178880487902</v>
      </c>
      <c r="N28" s="55">
        <v>25580632.9857</v>
      </c>
      <c r="O28" s="55">
        <v>398274060.57349998</v>
      </c>
      <c r="P28" s="55">
        <v>45407</v>
      </c>
      <c r="Q28" s="55">
        <v>44642</v>
      </c>
      <c r="R28" s="56">
        <v>1.71363290175171</v>
      </c>
      <c r="S28" s="55">
        <v>30.642679404056601</v>
      </c>
      <c r="T28" s="55">
        <v>29.649479481206001</v>
      </c>
      <c r="U28" s="57">
        <v>3.2412306696623898</v>
      </c>
    </row>
    <row r="29" spans="1:21" ht="12" thickBot="1">
      <c r="A29" s="75"/>
      <c r="B29" s="70" t="s">
        <v>27</v>
      </c>
      <c r="C29" s="71"/>
      <c r="D29" s="55">
        <v>811221.4327</v>
      </c>
      <c r="E29" s="58"/>
      <c r="F29" s="58"/>
      <c r="G29" s="55">
        <v>635827.44990000001</v>
      </c>
      <c r="H29" s="56">
        <v>27.585154247050099</v>
      </c>
      <c r="I29" s="55">
        <v>112395.9179</v>
      </c>
      <c r="J29" s="56">
        <v>13.8551464950711</v>
      </c>
      <c r="K29" s="55">
        <v>94837.905799999993</v>
      </c>
      <c r="L29" s="56">
        <v>14.915667106683699</v>
      </c>
      <c r="M29" s="56">
        <v>0.18513707100436599</v>
      </c>
      <c r="N29" s="55">
        <v>13052364.9088</v>
      </c>
      <c r="O29" s="55">
        <v>271673373.34240001</v>
      </c>
      <c r="P29" s="55">
        <v>110906</v>
      </c>
      <c r="Q29" s="55">
        <v>114987</v>
      </c>
      <c r="R29" s="56">
        <v>-3.54909685442703</v>
      </c>
      <c r="S29" s="55">
        <v>7.3144954529060699</v>
      </c>
      <c r="T29" s="55">
        <v>7.2637651056206396</v>
      </c>
      <c r="U29" s="57">
        <v>0.69355907884628298</v>
      </c>
    </row>
    <row r="30" spans="1:21" ht="12" thickBot="1">
      <c r="A30" s="75"/>
      <c r="B30" s="70" t="s">
        <v>28</v>
      </c>
      <c r="C30" s="71"/>
      <c r="D30" s="55">
        <v>945277.84909999999</v>
      </c>
      <c r="E30" s="58"/>
      <c r="F30" s="58"/>
      <c r="G30" s="55">
        <v>646563.42989999999</v>
      </c>
      <c r="H30" s="56">
        <v>46.200327050077703</v>
      </c>
      <c r="I30" s="55">
        <v>106022.44749999999</v>
      </c>
      <c r="J30" s="56">
        <v>11.216008880451801</v>
      </c>
      <c r="K30" s="55">
        <v>84775.006800000003</v>
      </c>
      <c r="L30" s="56">
        <v>13.1116303334866</v>
      </c>
      <c r="M30" s="56">
        <v>0.25063331165666197</v>
      </c>
      <c r="N30" s="55">
        <v>15217128.8193</v>
      </c>
      <c r="O30" s="55">
        <v>421721109.67479998</v>
      </c>
      <c r="P30" s="55">
        <v>72499</v>
      </c>
      <c r="Q30" s="55">
        <v>63540</v>
      </c>
      <c r="R30" s="56">
        <v>14.0997796663519</v>
      </c>
      <c r="S30" s="55">
        <v>13.0384950013104</v>
      </c>
      <c r="T30" s="55">
        <v>12.407937042807699</v>
      </c>
      <c r="U30" s="57">
        <v>4.8361253230477201</v>
      </c>
    </row>
    <row r="31" spans="1:21" ht="12" thickBot="1">
      <c r="A31" s="75"/>
      <c r="B31" s="70" t="s">
        <v>29</v>
      </c>
      <c r="C31" s="71"/>
      <c r="D31" s="55">
        <v>727035.04009999998</v>
      </c>
      <c r="E31" s="58"/>
      <c r="F31" s="58"/>
      <c r="G31" s="55">
        <v>671655.53870000003</v>
      </c>
      <c r="H31" s="56">
        <v>8.2452236614005905</v>
      </c>
      <c r="I31" s="55">
        <v>34365.040500000003</v>
      </c>
      <c r="J31" s="56">
        <v>4.7267378605676704</v>
      </c>
      <c r="K31" s="55">
        <v>32248.308700000001</v>
      </c>
      <c r="L31" s="56">
        <v>4.8013165740309596</v>
      </c>
      <c r="M31" s="56">
        <v>6.5638536882400997E-2</v>
      </c>
      <c r="N31" s="55">
        <v>13388526.9628</v>
      </c>
      <c r="O31" s="55">
        <v>455463161.77579999</v>
      </c>
      <c r="P31" s="55">
        <v>27596</v>
      </c>
      <c r="Q31" s="55">
        <v>26233</v>
      </c>
      <c r="R31" s="56">
        <v>5.1957458163381904</v>
      </c>
      <c r="S31" s="55">
        <v>26.345667491665498</v>
      </c>
      <c r="T31" s="55">
        <v>26.495826600083898</v>
      </c>
      <c r="U31" s="57">
        <v>-0.56995750237076703</v>
      </c>
    </row>
    <row r="32" spans="1:21" ht="12" thickBot="1">
      <c r="A32" s="75"/>
      <c r="B32" s="70" t="s">
        <v>30</v>
      </c>
      <c r="C32" s="71"/>
      <c r="D32" s="55">
        <v>141512.90270000001</v>
      </c>
      <c r="E32" s="58"/>
      <c r="F32" s="58"/>
      <c r="G32" s="55">
        <v>96219.760999999999</v>
      </c>
      <c r="H32" s="56">
        <v>47.072598423934998</v>
      </c>
      <c r="I32" s="55">
        <v>29499.352299999999</v>
      </c>
      <c r="J32" s="56">
        <v>20.845697980301601</v>
      </c>
      <c r="K32" s="55">
        <v>26228.818899999998</v>
      </c>
      <c r="L32" s="56">
        <v>27.259285023582599</v>
      </c>
      <c r="M32" s="56">
        <v>0.12469236272015299</v>
      </c>
      <c r="N32" s="55">
        <v>2161189.2494999999</v>
      </c>
      <c r="O32" s="55">
        <v>44654822.023699999</v>
      </c>
      <c r="P32" s="55">
        <v>27385</v>
      </c>
      <c r="Q32" s="55">
        <v>23155</v>
      </c>
      <c r="R32" s="56">
        <v>18.268192614985999</v>
      </c>
      <c r="S32" s="55">
        <v>5.1675334197553404</v>
      </c>
      <c r="T32" s="55">
        <v>5.3967856402504903</v>
      </c>
      <c r="U32" s="57">
        <v>-4.4363955077430299</v>
      </c>
    </row>
    <row r="33" spans="1:21" ht="12" thickBot="1">
      <c r="A33" s="75"/>
      <c r="B33" s="70" t="s">
        <v>66</v>
      </c>
      <c r="C33" s="7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0" t="s">
        <v>75</v>
      </c>
      <c r="C34" s="7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0" t="s">
        <v>31</v>
      </c>
      <c r="C35" s="71"/>
      <c r="D35" s="55">
        <v>261983.01269999999</v>
      </c>
      <c r="E35" s="58"/>
      <c r="F35" s="58"/>
      <c r="G35" s="55">
        <v>176838.15919999999</v>
      </c>
      <c r="H35" s="56">
        <v>48.148461782902402</v>
      </c>
      <c r="I35" s="55">
        <v>37427.443599999999</v>
      </c>
      <c r="J35" s="56">
        <v>14.286210092124801</v>
      </c>
      <c r="K35" s="55">
        <v>22934.844499999999</v>
      </c>
      <c r="L35" s="56">
        <v>12.9693978967861</v>
      </c>
      <c r="M35" s="56">
        <v>0.63190308964161501</v>
      </c>
      <c r="N35" s="55">
        <v>4749443.5524000004</v>
      </c>
      <c r="O35" s="55">
        <v>77929975.599800006</v>
      </c>
      <c r="P35" s="55">
        <v>14494</v>
      </c>
      <c r="Q35" s="55">
        <v>13272</v>
      </c>
      <c r="R35" s="56">
        <v>9.2073538276069993</v>
      </c>
      <c r="S35" s="55">
        <v>18.075273402787399</v>
      </c>
      <c r="T35" s="55">
        <v>17.528784742314599</v>
      </c>
      <c r="U35" s="57">
        <v>3.0234046716463001</v>
      </c>
    </row>
    <row r="36" spans="1:21" ht="12" customHeight="1" thickBot="1">
      <c r="A36" s="75"/>
      <c r="B36" s="70" t="s">
        <v>74</v>
      </c>
      <c r="C36" s="7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0" t="s">
        <v>61</v>
      </c>
      <c r="C37" s="71"/>
      <c r="D37" s="55">
        <v>122755.71</v>
      </c>
      <c r="E37" s="58"/>
      <c r="F37" s="58"/>
      <c r="G37" s="55">
        <v>45347.9</v>
      </c>
      <c r="H37" s="56">
        <v>170.69767288011101</v>
      </c>
      <c r="I37" s="55">
        <v>14809.37</v>
      </c>
      <c r="J37" s="56">
        <v>12.0640986883624</v>
      </c>
      <c r="K37" s="55">
        <v>2136.69</v>
      </c>
      <c r="L37" s="56">
        <v>4.7117727612524503</v>
      </c>
      <c r="M37" s="56">
        <v>5.9309867130936196</v>
      </c>
      <c r="N37" s="55">
        <v>3863427.38</v>
      </c>
      <c r="O37" s="55">
        <v>90287876.359999999</v>
      </c>
      <c r="P37" s="55">
        <v>72</v>
      </c>
      <c r="Q37" s="55">
        <v>47</v>
      </c>
      <c r="R37" s="56">
        <v>53.191489361702097</v>
      </c>
      <c r="S37" s="55">
        <v>1704.94041666667</v>
      </c>
      <c r="T37" s="55">
        <v>1600.71659574468</v>
      </c>
      <c r="U37" s="57">
        <v>6.11304769968174</v>
      </c>
    </row>
    <row r="38" spans="1:21" ht="12" thickBot="1">
      <c r="A38" s="75"/>
      <c r="B38" s="70" t="s">
        <v>35</v>
      </c>
      <c r="C38" s="71"/>
      <c r="D38" s="55">
        <v>138335.34</v>
      </c>
      <c r="E38" s="58"/>
      <c r="F38" s="58"/>
      <c r="G38" s="55">
        <v>158276.95000000001</v>
      </c>
      <c r="H38" s="56">
        <v>-12.5991876896794</v>
      </c>
      <c r="I38" s="55">
        <v>-10953.38</v>
      </c>
      <c r="J38" s="56">
        <v>-7.9179911655257396</v>
      </c>
      <c r="K38" s="55">
        <v>-24265.82</v>
      </c>
      <c r="L38" s="56">
        <v>-15.331240588095699</v>
      </c>
      <c r="M38" s="56">
        <v>-0.54860870145744101</v>
      </c>
      <c r="N38" s="55">
        <v>5636806.7999999998</v>
      </c>
      <c r="O38" s="55">
        <v>142378049.58000001</v>
      </c>
      <c r="P38" s="55">
        <v>69</v>
      </c>
      <c r="Q38" s="55">
        <v>70</v>
      </c>
      <c r="R38" s="56">
        <v>-1.4285714285714199</v>
      </c>
      <c r="S38" s="55">
        <v>2004.86</v>
      </c>
      <c r="T38" s="55">
        <v>1856.61871428571</v>
      </c>
      <c r="U38" s="57">
        <v>7.3940966309011902</v>
      </c>
    </row>
    <row r="39" spans="1:21" ht="12" thickBot="1">
      <c r="A39" s="75"/>
      <c r="B39" s="70" t="s">
        <v>36</v>
      </c>
      <c r="C39" s="71"/>
      <c r="D39" s="55">
        <v>35708.720000000001</v>
      </c>
      <c r="E39" s="58"/>
      <c r="F39" s="58"/>
      <c r="G39" s="55">
        <v>8374.36</v>
      </c>
      <c r="H39" s="56">
        <v>326.40536112610403</v>
      </c>
      <c r="I39" s="55">
        <v>656.06</v>
      </c>
      <c r="J39" s="56">
        <v>1.83725431771287</v>
      </c>
      <c r="K39" s="55">
        <v>-267.51</v>
      </c>
      <c r="L39" s="56">
        <v>-3.19439336259726</v>
      </c>
      <c r="M39" s="56">
        <v>-3.45246906657695</v>
      </c>
      <c r="N39" s="55">
        <v>1894362.13</v>
      </c>
      <c r="O39" s="55">
        <v>121776343.15000001</v>
      </c>
      <c r="P39" s="55">
        <v>17</v>
      </c>
      <c r="Q39" s="55">
        <v>12</v>
      </c>
      <c r="R39" s="56">
        <v>41.6666666666667</v>
      </c>
      <c r="S39" s="55">
        <v>2100.5129411764701</v>
      </c>
      <c r="T39" s="55">
        <v>2666.3108333333298</v>
      </c>
      <c r="U39" s="57">
        <v>-26.936177400552801</v>
      </c>
    </row>
    <row r="40" spans="1:21" ht="12" thickBot="1">
      <c r="A40" s="75"/>
      <c r="B40" s="70" t="s">
        <v>37</v>
      </c>
      <c r="C40" s="71"/>
      <c r="D40" s="55">
        <v>85993.63</v>
      </c>
      <c r="E40" s="58"/>
      <c r="F40" s="58"/>
      <c r="G40" s="55">
        <v>57542.78</v>
      </c>
      <c r="H40" s="56">
        <v>49.442953572976499</v>
      </c>
      <c r="I40" s="55">
        <v>-8988.89</v>
      </c>
      <c r="J40" s="56">
        <v>-10.452971923618099</v>
      </c>
      <c r="K40" s="55">
        <v>-11435.91</v>
      </c>
      <c r="L40" s="56">
        <v>-19.873753058159501</v>
      </c>
      <c r="M40" s="56">
        <v>-0.21397685011511999</v>
      </c>
      <c r="N40" s="55">
        <v>3041211.45</v>
      </c>
      <c r="O40" s="55">
        <v>100996955.59999999</v>
      </c>
      <c r="P40" s="55">
        <v>50</v>
      </c>
      <c r="Q40" s="55">
        <v>42</v>
      </c>
      <c r="R40" s="56">
        <v>19.047619047619001</v>
      </c>
      <c r="S40" s="55">
        <v>1719.8725999999999</v>
      </c>
      <c r="T40" s="55">
        <v>1490.30952380952</v>
      </c>
      <c r="U40" s="57">
        <v>13.3476791356799</v>
      </c>
    </row>
    <row r="41" spans="1:21" ht="12" thickBot="1">
      <c r="A41" s="75"/>
      <c r="B41" s="70" t="s">
        <v>63</v>
      </c>
      <c r="C41" s="71"/>
      <c r="D41" s="58"/>
      <c r="E41" s="58"/>
      <c r="F41" s="58"/>
      <c r="G41" s="55">
        <v>11.95</v>
      </c>
      <c r="H41" s="58"/>
      <c r="I41" s="58"/>
      <c r="J41" s="58"/>
      <c r="K41" s="55">
        <v>-711.15</v>
      </c>
      <c r="L41" s="56">
        <v>-5951.0460251045997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0" t="s">
        <v>32</v>
      </c>
      <c r="C42" s="71"/>
      <c r="D42" s="55">
        <v>16956.409599999999</v>
      </c>
      <c r="E42" s="58"/>
      <c r="F42" s="58"/>
      <c r="G42" s="55">
        <v>56142.734700000001</v>
      </c>
      <c r="H42" s="56">
        <v>-69.797677846284202</v>
      </c>
      <c r="I42" s="55">
        <v>1302.2989</v>
      </c>
      <c r="J42" s="56">
        <v>7.6802750742704404</v>
      </c>
      <c r="K42" s="55">
        <v>3097.0124999999998</v>
      </c>
      <c r="L42" s="56">
        <v>5.51631928253755</v>
      </c>
      <c r="M42" s="56">
        <v>-0.57949833912520499</v>
      </c>
      <c r="N42" s="55">
        <v>237805.7237</v>
      </c>
      <c r="O42" s="55">
        <v>21473031.851199999</v>
      </c>
      <c r="P42" s="55">
        <v>49</v>
      </c>
      <c r="Q42" s="55">
        <v>44</v>
      </c>
      <c r="R42" s="56">
        <v>11.363636363636401</v>
      </c>
      <c r="S42" s="55">
        <v>346.04917551020401</v>
      </c>
      <c r="T42" s="55">
        <v>194.910645454545</v>
      </c>
      <c r="U42" s="57">
        <v>43.675448679461397</v>
      </c>
    </row>
    <row r="43" spans="1:21" ht="12" thickBot="1">
      <c r="A43" s="75"/>
      <c r="B43" s="70" t="s">
        <v>33</v>
      </c>
      <c r="C43" s="71"/>
      <c r="D43" s="55">
        <v>297292.37929999997</v>
      </c>
      <c r="E43" s="58"/>
      <c r="F43" s="58"/>
      <c r="G43" s="55">
        <v>334417.82799999998</v>
      </c>
      <c r="H43" s="56">
        <v>-11.101516005301001</v>
      </c>
      <c r="I43" s="55">
        <v>16246.911400000001</v>
      </c>
      <c r="J43" s="56">
        <v>5.4649606014976699</v>
      </c>
      <c r="K43" s="55">
        <v>24638.561300000001</v>
      </c>
      <c r="L43" s="56">
        <v>7.3675980276984498</v>
      </c>
      <c r="M43" s="56">
        <v>-0.34059009362693599</v>
      </c>
      <c r="N43" s="55">
        <v>5907772.2115000002</v>
      </c>
      <c r="O43" s="55">
        <v>160911234.51069999</v>
      </c>
      <c r="P43" s="55">
        <v>1578</v>
      </c>
      <c r="Q43" s="55">
        <v>1630</v>
      </c>
      <c r="R43" s="56">
        <v>-3.1901840490797602</v>
      </c>
      <c r="S43" s="55">
        <v>188.398212484157</v>
      </c>
      <c r="T43" s="55">
        <v>199.61847521472399</v>
      </c>
      <c r="U43" s="57">
        <v>-5.9556099724195999</v>
      </c>
    </row>
    <row r="44" spans="1:21" ht="12" thickBot="1">
      <c r="A44" s="75"/>
      <c r="B44" s="70" t="s">
        <v>38</v>
      </c>
      <c r="C44" s="71"/>
      <c r="D44" s="55">
        <v>86929.62</v>
      </c>
      <c r="E44" s="58"/>
      <c r="F44" s="58"/>
      <c r="G44" s="55">
        <v>98706.87</v>
      </c>
      <c r="H44" s="56">
        <v>-11.931540327436201</v>
      </c>
      <c r="I44" s="55">
        <v>-7939.73</v>
      </c>
      <c r="J44" s="56">
        <v>-9.1335151355774897</v>
      </c>
      <c r="K44" s="55">
        <v>-10238.01</v>
      </c>
      <c r="L44" s="56">
        <v>-10.3721351918058</v>
      </c>
      <c r="M44" s="56">
        <v>-0.22448503175910201</v>
      </c>
      <c r="N44" s="55">
        <v>3076178.57</v>
      </c>
      <c r="O44" s="55">
        <v>74353539.799999997</v>
      </c>
      <c r="P44" s="55">
        <v>74</v>
      </c>
      <c r="Q44" s="55">
        <v>42</v>
      </c>
      <c r="R44" s="56">
        <v>76.190476190476204</v>
      </c>
      <c r="S44" s="55">
        <v>1174.7245945945899</v>
      </c>
      <c r="T44" s="55">
        <v>1345.8080952380999</v>
      </c>
      <c r="U44" s="57">
        <v>-14.563711480182601</v>
      </c>
    </row>
    <row r="45" spans="1:21" ht="12" thickBot="1">
      <c r="A45" s="75"/>
      <c r="B45" s="70" t="s">
        <v>39</v>
      </c>
      <c r="C45" s="71"/>
      <c r="D45" s="55">
        <v>53791.56</v>
      </c>
      <c r="E45" s="58"/>
      <c r="F45" s="58"/>
      <c r="G45" s="55">
        <v>47288.91</v>
      </c>
      <c r="H45" s="56">
        <v>13.7508984664692</v>
      </c>
      <c r="I45" s="55">
        <v>6931.56</v>
      </c>
      <c r="J45" s="56">
        <v>12.885962035679899</v>
      </c>
      <c r="K45" s="55">
        <v>6217.31</v>
      </c>
      <c r="L45" s="56">
        <v>13.147501179452</v>
      </c>
      <c r="M45" s="56">
        <v>0.114880872917709</v>
      </c>
      <c r="N45" s="55">
        <v>1568657.59</v>
      </c>
      <c r="O45" s="55">
        <v>32684975.649999999</v>
      </c>
      <c r="P45" s="55">
        <v>43</v>
      </c>
      <c r="Q45" s="55">
        <v>57</v>
      </c>
      <c r="R45" s="56">
        <v>-24.5614035087719</v>
      </c>
      <c r="S45" s="55">
        <v>1250.96651162791</v>
      </c>
      <c r="T45" s="55">
        <v>1064.47789473684</v>
      </c>
      <c r="U45" s="57">
        <v>14.907562685142</v>
      </c>
    </row>
    <row r="46" spans="1:21" ht="12" thickBot="1">
      <c r="A46" s="75"/>
      <c r="B46" s="70" t="s">
        <v>68</v>
      </c>
      <c r="C46" s="7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0" t="s">
        <v>34</v>
      </c>
      <c r="C47" s="71"/>
      <c r="D47" s="60">
        <v>13488.8511</v>
      </c>
      <c r="E47" s="61"/>
      <c r="F47" s="61"/>
      <c r="G47" s="60">
        <v>15518.504999999999</v>
      </c>
      <c r="H47" s="62">
        <v>-13.078926739399201</v>
      </c>
      <c r="I47" s="60">
        <v>679.96910000000003</v>
      </c>
      <c r="J47" s="62">
        <v>5.0409712062134</v>
      </c>
      <c r="K47" s="60">
        <v>1665.7609</v>
      </c>
      <c r="L47" s="62">
        <v>10.7340294699779</v>
      </c>
      <c r="M47" s="62">
        <v>-0.59179669783340505</v>
      </c>
      <c r="N47" s="60">
        <v>205160.71890000001</v>
      </c>
      <c r="O47" s="60">
        <v>8160759.1272999998</v>
      </c>
      <c r="P47" s="60">
        <v>12</v>
      </c>
      <c r="Q47" s="60">
        <v>12</v>
      </c>
      <c r="R47" s="62">
        <v>0</v>
      </c>
      <c r="S47" s="60">
        <v>1124.070925</v>
      </c>
      <c r="T47" s="60">
        <v>685.47005833333299</v>
      </c>
      <c r="U47" s="63">
        <v>39.018967301077303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42720</v>
      </c>
      <c r="C2" s="37">
        <v>12</v>
      </c>
      <c r="D2" s="37">
        <v>48824</v>
      </c>
      <c r="E2" s="37">
        <v>678759.42157008499</v>
      </c>
      <c r="F2" s="37">
        <v>540298.23138290597</v>
      </c>
      <c r="G2" s="37"/>
      <c r="H2" s="37"/>
    </row>
    <row r="3" spans="1:8">
      <c r="A3" s="37">
        <v>2</v>
      </c>
      <c r="B3" s="65">
        <v>42720</v>
      </c>
      <c r="C3" s="37">
        <v>13</v>
      </c>
      <c r="D3" s="37">
        <v>9276</v>
      </c>
      <c r="E3" s="37">
        <v>85244.560202564098</v>
      </c>
      <c r="F3" s="37">
        <v>64564.667694017102</v>
      </c>
      <c r="G3" s="37"/>
      <c r="H3" s="37"/>
    </row>
    <row r="4" spans="1:8">
      <c r="A4" s="37">
        <v>3</v>
      </c>
      <c r="B4" s="65">
        <v>42720</v>
      </c>
      <c r="C4" s="37">
        <v>14</v>
      </c>
      <c r="D4" s="37">
        <v>105758</v>
      </c>
      <c r="E4" s="37">
        <v>123745.655911111</v>
      </c>
      <c r="F4" s="37">
        <v>102083.096958013</v>
      </c>
      <c r="G4" s="37"/>
      <c r="H4" s="37"/>
    </row>
    <row r="5" spans="1:8">
      <c r="A5" s="37">
        <v>4</v>
      </c>
      <c r="B5" s="65">
        <v>42720</v>
      </c>
      <c r="C5" s="37">
        <v>15</v>
      </c>
      <c r="D5" s="37">
        <v>3609</v>
      </c>
      <c r="E5" s="37">
        <v>65956.267628288304</v>
      </c>
      <c r="F5" s="37">
        <v>55465.111795280201</v>
      </c>
      <c r="G5" s="37"/>
      <c r="H5" s="37"/>
    </row>
    <row r="6" spans="1:8">
      <c r="A6" s="37">
        <v>5</v>
      </c>
      <c r="B6" s="65">
        <v>42720</v>
      </c>
      <c r="C6" s="37">
        <v>16</v>
      </c>
      <c r="D6" s="37">
        <v>7639</v>
      </c>
      <c r="E6" s="37">
        <v>522295.38998034201</v>
      </c>
      <c r="F6" s="37">
        <v>521478.68192991498</v>
      </c>
      <c r="G6" s="37"/>
      <c r="H6" s="37"/>
    </row>
    <row r="7" spans="1:8">
      <c r="A7" s="37">
        <v>6</v>
      </c>
      <c r="B7" s="65">
        <v>42720</v>
      </c>
      <c r="C7" s="37">
        <v>17</v>
      </c>
      <c r="D7" s="37">
        <v>26733</v>
      </c>
      <c r="E7" s="37">
        <v>467388.58635812002</v>
      </c>
      <c r="F7" s="37">
        <v>457772.76595213701</v>
      </c>
      <c r="G7" s="37"/>
      <c r="H7" s="37"/>
    </row>
    <row r="8" spans="1:8">
      <c r="A8" s="37">
        <v>7</v>
      </c>
      <c r="B8" s="65">
        <v>42720</v>
      </c>
      <c r="C8" s="37">
        <v>18</v>
      </c>
      <c r="D8" s="37">
        <v>103973</v>
      </c>
      <c r="E8" s="37">
        <v>139169.25843162401</v>
      </c>
      <c r="F8" s="37">
        <v>112487.114923077</v>
      </c>
      <c r="G8" s="37"/>
      <c r="H8" s="37"/>
    </row>
    <row r="9" spans="1:8">
      <c r="A9" s="37">
        <v>8</v>
      </c>
      <c r="B9" s="65">
        <v>42720</v>
      </c>
      <c r="C9" s="37">
        <v>19</v>
      </c>
      <c r="D9" s="37">
        <v>25893</v>
      </c>
      <c r="E9" s="37">
        <v>136439.04150341899</v>
      </c>
      <c r="F9" s="37">
        <v>139929.71424786301</v>
      </c>
      <c r="G9" s="37"/>
      <c r="H9" s="37"/>
    </row>
    <row r="10" spans="1:8">
      <c r="A10" s="37">
        <v>9</v>
      </c>
      <c r="B10" s="65">
        <v>42720</v>
      </c>
      <c r="C10" s="37">
        <v>21</v>
      </c>
      <c r="D10" s="37">
        <v>148343</v>
      </c>
      <c r="E10" s="37">
        <v>670572.28933675203</v>
      </c>
      <c r="F10" s="37">
        <v>673438.32666666701</v>
      </c>
      <c r="G10" s="37"/>
      <c r="H10" s="37"/>
    </row>
    <row r="11" spans="1:8">
      <c r="A11" s="37">
        <v>10</v>
      </c>
      <c r="B11" s="65">
        <v>42720</v>
      </c>
      <c r="C11" s="37">
        <v>22</v>
      </c>
      <c r="D11" s="37">
        <v>26152</v>
      </c>
      <c r="E11" s="37">
        <v>545076.05053418805</v>
      </c>
      <c r="F11" s="37">
        <v>467301.92565640999</v>
      </c>
      <c r="G11" s="37"/>
      <c r="H11" s="37"/>
    </row>
    <row r="12" spans="1:8">
      <c r="A12" s="37">
        <v>11</v>
      </c>
      <c r="B12" s="65">
        <v>42720</v>
      </c>
      <c r="C12" s="37">
        <v>23</v>
      </c>
      <c r="D12" s="37">
        <v>142885.39499999999</v>
      </c>
      <c r="E12" s="37">
        <v>1611888.2568205099</v>
      </c>
      <c r="F12" s="37">
        <v>1372703.7848837599</v>
      </c>
      <c r="G12" s="37"/>
      <c r="H12" s="37"/>
    </row>
    <row r="13" spans="1:8">
      <c r="A13" s="37">
        <v>12</v>
      </c>
      <c r="B13" s="65">
        <v>42720</v>
      </c>
      <c r="C13" s="37">
        <v>24</v>
      </c>
      <c r="D13" s="37">
        <v>22893.200000000001</v>
      </c>
      <c r="E13" s="37">
        <v>503888.52515812003</v>
      </c>
      <c r="F13" s="37">
        <v>447608.93925897399</v>
      </c>
      <c r="G13" s="37"/>
      <c r="H13" s="37"/>
    </row>
    <row r="14" spans="1:8">
      <c r="A14" s="37">
        <v>13</v>
      </c>
      <c r="B14" s="65">
        <v>42720</v>
      </c>
      <c r="C14" s="37">
        <v>25</v>
      </c>
      <c r="D14" s="37">
        <v>97008</v>
      </c>
      <c r="E14" s="37">
        <v>1193360.1688999999</v>
      </c>
      <c r="F14" s="37">
        <v>1130762.017</v>
      </c>
      <c r="G14" s="37"/>
      <c r="H14" s="37"/>
    </row>
    <row r="15" spans="1:8">
      <c r="A15" s="37">
        <v>14</v>
      </c>
      <c r="B15" s="65">
        <v>42720</v>
      </c>
      <c r="C15" s="37">
        <v>26</v>
      </c>
      <c r="D15" s="37">
        <v>73960</v>
      </c>
      <c r="E15" s="37">
        <v>363067.190438091</v>
      </c>
      <c r="F15" s="37">
        <v>316754.56522856798</v>
      </c>
      <c r="G15" s="37"/>
      <c r="H15" s="37"/>
    </row>
    <row r="16" spans="1:8">
      <c r="A16" s="37">
        <v>15</v>
      </c>
      <c r="B16" s="65">
        <v>42720</v>
      </c>
      <c r="C16" s="37">
        <v>27</v>
      </c>
      <c r="D16" s="37">
        <v>124575.08500000001</v>
      </c>
      <c r="E16" s="37">
        <v>1065446.2892298601</v>
      </c>
      <c r="F16" s="37">
        <v>1000259.04894121</v>
      </c>
      <c r="G16" s="37"/>
      <c r="H16" s="37"/>
    </row>
    <row r="17" spans="1:9">
      <c r="A17" s="37">
        <v>16</v>
      </c>
      <c r="B17" s="65">
        <v>42720</v>
      </c>
      <c r="C17" s="37">
        <v>29</v>
      </c>
      <c r="D17" s="37">
        <v>163329</v>
      </c>
      <c r="E17" s="37">
        <v>2082803.0651034201</v>
      </c>
      <c r="F17" s="37">
        <v>1868023.75007949</v>
      </c>
      <c r="G17" s="37"/>
      <c r="H17" s="37"/>
    </row>
    <row r="18" spans="1:9">
      <c r="A18" s="37">
        <v>17</v>
      </c>
      <c r="B18" s="65">
        <v>42720</v>
      </c>
      <c r="C18" s="37">
        <v>31</v>
      </c>
      <c r="D18" s="37">
        <v>28565.54</v>
      </c>
      <c r="E18" s="37">
        <v>379048.52608851099</v>
      </c>
      <c r="F18" s="37">
        <v>341241.89497848798</v>
      </c>
      <c r="G18" s="37"/>
      <c r="H18" s="37"/>
    </row>
    <row r="19" spans="1:9">
      <c r="A19" s="37">
        <v>18</v>
      </c>
      <c r="B19" s="65">
        <v>42720</v>
      </c>
      <c r="C19" s="37">
        <v>32</v>
      </c>
      <c r="D19" s="37">
        <v>31027.955000000002</v>
      </c>
      <c r="E19" s="37">
        <v>469201.98622652597</v>
      </c>
      <c r="F19" s="37">
        <v>442133.12977463502</v>
      </c>
      <c r="G19" s="37"/>
      <c r="H19" s="37"/>
    </row>
    <row r="20" spans="1:9">
      <c r="A20" s="37">
        <v>19</v>
      </c>
      <c r="B20" s="65">
        <v>42720</v>
      </c>
      <c r="C20" s="37">
        <v>33</v>
      </c>
      <c r="D20" s="37">
        <v>34061.294999999998</v>
      </c>
      <c r="E20" s="37">
        <v>636630.94128553802</v>
      </c>
      <c r="F20" s="37">
        <v>484972.76758010202</v>
      </c>
      <c r="G20" s="37"/>
      <c r="H20" s="37"/>
    </row>
    <row r="21" spans="1:9">
      <c r="A21" s="37">
        <v>20</v>
      </c>
      <c r="B21" s="65">
        <v>42720</v>
      </c>
      <c r="C21" s="37">
        <v>34</v>
      </c>
      <c r="D21" s="37">
        <v>45608.766000000003</v>
      </c>
      <c r="E21" s="37">
        <v>267563.86835807399</v>
      </c>
      <c r="F21" s="37">
        <v>204943.53973900201</v>
      </c>
      <c r="G21" s="37"/>
      <c r="H21" s="37"/>
    </row>
    <row r="22" spans="1:9">
      <c r="A22" s="37">
        <v>21</v>
      </c>
      <c r="B22" s="65">
        <v>42720</v>
      </c>
      <c r="C22" s="37">
        <v>35</v>
      </c>
      <c r="D22" s="37">
        <v>48825.351000000002</v>
      </c>
      <c r="E22" s="37">
        <v>1391392.24012301</v>
      </c>
      <c r="F22" s="37">
        <v>1371130.56353186</v>
      </c>
      <c r="G22" s="37"/>
      <c r="H22" s="37"/>
    </row>
    <row r="23" spans="1:9">
      <c r="A23" s="37">
        <v>22</v>
      </c>
      <c r="B23" s="65">
        <v>42720</v>
      </c>
      <c r="C23" s="37">
        <v>36</v>
      </c>
      <c r="D23" s="37">
        <v>166371.99100000001</v>
      </c>
      <c r="E23" s="37">
        <v>811221.72119292</v>
      </c>
      <c r="F23" s="37">
        <v>698825.51671444101</v>
      </c>
      <c r="G23" s="37"/>
      <c r="H23" s="37"/>
    </row>
    <row r="24" spans="1:9">
      <c r="A24" s="37">
        <v>23</v>
      </c>
      <c r="B24" s="65">
        <v>42720</v>
      </c>
      <c r="C24" s="37">
        <v>37</v>
      </c>
      <c r="D24" s="37">
        <v>122795.981</v>
      </c>
      <c r="E24" s="37">
        <v>945277.77350353997</v>
      </c>
      <c r="F24" s="37">
        <v>839255.412576142</v>
      </c>
      <c r="G24" s="37"/>
      <c r="H24" s="37"/>
    </row>
    <row r="25" spans="1:9">
      <c r="A25" s="37">
        <v>24</v>
      </c>
      <c r="B25" s="65">
        <v>42720</v>
      </c>
      <c r="C25" s="37">
        <v>38</v>
      </c>
      <c r="D25" s="37">
        <v>147448.79699999999</v>
      </c>
      <c r="E25" s="37">
        <v>727034.95065929205</v>
      </c>
      <c r="F25" s="37">
        <v>692669.97412566398</v>
      </c>
      <c r="G25" s="37"/>
      <c r="H25" s="37"/>
    </row>
    <row r="26" spans="1:9">
      <c r="A26" s="37">
        <v>25</v>
      </c>
      <c r="B26" s="65">
        <v>42720</v>
      </c>
      <c r="C26" s="37">
        <v>39</v>
      </c>
      <c r="D26" s="37">
        <v>100121.92600000001</v>
      </c>
      <c r="E26" s="37">
        <v>141512.83242083801</v>
      </c>
      <c r="F26" s="37">
        <v>112013.574810006</v>
      </c>
      <c r="G26" s="37"/>
      <c r="H26" s="37"/>
    </row>
    <row r="27" spans="1:9">
      <c r="A27" s="37">
        <v>26</v>
      </c>
      <c r="B27" s="65">
        <v>42720</v>
      </c>
      <c r="C27" s="37">
        <v>42</v>
      </c>
      <c r="D27" s="37">
        <v>14339.955</v>
      </c>
      <c r="E27" s="37">
        <v>261983.01300000001</v>
      </c>
      <c r="F27" s="37">
        <v>224555.5655</v>
      </c>
      <c r="G27" s="37"/>
      <c r="H27" s="37"/>
    </row>
    <row r="28" spans="1:9">
      <c r="A28" s="37">
        <v>27</v>
      </c>
      <c r="B28" s="65">
        <v>42720</v>
      </c>
      <c r="C28" s="37">
        <v>70</v>
      </c>
      <c r="D28" s="37">
        <v>70</v>
      </c>
      <c r="E28" s="37">
        <v>122755.71</v>
      </c>
      <c r="F28" s="37">
        <v>107946.34</v>
      </c>
      <c r="G28" s="37"/>
      <c r="H28" s="37"/>
    </row>
    <row r="29" spans="1:9">
      <c r="A29" s="37">
        <v>28</v>
      </c>
      <c r="B29" s="65">
        <v>42720</v>
      </c>
      <c r="C29" s="37">
        <v>71</v>
      </c>
      <c r="D29" s="37">
        <v>57</v>
      </c>
      <c r="E29" s="37">
        <v>138335.34</v>
      </c>
      <c r="F29" s="37">
        <v>149288.72</v>
      </c>
      <c r="G29" s="37"/>
      <c r="H29" s="37"/>
    </row>
    <row r="30" spans="1:9">
      <c r="A30" s="37">
        <v>29</v>
      </c>
      <c r="B30" s="65">
        <v>42720</v>
      </c>
      <c r="C30" s="37">
        <v>72</v>
      </c>
      <c r="D30" s="37">
        <v>13</v>
      </c>
      <c r="E30" s="37">
        <v>35708.720000000001</v>
      </c>
      <c r="F30" s="37">
        <v>35052.660000000003</v>
      </c>
      <c r="G30" s="37"/>
      <c r="H30" s="37"/>
    </row>
    <row r="31" spans="1:9">
      <c r="A31" s="30">
        <v>30</v>
      </c>
      <c r="B31" s="65">
        <v>42720</v>
      </c>
      <c r="C31" s="39">
        <v>73</v>
      </c>
      <c r="D31" s="39">
        <v>48</v>
      </c>
      <c r="E31" s="39">
        <v>85993.63</v>
      </c>
      <c r="F31" s="39">
        <v>94982.52</v>
      </c>
      <c r="G31" s="39"/>
      <c r="H31" s="39"/>
      <c r="I31" s="39"/>
    </row>
    <row r="32" spans="1:9">
      <c r="A32" s="30">
        <v>31</v>
      </c>
      <c r="B32" s="65">
        <v>42720</v>
      </c>
      <c r="C32" s="39">
        <v>75</v>
      </c>
      <c r="D32" s="39">
        <v>56</v>
      </c>
      <c r="E32" s="39">
        <v>16956.410256410301</v>
      </c>
      <c r="F32" s="39">
        <v>15654.1111111111</v>
      </c>
      <c r="G32" s="39"/>
      <c r="H32" s="39"/>
    </row>
    <row r="33" spans="1:8">
      <c r="A33" s="30">
        <v>32</v>
      </c>
      <c r="B33" s="65">
        <v>42720</v>
      </c>
      <c r="C33" s="39">
        <v>76</v>
      </c>
      <c r="D33" s="39">
        <v>1751</v>
      </c>
      <c r="E33" s="39">
        <v>297292.37524700898</v>
      </c>
      <c r="F33" s="39">
        <v>281045.47042222199</v>
      </c>
      <c r="G33" s="39"/>
      <c r="H33" s="39"/>
    </row>
    <row r="34" spans="1:8">
      <c r="A34" s="30">
        <v>33</v>
      </c>
      <c r="B34" s="65">
        <v>42720</v>
      </c>
      <c r="C34" s="34">
        <v>77</v>
      </c>
      <c r="D34" s="34">
        <v>66</v>
      </c>
      <c r="E34" s="34">
        <v>86929.62</v>
      </c>
      <c r="F34" s="30">
        <v>94869.35</v>
      </c>
      <c r="G34" s="30"/>
      <c r="H34" s="30"/>
    </row>
    <row r="35" spans="1:8">
      <c r="A35" s="30">
        <v>34</v>
      </c>
      <c r="B35" s="65">
        <v>42720</v>
      </c>
      <c r="C35" s="34">
        <v>78</v>
      </c>
      <c r="D35" s="34">
        <v>35</v>
      </c>
      <c r="E35" s="34">
        <v>53791.56</v>
      </c>
      <c r="F35" s="30">
        <v>46860</v>
      </c>
      <c r="G35" s="30"/>
      <c r="H35" s="30"/>
    </row>
    <row r="36" spans="1:8">
      <c r="A36" s="30">
        <v>35</v>
      </c>
      <c r="B36" s="65">
        <v>42720</v>
      </c>
      <c r="C36" s="34">
        <v>99</v>
      </c>
      <c r="D36" s="34">
        <v>12</v>
      </c>
      <c r="E36" s="34">
        <v>13488.851070266999</v>
      </c>
      <c r="F36" s="30">
        <v>12808.881809242899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2016-12-19T00:34:25Z</dcterms:modified>
</cp:coreProperties>
</file>