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<sst xmlns="http://schemas.openxmlformats.org/spreadsheetml/2006/main" count="119" uniqueCount="79">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</sst>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22223353.761200003</v>
      </c>
      <c r="F3" s="25">
        <f>RA!I7</f>
        <v>2085582.6523</v>
      </c>
      <c r="G3" s="16">
        <f>SUM(G4:G42)</f>
        <v>20137771.108899996</v>
      </c>
      <c r="H3" s="27">
        <f>RA!J7</f>
        <v>9.3846440762745793</v>
      </c>
      <c r="I3" s="20">
        <f>SUM(I4:I42)</f>
        <v>22223361.880108505</v>
      </c>
      <c r="J3" s="21">
        <f>SUM(J4:J42)</f>
        <v>20137771.131641313</v>
      </c>
      <c r="K3" s="22">
        <f>E3-I3</f>
        <v>-8.1189085021615028</v>
      </c>
      <c r="L3" s="22">
        <f>G3-J3</f>
        <v>-2.2741317749023438E-2</v>
      </c>
    </row>
    <row r="4" spans="1:13">
      <c r="A4" s="69">
        <f>RA!A8</f>
        <v>42721</v>
      </c>
      <c r="B4" s="12">
        <v>12</v>
      </c>
      <c r="C4" s="67" t="s">
        <v>6</v>
      </c>
      <c r="D4" s="67"/>
      <c r="E4" s="15">
        <f>IFERROR(VLOOKUP(C4,RA!B8:D35,3,0),0)</f>
        <v>917174.69220000005</v>
      </c>
      <c r="F4" s="25">
        <f>VLOOKUP(C4,RA!B8:I38,8,0)</f>
        <v>175169.41140000001</v>
      </c>
      <c r="G4" s="16">
        <f t="shared" ref="G4:G42" si="0">E4-F4</f>
        <v>742005.28080000007</v>
      </c>
      <c r="H4" s="27">
        <f>RA!J8</f>
        <v>19.098805591748999</v>
      </c>
      <c r="I4" s="20">
        <f>IFERROR(VLOOKUP(B4,RMS!C:E,3,FALSE),0)</f>
        <v>917175.53940000001</v>
      </c>
      <c r="J4" s="21">
        <f>IFERROR(VLOOKUP(B4,RMS!C:F,4,FALSE),0)</f>
        <v>742005.29832136701</v>
      </c>
      <c r="K4" s="22">
        <f t="shared" ref="K4:K42" si="1">E4-I4</f>
        <v>-0.84719999996013939</v>
      </c>
      <c r="L4" s="22">
        <f t="shared" ref="L4:L42" si="2">G4-J4</f>
        <v>-1.7521366942673922E-2</v>
      </c>
    </row>
    <row r="5" spans="1:13">
      <c r="A5" s="69"/>
      <c r="B5" s="12">
        <v>13</v>
      </c>
      <c r="C5" s="67" t="s">
        <v>7</v>
      </c>
      <c r="D5" s="67"/>
      <c r="E5" s="15">
        <f>IFERROR(VLOOKUP(C5,RA!B9:D36,3,0),0)</f>
        <v>248709.44750000001</v>
      </c>
      <c r="F5" s="25">
        <f>VLOOKUP(C5,RA!B9:I39,8,0)</f>
        <v>36335.621599999999</v>
      </c>
      <c r="G5" s="16">
        <f t="shared" si="0"/>
        <v>212373.8259</v>
      </c>
      <c r="H5" s="27">
        <f>RA!J9</f>
        <v>14.609666808093399</v>
      </c>
      <c r="I5" s="20">
        <f>IFERROR(VLOOKUP(B5,RMS!C:E,3,FALSE),0)</f>
        <v>248709.53297008501</v>
      </c>
      <c r="J5" s="21">
        <f>IFERROR(VLOOKUP(B5,RMS!C:F,4,FALSE),0)</f>
        <v>212373.848596581</v>
      </c>
      <c r="K5" s="22">
        <f t="shared" si="1"/>
        <v>-8.5470085003180429E-2</v>
      </c>
      <c r="L5" s="22">
        <f t="shared" si="2"/>
        <v>-2.2696580999763682E-2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IFERROR(VLOOKUP(C6,RA!B10:D37,3,0),0)</f>
        <v>221670.58730000001</v>
      </c>
      <c r="F6" s="25">
        <f>VLOOKUP(C6,RA!B10:I40,8,0)</f>
        <v>33979.193299999999</v>
      </c>
      <c r="G6" s="16">
        <f t="shared" si="0"/>
        <v>187691.39400000003</v>
      </c>
      <c r="H6" s="27">
        <f>RA!J10</f>
        <v>15.328688263911999</v>
      </c>
      <c r="I6" s="20">
        <f>IFERROR(VLOOKUP(B6,RMS!C:E,3,FALSE),0)</f>
        <v>221673.07485449701</v>
      </c>
      <c r="J6" s="21">
        <f>IFERROR(VLOOKUP(B6,RMS!C:F,4,FALSE),0)</f>
        <v>187691.396195434</v>
      </c>
      <c r="K6" s="22">
        <f>E6-I6</f>
        <v>-2.4875544969982002</v>
      </c>
      <c r="L6" s="22">
        <f t="shared" si="2"/>
        <v>-2.1954339754302055E-3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IFERROR(VLOOKUP(C7,RA!B11:D38,3,0),0)</f>
        <v>78451.406300000002</v>
      </c>
      <c r="F7" s="25">
        <f>VLOOKUP(C7,RA!B11:I41,8,0)</f>
        <v>12778.227500000001</v>
      </c>
      <c r="G7" s="16">
        <f t="shared" si="0"/>
        <v>65673.178799999994</v>
      </c>
      <c r="H7" s="27">
        <f>RA!J11</f>
        <v>16.288079593035899</v>
      </c>
      <c r="I7" s="20">
        <f>IFERROR(VLOOKUP(B7,RMS!C:E,3,FALSE),0)</f>
        <v>78451.457724098</v>
      </c>
      <c r="J7" s="21">
        <f>IFERROR(VLOOKUP(B7,RMS!C:F,4,FALSE),0)</f>
        <v>65673.179394834006</v>
      </c>
      <c r="K7" s="22">
        <f t="shared" si="1"/>
        <v>-5.1424097997369245E-2</v>
      </c>
      <c r="L7" s="22">
        <f t="shared" si="2"/>
        <v>-5.9483401128090918E-4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IFERROR(VLOOKUP(C8,RA!B12:D39,3,0),0)</f>
        <v>454340.55910000001</v>
      </c>
      <c r="F8" s="25">
        <f>VLOOKUP(C8,RA!B12:I42,8,0)</f>
        <v>16525.415199999999</v>
      </c>
      <c r="G8" s="16">
        <f t="shared" si="0"/>
        <v>437815.14390000002</v>
      </c>
      <c r="H8" s="27">
        <f>RA!J12</f>
        <v>3.6372308984993702</v>
      </c>
      <c r="I8" s="20">
        <f>IFERROR(VLOOKUP(B8,RMS!C:E,3,FALSE),0)</f>
        <v>454340.56288376101</v>
      </c>
      <c r="J8" s="21">
        <f>IFERROR(VLOOKUP(B8,RMS!C:F,4,FALSE),0)</f>
        <v>437815.12980256398</v>
      </c>
      <c r="K8" s="22">
        <f t="shared" si="1"/>
        <v>-3.7837609997950494E-3</v>
      </c>
      <c r="L8" s="22">
        <f t="shared" si="2"/>
        <v>1.4097436040174216E-2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IFERROR(VLOOKUP(C9,RA!B13:D40,3,0),0)</f>
        <v>468308.81589999999</v>
      </c>
      <c r="F9" s="25">
        <f>VLOOKUP(C9,RA!B13:I43,8,0)</f>
        <v>22753.465</v>
      </c>
      <c r="G9" s="16">
        <f t="shared" si="0"/>
        <v>445555.35089999996</v>
      </c>
      <c r="H9" s="27">
        <f>RA!J13</f>
        <v>4.8586454551943898</v>
      </c>
      <c r="I9" s="20">
        <f>IFERROR(VLOOKUP(B9,RMS!C:E,3,FALSE),0)</f>
        <v>468308.82733589702</v>
      </c>
      <c r="J9" s="21">
        <f>IFERROR(VLOOKUP(B9,RMS!C:F,4,FALSE),0)</f>
        <v>445555.35065812001</v>
      </c>
      <c r="K9" s="22">
        <f t="shared" si="1"/>
        <v>-1.1435897031333297E-2</v>
      </c>
      <c r="L9" s="22">
        <f t="shared" si="2"/>
        <v>2.4187995586544275E-4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IFERROR(VLOOKUP(C10,RA!B14:D41,3,0),0)</f>
        <v>164204.1133</v>
      </c>
      <c r="F10" s="25">
        <f>VLOOKUP(C10,RA!B14:I43,8,0)</f>
        <v>31675.620200000001</v>
      </c>
      <c r="G10" s="16">
        <f t="shared" si="0"/>
        <v>132528.49309999999</v>
      </c>
      <c r="H10" s="27">
        <f>RA!J14</f>
        <v>19.290393866156599</v>
      </c>
      <c r="I10" s="20">
        <f>IFERROR(VLOOKUP(B10,RMS!C:E,3,FALSE),0)</f>
        <v>164204.12635299101</v>
      </c>
      <c r="J10" s="21">
        <f>IFERROR(VLOOKUP(B10,RMS!C:F,4,FALSE),0)</f>
        <v>132528.49329230801</v>
      </c>
      <c r="K10" s="22">
        <f t="shared" si="1"/>
        <v>-1.3052991009317338E-2</v>
      </c>
      <c r="L10" s="22">
        <f t="shared" si="2"/>
        <v>-1.9230801262892783E-4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IFERROR(VLOOKUP(C11,RA!B15:D42,3,0),0)</f>
        <v>136736.70559999999</v>
      </c>
      <c r="F11" s="25">
        <f>VLOOKUP(C11,RA!B15:I44,8,0)</f>
        <v>-1696.1781000000001</v>
      </c>
      <c r="G11" s="16">
        <f t="shared" si="0"/>
        <v>138432.88369999998</v>
      </c>
      <c r="H11" s="27">
        <f>RA!J15</f>
        <v>-1.2404702106557099</v>
      </c>
      <c r="I11" s="20">
        <f>IFERROR(VLOOKUP(B11,RMS!C:E,3,FALSE),0)</f>
        <v>136736.770687179</v>
      </c>
      <c r="J11" s="21">
        <f>IFERROR(VLOOKUP(B11,RMS!C:F,4,FALSE),0)</f>
        <v>138432.88445042699</v>
      </c>
      <c r="K11" s="22">
        <f t="shared" si="1"/>
        <v>-6.5087179013062268E-2</v>
      </c>
      <c r="L11" s="22">
        <f t="shared" si="2"/>
        <v>-7.5042701791971922E-4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IFERROR(VLOOKUP(C12,RA!B16:D43,3,0),0)</f>
        <v>907626.40819999995</v>
      </c>
      <c r="F12" s="25">
        <f>VLOOKUP(C12,RA!B16:I45,8,0)</f>
        <v>-7512.0990000000002</v>
      </c>
      <c r="G12" s="16">
        <f t="shared" si="0"/>
        <v>915138.50719999999</v>
      </c>
      <c r="H12" s="27">
        <f>RA!J16</f>
        <v>-0.82766421648065103</v>
      </c>
      <c r="I12" s="20">
        <f>IFERROR(VLOOKUP(B12,RMS!C:E,3,FALSE),0)</f>
        <v>907625.73641196603</v>
      </c>
      <c r="J12" s="21">
        <f>IFERROR(VLOOKUP(B12,RMS!C:F,4,FALSE),0)</f>
        <v>915138.50723333296</v>
      </c>
      <c r="K12" s="22">
        <f t="shared" si="1"/>
        <v>0.67178803391288966</v>
      </c>
      <c r="L12" s="22">
        <f t="shared" si="2"/>
        <v>-3.3332966268062592E-5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IFERROR(VLOOKUP(C13,RA!B17:D44,3,0),0)</f>
        <v>612872.03729999997</v>
      </c>
      <c r="F13" s="25">
        <f>VLOOKUP(C13,RA!B17:I46,8,0)</f>
        <v>89357.172600000005</v>
      </c>
      <c r="G13" s="16">
        <f t="shared" si="0"/>
        <v>523514.86469999998</v>
      </c>
      <c r="H13" s="27">
        <f>RA!J17</f>
        <v>14.5800700899427</v>
      </c>
      <c r="I13" s="20">
        <f>IFERROR(VLOOKUP(B13,RMS!C:E,3,FALSE),0)</f>
        <v>612872.03040598298</v>
      </c>
      <c r="J13" s="21">
        <f>IFERROR(VLOOKUP(B13,RMS!C:F,4,FALSE),0)</f>
        <v>523514.864794872</v>
      </c>
      <c r="K13" s="22">
        <f t="shared" si="1"/>
        <v>6.894016987644136E-3</v>
      </c>
      <c r="L13" s="22">
        <f t="shared" si="2"/>
        <v>-9.4872026238590479E-5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IFERROR(VLOOKUP(C14,RA!B18:D45,3,0),0)</f>
        <v>2291428.7025000001</v>
      </c>
      <c r="F14" s="25">
        <f>VLOOKUP(C14,RA!B18:I47,8,0)</f>
        <v>337635.02179999999</v>
      </c>
      <c r="G14" s="16">
        <f t="shared" si="0"/>
        <v>1953793.6807000001</v>
      </c>
      <c r="H14" s="27">
        <f>RA!J18</f>
        <v>14.7346946222517</v>
      </c>
      <c r="I14" s="20">
        <f>IFERROR(VLOOKUP(B14,RMS!C:E,3,FALSE),0)</f>
        <v>2291429.4976760698</v>
      </c>
      <c r="J14" s="21">
        <f>IFERROR(VLOOKUP(B14,RMS!C:F,4,FALSE),0)</f>
        <v>1953793.6431923099</v>
      </c>
      <c r="K14" s="22">
        <f t="shared" si="1"/>
        <v>-0.79517606971785426</v>
      </c>
      <c r="L14" s="22">
        <f t="shared" si="2"/>
        <v>3.7507690256461501E-2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IFERROR(VLOOKUP(C15,RA!B19:D46,3,0),0)</f>
        <v>648356.7879</v>
      </c>
      <c r="F15" s="25">
        <f>VLOOKUP(C15,RA!B19:I48,8,0)</f>
        <v>83678.522100000002</v>
      </c>
      <c r="G15" s="16">
        <f t="shared" si="0"/>
        <v>564678.26579999994</v>
      </c>
      <c r="H15" s="27">
        <f>RA!J19</f>
        <v>12.906246014795499</v>
      </c>
      <c r="I15" s="20">
        <f>IFERROR(VLOOKUP(B15,RMS!C:E,3,FALSE),0)</f>
        <v>648356.73877093999</v>
      </c>
      <c r="J15" s="21">
        <f>IFERROR(VLOOKUP(B15,RMS!C:F,4,FALSE),0)</f>
        <v>564678.26767435903</v>
      </c>
      <c r="K15" s="22">
        <f t="shared" si="1"/>
        <v>4.9129060003906488E-2</v>
      </c>
      <c r="L15" s="22">
        <f t="shared" si="2"/>
        <v>-1.8743590917438269E-3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IFERROR(VLOOKUP(C16,RA!B20:D47,3,0),0)</f>
        <v>1371401.5089</v>
      </c>
      <c r="F16" s="25">
        <f>VLOOKUP(C16,RA!B20:I49,8,0)</f>
        <v>82512.463199999998</v>
      </c>
      <c r="G16" s="16">
        <f t="shared" si="0"/>
        <v>1288889.0457000001</v>
      </c>
      <c r="H16" s="27">
        <f>RA!J20</f>
        <v>6.01665250216789</v>
      </c>
      <c r="I16" s="20">
        <f>IFERROR(VLOOKUP(B16,RMS!C:E,3,FALSE),0)</f>
        <v>1371402.0046000001</v>
      </c>
      <c r="J16" s="21">
        <f>IFERROR(VLOOKUP(B16,RMS!C:F,4,FALSE),0)</f>
        <v>1288889.0456999999</v>
      </c>
      <c r="K16" s="22">
        <f t="shared" si="1"/>
        <v>-0.49570000008679926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IFERROR(VLOOKUP(C17,RA!B21:D48,3,0),0)</f>
        <v>431609.62329999998</v>
      </c>
      <c r="F17" s="25">
        <f>VLOOKUP(C17,RA!B21:I50,8,0)</f>
        <v>53614.790800000002</v>
      </c>
      <c r="G17" s="16">
        <f t="shared" si="0"/>
        <v>377994.83249999996</v>
      </c>
      <c r="H17" s="27">
        <f>RA!J21</f>
        <v>12.422056392086899</v>
      </c>
      <c r="I17" s="20">
        <f>IFERROR(VLOOKUP(B17,RMS!C:E,3,FALSE),0)</f>
        <v>431609.51027332299</v>
      </c>
      <c r="J17" s="21">
        <f>IFERROR(VLOOKUP(B17,RMS!C:F,4,FALSE),0)</f>
        <v>377994.83260499203</v>
      </c>
      <c r="K17" s="22">
        <f t="shared" si="1"/>
        <v>0.11302667699055746</v>
      </c>
      <c r="L17" s="22">
        <f t="shared" si="2"/>
        <v>-1.0499206837266684E-4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IFERROR(VLOOKUP(C18,RA!B22:D49,3,0),0)</f>
        <v>1471848.5168000001</v>
      </c>
      <c r="F18" s="25">
        <f>VLOOKUP(C18,RA!B22:I51,8,0)</f>
        <v>86582.485000000001</v>
      </c>
      <c r="G18" s="16">
        <f t="shared" si="0"/>
        <v>1385266.0318</v>
      </c>
      <c r="H18" s="27">
        <f>RA!J22</f>
        <v>5.8825676699557503</v>
      </c>
      <c r="I18" s="20">
        <f>IFERROR(VLOOKUP(B18,RMS!C:E,3,FALSE),0)</f>
        <v>1471850.0955560501</v>
      </c>
      <c r="J18" s="21">
        <f>IFERROR(VLOOKUP(B18,RMS!C:F,4,FALSE),0)</f>
        <v>1385266.0315451999</v>
      </c>
      <c r="K18" s="22">
        <f t="shared" si="1"/>
        <v>-1.5787560499738902</v>
      </c>
      <c r="L18" s="22">
        <f t="shared" si="2"/>
        <v>2.5480007752776146E-4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IFERROR(VLOOKUP(C19,RA!B23:D50,3,0),0)</f>
        <v>2647862.9378999998</v>
      </c>
      <c r="F19" s="25">
        <f>VLOOKUP(C19,RA!B23:I52,8,0)</f>
        <v>274897.55410000001</v>
      </c>
      <c r="G19" s="16">
        <f t="shared" si="0"/>
        <v>2372965.3838</v>
      </c>
      <c r="H19" s="27">
        <f>RA!J23</f>
        <v>10.3818649434332</v>
      </c>
      <c r="I19" s="20">
        <f>IFERROR(VLOOKUP(B19,RMS!C:E,3,FALSE),0)</f>
        <v>2647865.2756247902</v>
      </c>
      <c r="J19" s="21">
        <f>IFERROR(VLOOKUP(B19,RMS!C:F,4,FALSE),0)</f>
        <v>2372965.4088991499</v>
      </c>
      <c r="K19" s="22">
        <f t="shared" si="1"/>
        <v>-2.337724790442735</v>
      </c>
      <c r="L19" s="22">
        <f t="shared" si="2"/>
        <v>-2.5099149905145168E-2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IFERROR(VLOOKUP(C20,RA!B24:D51,3,0),0)</f>
        <v>459877.15749999997</v>
      </c>
      <c r="F20" s="25">
        <f>VLOOKUP(C20,RA!B24:I53,8,0)</f>
        <v>48083.067300000002</v>
      </c>
      <c r="G20" s="16">
        <f t="shared" si="0"/>
        <v>411794.09019999998</v>
      </c>
      <c r="H20" s="27">
        <f>RA!J24</f>
        <v>10.4556328827878</v>
      </c>
      <c r="I20" s="20">
        <f>IFERROR(VLOOKUP(B20,RMS!C:E,3,FALSE),0)</f>
        <v>459877.30105427001</v>
      </c>
      <c r="J20" s="21">
        <f>IFERROR(VLOOKUP(B20,RMS!C:F,4,FALSE),0)</f>
        <v>411794.08833982999</v>
      </c>
      <c r="K20" s="22">
        <f t="shared" si="1"/>
        <v>-0.14355427003465593</v>
      </c>
      <c r="L20" s="22">
        <f t="shared" si="2"/>
        <v>1.8601699848659337E-3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IFERROR(VLOOKUP(C21,RA!B25:D52,3,0),0)</f>
        <v>644840.39789999998</v>
      </c>
      <c r="F21" s="25">
        <f>VLOOKUP(C21,RA!B25:I54,8,0)</f>
        <v>30044.054400000001</v>
      </c>
      <c r="G21" s="16">
        <f t="shared" si="0"/>
        <v>614796.34349999996</v>
      </c>
      <c r="H21" s="27">
        <f>RA!J25</f>
        <v>4.65914581311005</v>
      </c>
      <c r="I21" s="20">
        <f>IFERROR(VLOOKUP(B21,RMS!C:E,3,FALSE),0)</f>
        <v>644840.36885849806</v>
      </c>
      <c r="J21" s="21">
        <f>IFERROR(VLOOKUP(B21,RMS!C:F,4,FALSE),0)</f>
        <v>614796.33869385195</v>
      </c>
      <c r="K21" s="22">
        <f t="shared" si="1"/>
        <v>2.9041501926258206E-2</v>
      </c>
      <c r="L21" s="22">
        <f t="shared" si="2"/>
        <v>4.8061480047181249E-3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IFERROR(VLOOKUP(C22,RA!B26:D53,3,0),0)</f>
        <v>798474.53229999996</v>
      </c>
      <c r="F22" s="25">
        <f>VLOOKUP(C22,RA!B26:I55,8,0)</f>
        <v>190153.90049999999</v>
      </c>
      <c r="G22" s="16">
        <f t="shared" si="0"/>
        <v>608320.63179999997</v>
      </c>
      <c r="H22" s="27">
        <f>RA!J26</f>
        <v>23.814648158190199</v>
      </c>
      <c r="I22" s="20">
        <f>IFERROR(VLOOKUP(B22,RMS!C:E,3,FALSE),0)</f>
        <v>798474.51707846601</v>
      </c>
      <c r="J22" s="21">
        <f>IFERROR(VLOOKUP(B22,RMS!C:F,4,FALSE),0)</f>
        <v>608320.53790678701</v>
      </c>
      <c r="K22" s="22">
        <f t="shared" si="1"/>
        <v>1.5221533947624266E-2</v>
      </c>
      <c r="L22" s="22">
        <f t="shared" si="2"/>
        <v>9.3893212964758277E-2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IFERROR(VLOOKUP(C23,RA!B27:D54,3,0),0)</f>
        <v>333464.69530000002</v>
      </c>
      <c r="F23" s="25">
        <f>VLOOKUP(C23,RA!B27:I56,8,0)</f>
        <v>79113.969899999996</v>
      </c>
      <c r="G23" s="16">
        <f t="shared" si="0"/>
        <v>254350.72540000002</v>
      </c>
      <c r="H23" s="27">
        <f>RA!J27</f>
        <v>23.724841344546402</v>
      </c>
      <c r="I23" s="20">
        <f>IFERROR(VLOOKUP(B23,RMS!C:E,3,FALSE),0)</f>
        <v>333464.54982477101</v>
      </c>
      <c r="J23" s="21">
        <f>IFERROR(VLOOKUP(B23,RMS!C:F,4,FALSE),0)</f>
        <v>254350.731709418</v>
      </c>
      <c r="K23" s="22">
        <f t="shared" si="1"/>
        <v>0.14547522901557386</v>
      </c>
      <c r="L23" s="22">
        <f t="shared" si="2"/>
        <v>-6.3094179786276072E-3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IFERROR(VLOOKUP(C24,RA!B28:D55,3,0),0)</f>
        <v>1719769.9639000001</v>
      </c>
      <c r="F24" s="25">
        <f>VLOOKUP(C24,RA!B28:I57,8,0)</f>
        <v>35437.485699999997</v>
      </c>
      <c r="G24" s="16">
        <f t="shared" si="0"/>
        <v>1684332.4782</v>
      </c>
      <c r="H24" s="27">
        <f>RA!J28</f>
        <v>2.0605945239116101</v>
      </c>
      <c r="I24" s="20">
        <f>IFERROR(VLOOKUP(B24,RMS!C:E,3,FALSE),0)</f>
        <v>1719770.1525592899</v>
      </c>
      <c r="J24" s="21">
        <f>IFERROR(VLOOKUP(B24,RMS!C:F,4,FALSE),0)</f>
        <v>1684332.47036726</v>
      </c>
      <c r="K24" s="22">
        <f t="shared" si="1"/>
        <v>-0.18865928985178471</v>
      </c>
      <c r="L24" s="22">
        <f t="shared" si="2"/>
        <v>7.8327399678528309E-3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IFERROR(VLOOKUP(C25,RA!B29:D56,3,0),0)</f>
        <v>900624.72629999998</v>
      </c>
      <c r="F25" s="25">
        <f>VLOOKUP(C25,RA!B29:I58,8,0)</f>
        <v>132592.6574</v>
      </c>
      <c r="G25" s="16">
        <f t="shared" si="0"/>
        <v>768032.06889999995</v>
      </c>
      <c r="H25" s="27">
        <f>RA!J29</f>
        <v>14.722298147945001</v>
      </c>
      <c r="I25" s="20">
        <f>IFERROR(VLOOKUP(B25,RMS!C:E,3,FALSE),0)</f>
        <v>900625.02853539796</v>
      </c>
      <c r="J25" s="21">
        <f>IFERROR(VLOOKUP(B25,RMS!C:F,4,FALSE),0)</f>
        <v>768032.053882031</v>
      </c>
      <c r="K25" s="22">
        <f t="shared" si="1"/>
        <v>-0.30223539797589183</v>
      </c>
      <c r="L25" s="22">
        <f t="shared" si="2"/>
        <v>1.501796895172447E-2</v>
      </c>
      <c r="M25" s="32"/>
    </row>
    <row r="26" spans="1:13">
      <c r="A26" s="69"/>
      <c r="B26" s="12">
        <v>37</v>
      </c>
      <c r="C26" s="67" t="s">
        <v>64</v>
      </c>
      <c r="D26" s="67"/>
      <c r="E26" s="15">
        <f>IFERROR(VLOOKUP(C26,RA!B30:D57,3,0),0)</f>
        <v>1210963.2291999999</v>
      </c>
      <c r="F26" s="25">
        <f>VLOOKUP(C26,RA!B30:I59,8,0)</f>
        <v>148996.8584</v>
      </c>
      <c r="G26" s="16">
        <f t="shared" si="0"/>
        <v>1061966.3707999999</v>
      </c>
      <c r="H26" s="27">
        <f>RA!J30</f>
        <v>12.303995266514599</v>
      </c>
      <c r="I26" s="20">
        <f>IFERROR(VLOOKUP(B26,RMS!C:E,3,FALSE),0)</f>
        <v>1210963.1502123901</v>
      </c>
      <c r="J26" s="21">
        <f>IFERROR(VLOOKUP(B26,RMS!C:F,4,FALSE),0)</f>
        <v>1061966.4035652999</v>
      </c>
      <c r="K26" s="22">
        <f t="shared" si="1"/>
        <v>7.8987609827890992E-2</v>
      </c>
      <c r="L26" s="22">
        <f t="shared" si="2"/>
        <v>-3.2765300013124943E-2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IFERROR(VLOOKUP(C27,RA!B31:D58,3,0),0)</f>
        <v>1015305.3299</v>
      </c>
      <c r="F27" s="25">
        <f>VLOOKUP(C27,RA!B31:I60,8,0)</f>
        <v>32043.074400000001</v>
      </c>
      <c r="G27" s="16">
        <f t="shared" si="0"/>
        <v>983262.25549999997</v>
      </c>
      <c r="H27" s="27">
        <f>RA!J31</f>
        <v>3.15600376126815</v>
      </c>
      <c r="I27" s="20">
        <f>IFERROR(VLOOKUP(B27,RMS!C:E,3,FALSE),0)</f>
        <v>1015305.21862212</v>
      </c>
      <c r="J27" s="21">
        <f>IFERROR(VLOOKUP(B27,RMS!C:F,4,FALSE),0)</f>
        <v>983262.30002920399</v>
      </c>
      <c r="K27" s="22">
        <f t="shared" si="1"/>
        <v>0.11127788003068417</v>
      </c>
      <c r="L27" s="22">
        <f t="shared" si="2"/>
        <v>-4.4529204024001956E-2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IFERROR(VLOOKUP(C28,RA!B32:D59,3,0),0)</f>
        <v>173521.4877</v>
      </c>
      <c r="F28" s="25">
        <f>VLOOKUP(C28,RA!B32:I61,8,0)</f>
        <v>35288.453999999998</v>
      </c>
      <c r="G28" s="16">
        <f t="shared" si="0"/>
        <v>138233.0337</v>
      </c>
      <c r="H28" s="27">
        <f>RA!J32</f>
        <v>20.336647908995499</v>
      </c>
      <c r="I28" s="20">
        <f>IFERROR(VLOOKUP(B28,RMS!C:E,3,FALSE),0)</f>
        <v>173521.42267913901</v>
      </c>
      <c r="J28" s="21">
        <f>IFERROR(VLOOKUP(B28,RMS!C:F,4,FALSE),0)</f>
        <v>138233.07193644799</v>
      </c>
      <c r="K28" s="22">
        <f t="shared" si="1"/>
        <v>6.5020860987715423E-2</v>
      </c>
      <c r="L28" s="22">
        <f t="shared" si="2"/>
        <v>-3.8236447988310829E-2</v>
      </c>
      <c r="M28" s="32"/>
    </row>
    <row r="29" spans="1:13">
      <c r="A29" s="69"/>
      <c r="B29" s="12">
        <v>40</v>
      </c>
      <c r="C29" s="67" t="s">
        <v>65</v>
      </c>
      <c r="D29" s="67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IFERROR(VLOOKUP(C30,RA!B34:D61,3,0),0)</f>
        <v>342493.6594</v>
      </c>
      <c r="F30" s="25">
        <f>VLOOKUP(C30,RA!B34:I64,8,0)</f>
        <v>50600.538800000002</v>
      </c>
      <c r="G30" s="16">
        <f t="shared" si="0"/>
        <v>291893.12060000002</v>
      </c>
      <c r="H30" s="27">
        <f>RA!J34</f>
        <v>0</v>
      </c>
      <c r="I30" s="20">
        <f>IFERROR(VLOOKUP(B30,RMS!C:E,3,FALSE),0)</f>
        <v>342493.65990000003</v>
      </c>
      <c r="J30" s="21">
        <f>IFERROR(VLOOKUP(B30,RMS!C:F,4,FALSE),0)</f>
        <v>291893.1237</v>
      </c>
      <c r="K30" s="22">
        <f t="shared" si="1"/>
        <v>-5.0000002374872565E-4</v>
      </c>
      <c r="L30" s="22">
        <f t="shared" si="2"/>
        <v>-3.0999999726191163E-3</v>
      </c>
      <c r="M30" s="32"/>
    </row>
    <row r="31" spans="1:13" s="36" customFormat="1" ht="12" thickBot="1">
      <c r="A31" s="69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14.7741534510872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61</v>
      </c>
      <c r="D32" s="71"/>
      <c r="E32" s="15">
        <f>IFERROR(VLOOKUP(C32,RA!B36:D63,3,0),0)</f>
        <v>322935.57</v>
      </c>
      <c r="F32" s="25">
        <f>VLOOKUP(C32,RA!B34:I65,8,0)</f>
        <v>9295.1</v>
      </c>
      <c r="G32" s="16">
        <f t="shared" si="0"/>
        <v>313640.47000000003</v>
      </c>
      <c r="H32" s="27">
        <f>RA!J34</f>
        <v>0</v>
      </c>
      <c r="I32" s="20">
        <f>IFERROR(VLOOKUP(B32,RMS!C:E,3,FALSE),0)</f>
        <v>322935.57</v>
      </c>
      <c r="J32" s="21">
        <f>IFERROR(VLOOKUP(B32,RMS!C:F,4,FALSE),0)</f>
        <v>313640.46999999997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IFERROR(VLOOKUP(C33,RA!B37:D64,3,0),0)</f>
        <v>288586.01</v>
      </c>
      <c r="F33" s="25">
        <f>VLOOKUP(C33,RA!B34:I65,8,0)</f>
        <v>-27809.53</v>
      </c>
      <c r="G33" s="16">
        <f t="shared" si="0"/>
        <v>316395.54000000004</v>
      </c>
      <c r="H33" s="27">
        <f>RA!J34</f>
        <v>0</v>
      </c>
      <c r="I33" s="20">
        <f>IFERROR(VLOOKUP(B33,RMS!C:E,3,FALSE),0)</f>
        <v>288586.01</v>
      </c>
      <c r="J33" s="21">
        <f>IFERROR(VLOOKUP(B33,RMS!C:F,4,FALSE),0)</f>
        <v>316395.53999999998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IFERROR(VLOOKUP(C34,RA!B38:D65,3,0),0)</f>
        <v>71419.649999999994</v>
      </c>
      <c r="F34" s="25">
        <f>VLOOKUP(C34,RA!B34:I66,8,0)</f>
        <v>779.5</v>
      </c>
      <c r="G34" s="16">
        <f t="shared" si="0"/>
        <v>70640.149999999994</v>
      </c>
      <c r="H34" s="27">
        <f>RA!J35</f>
        <v>14.7741534510872</v>
      </c>
      <c r="I34" s="20">
        <f>IFERROR(VLOOKUP(B34,RMS!C:E,3,FALSE),0)</f>
        <v>71419.649999999994</v>
      </c>
      <c r="J34" s="21">
        <f>IFERROR(VLOOKUP(B34,RMS!C:F,4,FALSE),0)</f>
        <v>70640.149999999994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IFERROR(VLOOKUP(C35,RA!B39:D66,3,0),0)</f>
        <v>183746.78</v>
      </c>
      <c r="F35" s="25">
        <f>VLOOKUP(C35,RA!B34:I67,8,0)</f>
        <v>-21802.240000000002</v>
      </c>
      <c r="G35" s="16">
        <f t="shared" si="0"/>
        <v>205549.02</v>
      </c>
      <c r="H35" s="27">
        <f>RA!J34</f>
        <v>0</v>
      </c>
      <c r="I35" s="20">
        <f>IFERROR(VLOOKUP(B35,RMS!C:E,3,FALSE),0)</f>
        <v>183746.78</v>
      </c>
      <c r="J35" s="21">
        <f>IFERROR(VLOOKUP(B35,RMS!C:F,4,FALSE),0)</f>
        <v>205549.02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62</v>
      </c>
      <c r="D36" s="67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14.7741534510872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IFERROR(VLOOKUP(C37,RA!B41:D68,3,0),0)</f>
        <v>20547.008300000001</v>
      </c>
      <c r="F37" s="25">
        <f>VLOOKUP(C37,RA!B8:I68,8,0)</f>
        <v>1828.0517</v>
      </c>
      <c r="G37" s="16">
        <f t="shared" si="0"/>
        <v>18718.956600000001</v>
      </c>
      <c r="H37" s="27">
        <f>RA!J35</f>
        <v>14.7741534510872</v>
      </c>
      <c r="I37" s="20">
        <f>IFERROR(VLOOKUP(B37,RMS!C:E,3,FALSE),0)</f>
        <v>20547.0085470085</v>
      </c>
      <c r="J37" s="21">
        <f>IFERROR(VLOOKUP(B37,RMS!C:F,4,FALSE),0)</f>
        <v>18718.957264957298</v>
      </c>
      <c r="K37" s="22">
        <f t="shared" si="1"/>
        <v>-2.470084982633125E-4</v>
      </c>
      <c r="L37" s="22">
        <f t="shared" si="2"/>
        <v>-6.6495729697635397E-4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IFERROR(VLOOKUP(C38,RA!B42:D69,3,0),0)</f>
        <v>397404.31079999998</v>
      </c>
      <c r="F38" s="25">
        <f>VLOOKUP(C38,RA!B8:I69,8,0)</f>
        <v>26258.216400000001</v>
      </c>
      <c r="G38" s="16">
        <f t="shared" si="0"/>
        <v>371146.0944</v>
      </c>
      <c r="H38" s="27">
        <f>RA!J36</f>
        <v>0</v>
      </c>
      <c r="I38" s="20">
        <f>IFERROR(VLOOKUP(B38,RMS!C:E,3,FALSE),0)</f>
        <v>397404.30789658101</v>
      </c>
      <c r="J38" s="21">
        <f>IFERROR(VLOOKUP(B38,RMS!C:F,4,FALSE),0)</f>
        <v>371146.09579401702</v>
      </c>
      <c r="K38" s="22">
        <f t="shared" si="1"/>
        <v>2.9034189647063613E-3</v>
      </c>
      <c r="L38" s="22">
        <f t="shared" si="2"/>
        <v>-1.3940170174464583E-3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IFERROR(VLOOKUP(C39,RA!B43:D70,3,0),0)</f>
        <v>172161.8</v>
      </c>
      <c r="F39" s="25">
        <f>VLOOKUP(C39,RA!B9:I70,8,0)</f>
        <v>-25796.37</v>
      </c>
      <c r="G39" s="16">
        <f t="shared" si="0"/>
        <v>197958.16999999998</v>
      </c>
      <c r="H39" s="27">
        <f>RA!J37</f>
        <v>2.8783140859955401</v>
      </c>
      <c r="I39" s="20">
        <f>IFERROR(VLOOKUP(B39,RMS!C:E,3,FALSE),0)</f>
        <v>172161.8</v>
      </c>
      <c r="J39" s="21">
        <f>IFERROR(VLOOKUP(B39,RMS!C:F,4,FALSE),0)</f>
        <v>197958.17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IFERROR(VLOOKUP(C40,RA!B44:D71,3,0),0)</f>
        <v>83775.990000000005</v>
      </c>
      <c r="F40" s="25">
        <f>VLOOKUP(C40,RA!B10:I71,8,0)</f>
        <v>11271.17</v>
      </c>
      <c r="G40" s="16">
        <f t="shared" si="0"/>
        <v>72504.820000000007</v>
      </c>
      <c r="H40" s="27">
        <f>RA!J38</f>
        <v>-9.6364789131670001</v>
      </c>
      <c r="I40" s="20">
        <f>IFERROR(VLOOKUP(B40,RMS!C:E,3,FALSE),0)</f>
        <v>83775.990000000005</v>
      </c>
      <c r="J40" s="21">
        <f>IFERROR(VLOOKUP(B40,RMS!C:F,4,FALSE),0)</f>
        <v>72504.820000000007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67</v>
      </c>
      <c r="D41" s="73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1.0914363203964199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IFERROR(VLOOKUP(C42,RA!B46:D73,3,0),0)</f>
        <v>10838.6127</v>
      </c>
      <c r="F42" s="25">
        <f>VLOOKUP(C42,RA!B8:I72,8,0)</f>
        <v>918.00670000000002</v>
      </c>
      <c r="G42" s="16">
        <f t="shared" si="0"/>
        <v>9920.6059999999998</v>
      </c>
      <c r="H42" s="27">
        <f>RA!J39</f>
        <v>1.0914363203964199</v>
      </c>
      <c r="I42" s="20">
        <f>VLOOKUP(B42,RMS!C:E,3,FALSE)</f>
        <v>10838.612812949101</v>
      </c>
      <c r="J42" s="21">
        <f>IFERROR(VLOOKUP(B42,RMS!C:F,4,FALSE),0)</f>
        <v>9920.6060963618493</v>
      </c>
      <c r="K42" s="22">
        <f t="shared" si="1"/>
        <v>-1.1294910109427292E-4</v>
      </c>
      <c r="L42" s="22">
        <f t="shared" si="2"/>
        <v>-9.6361849500681274E-5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22223353.7612</v>
      </c>
      <c r="E7" s="64"/>
      <c r="F7" s="64"/>
      <c r="G7" s="52">
        <v>14243328.108999999</v>
      </c>
      <c r="H7" s="53">
        <v>56.026411742615302</v>
      </c>
      <c r="I7" s="52">
        <v>2085582.6523</v>
      </c>
      <c r="J7" s="53">
        <v>9.3846440762745793</v>
      </c>
      <c r="K7" s="52">
        <v>1543465.3988999999</v>
      </c>
      <c r="L7" s="53">
        <v>10.8364097708647</v>
      </c>
      <c r="M7" s="53">
        <v>0.35123382343806098</v>
      </c>
      <c r="N7" s="52">
        <v>311257859.70599997</v>
      </c>
      <c r="O7" s="52">
        <v>7734401676.7973003</v>
      </c>
      <c r="P7" s="52">
        <v>1116180</v>
      </c>
      <c r="Q7" s="52">
        <v>910052</v>
      </c>
      <c r="R7" s="53">
        <v>22.6501342780413</v>
      </c>
      <c r="S7" s="52">
        <v>19.9101881069362</v>
      </c>
      <c r="T7" s="52">
        <v>18.8310267286924</v>
      </c>
      <c r="U7" s="54">
        <v>5.4201465724363498</v>
      </c>
    </row>
    <row r="8" spans="1:23" ht="12" thickBot="1">
      <c r="A8" s="74">
        <v>42721</v>
      </c>
      <c r="B8" s="70" t="s">
        <v>6</v>
      </c>
      <c r="C8" s="71"/>
      <c r="D8" s="55">
        <v>917174.69220000005</v>
      </c>
      <c r="E8" s="58"/>
      <c r="F8" s="58"/>
      <c r="G8" s="55">
        <v>523213.64309999999</v>
      </c>
      <c r="H8" s="56">
        <v>75.296402204998202</v>
      </c>
      <c r="I8" s="55">
        <v>175169.41140000001</v>
      </c>
      <c r="J8" s="56">
        <v>19.098805591748999</v>
      </c>
      <c r="K8" s="55">
        <v>134769.49660000001</v>
      </c>
      <c r="L8" s="56">
        <v>25.758024160360399</v>
      </c>
      <c r="M8" s="56">
        <v>0.29977046601211399</v>
      </c>
      <c r="N8" s="55">
        <v>11011553.3892</v>
      </c>
      <c r="O8" s="55">
        <v>288306643.83209997</v>
      </c>
      <c r="P8" s="55">
        <v>26756</v>
      </c>
      <c r="Q8" s="55">
        <v>21398</v>
      </c>
      <c r="R8" s="56">
        <v>25.039723338629798</v>
      </c>
      <c r="S8" s="55">
        <v>34.2792155852893</v>
      </c>
      <c r="T8" s="55">
        <v>31.720665926722099</v>
      </c>
      <c r="U8" s="57">
        <v>7.4638512430405504</v>
      </c>
    </row>
    <row r="9" spans="1:23" ht="12" thickBot="1">
      <c r="A9" s="75"/>
      <c r="B9" s="70" t="s">
        <v>7</v>
      </c>
      <c r="C9" s="71"/>
      <c r="D9" s="55">
        <v>248709.44750000001</v>
      </c>
      <c r="E9" s="58"/>
      <c r="F9" s="58"/>
      <c r="G9" s="55">
        <v>63383.570800000001</v>
      </c>
      <c r="H9" s="56">
        <v>292.387876481077</v>
      </c>
      <c r="I9" s="55">
        <v>36335.621599999999</v>
      </c>
      <c r="J9" s="56">
        <v>14.609666808093399</v>
      </c>
      <c r="K9" s="55">
        <v>14431.925999999999</v>
      </c>
      <c r="L9" s="56">
        <v>22.7691905297327</v>
      </c>
      <c r="M9" s="56">
        <v>1.5177250493108101</v>
      </c>
      <c r="N9" s="55">
        <v>1607203.6571</v>
      </c>
      <c r="O9" s="55">
        <v>39352394.011600003</v>
      </c>
      <c r="P9" s="55">
        <v>8834</v>
      </c>
      <c r="Q9" s="55">
        <v>5128</v>
      </c>
      <c r="R9" s="56">
        <v>72.269890795631795</v>
      </c>
      <c r="S9" s="55">
        <v>28.153661704777001</v>
      </c>
      <c r="T9" s="55">
        <v>16.623346158346301</v>
      </c>
      <c r="U9" s="57">
        <v>40.954941020955197</v>
      </c>
    </row>
    <row r="10" spans="1:23" ht="12" thickBot="1">
      <c r="A10" s="75"/>
      <c r="B10" s="70" t="s">
        <v>8</v>
      </c>
      <c r="C10" s="71"/>
      <c r="D10" s="55">
        <v>221670.58730000001</v>
      </c>
      <c r="E10" s="58"/>
      <c r="F10" s="58"/>
      <c r="G10" s="55">
        <v>79498.398700000005</v>
      </c>
      <c r="H10" s="56">
        <v>178.83654378563</v>
      </c>
      <c r="I10" s="55">
        <v>33979.193299999999</v>
      </c>
      <c r="J10" s="56">
        <v>15.328688263911999</v>
      </c>
      <c r="K10" s="55">
        <v>23778.537499999999</v>
      </c>
      <c r="L10" s="56">
        <v>29.910712528603401</v>
      </c>
      <c r="M10" s="56">
        <v>0.42898583649225702</v>
      </c>
      <c r="N10" s="55">
        <v>1902996.4016</v>
      </c>
      <c r="O10" s="55">
        <v>62544107.045299999</v>
      </c>
      <c r="P10" s="55">
        <v>116721</v>
      </c>
      <c r="Q10" s="55">
        <v>93055</v>
      </c>
      <c r="R10" s="56">
        <v>25.432271237440201</v>
      </c>
      <c r="S10" s="55">
        <v>1.89914914454126</v>
      </c>
      <c r="T10" s="55">
        <v>1.32978950835527</v>
      </c>
      <c r="U10" s="57">
        <v>29.9797221204295</v>
      </c>
    </row>
    <row r="11" spans="1:23" ht="12" thickBot="1">
      <c r="A11" s="75"/>
      <c r="B11" s="70" t="s">
        <v>9</v>
      </c>
      <c r="C11" s="71"/>
      <c r="D11" s="55">
        <v>78451.406300000002</v>
      </c>
      <c r="E11" s="58"/>
      <c r="F11" s="58"/>
      <c r="G11" s="55">
        <v>112295.26949999999</v>
      </c>
      <c r="H11" s="56">
        <v>-30.1382804019185</v>
      </c>
      <c r="I11" s="55">
        <v>12778.227500000001</v>
      </c>
      <c r="J11" s="56">
        <v>16.288079593035899</v>
      </c>
      <c r="K11" s="55">
        <v>16143.895699999999</v>
      </c>
      <c r="L11" s="56">
        <v>14.3762918704247</v>
      </c>
      <c r="M11" s="56">
        <v>-0.208479307754695</v>
      </c>
      <c r="N11" s="55">
        <v>1031977.77</v>
      </c>
      <c r="O11" s="55">
        <v>23542670.2905</v>
      </c>
      <c r="P11" s="55">
        <v>3562</v>
      </c>
      <c r="Q11" s="55">
        <v>2849</v>
      </c>
      <c r="R11" s="56">
        <v>25.026325026325001</v>
      </c>
      <c r="S11" s="55">
        <v>22.024538545760802</v>
      </c>
      <c r="T11" s="55">
        <v>23.150661249561299</v>
      </c>
      <c r="U11" s="57">
        <v>-5.1130365408595404</v>
      </c>
    </row>
    <row r="12" spans="1:23" ht="12" thickBot="1">
      <c r="A12" s="75"/>
      <c r="B12" s="70" t="s">
        <v>10</v>
      </c>
      <c r="C12" s="71"/>
      <c r="D12" s="55">
        <v>454340.55910000001</v>
      </c>
      <c r="E12" s="58"/>
      <c r="F12" s="58"/>
      <c r="G12" s="55">
        <v>265726.52039999998</v>
      </c>
      <c r="H12" s="56">
        <v>70.980509742150701</v>
      </c>
      <c r="I12" s="55">
        <v>16525.415199999999</v>
      </c>
      <c r="J12" s="56">
        <v>3.6372308984993702</v>
      </c>
      <c r="K12" s="55">
        <v>27566.558799999999</v>
      </c>
      <c r="L12" s="56">
        <v>10.374033708981701</v>
      </c>
      <c r="M12" s="56">
        <v>-0.40052672805863598</v>
      </c>
      <c r="N12" s="55">
        <v>4270557.4479999999</v>
      </c>
      <c r="O12" s="55">
        <v>91351212.1329</v>
      </c>
      <c r="P12" s="55">
        <v>3228</v>
      </c>
      <c r="Q12" s="55">
        <v>3311</v>
      </c>
      <c r="R12" s="56">
        <v>-2.50679553005134</v>
      </c>
      <c r="S12" s="55">
        <v>140.74986341387901</v>
      </c>
      <c r="T12" s="55">
        <v>157.74551244337101</v>
      </c>
      <c r="U12" s="57">
        <v>-12.0750731952868</v>
      </c>
    </row>
    <row r="13" spans="1:23" ht="12" thickBot="1">
      <c r="A13" s="75"/>
      <c r="B13" s="70" t="s">
        <v>11</v>
      </c>
      <c r="C13" s="71"/>
      <c r="D13" s="55">
        <v>468308.81589999999</v>
      </c>
      <c r="E13" s="58"/>
      <c r="F13" s="58"/>
      <c r="G13" s="55">
        <v>254768.45370000001</v>
      </c>
      <c r="H13" s="56">
        <v>83.817426804125603</v>
      </c>
      <c r="I13" s="55">
        <v>22753.465</v>
      </c>
      <c r="J13" s="56">
        <v>4.8586454551943898</v>
      </c>
      <c r="K13" s="55">
        <v>59089.193299999999</v>
      </c>
      <c r="L13" s="56">
        <v>23.193292749493999</v>
      </c>
      <c r="M13" s="56">
        <v>-0.61493018047345704</v>
      </c>
      <c r="N13" s="55">
        <v>4509076.0275999997</v>
      </c>
      <c r="O13" s="55">
        <v>124232305.4879</v>
      </c>
      <c r="P13" s="55">
        <v>13212</v>
      </c>
      <c r="Q13" s="55">
        <v>12509</v>
      </c>
      <c r="R13" s="56">
        <v>5.6199536333839699</v>
      </c>
      <c r="S13" s="55">
        <v>35.445717219194698</v>
      </c>
      <c r="T13" s="55">
        <v>37.364186793508701</v>
      </c>
      <c r="U13" s="57">
        <v>-5.4124157298052902</v>
      </c>
    </row>
    <row r="14" spans="1:23" ht="12" thickBot="1">
      <c r="A14" s="75"/>
      <c r="B14" s="70" t="s">
        <v>12</v>
      </c>
      <c r="C14" s="71"/>
      <c r="D14" s="55">
        <v>164204.1133</v>
      </c>
      <c r="E14" s="58"/>
      <c r="F14" s="58"/>
      <c r="G14" s="55">
        <v>166579.46799999999</v>
      </c>
      <c r="H14" s="56">
        <v>-1.42595887027326</v>
      </c>
      <c r="I14" s="55">
        <v>31675.620200000001</v>
      </c>
      <c r="J14" s="56">
        <v>19.290393866156599</v>
      </c>
      <c r="K14" s="55">
        <v>30957.2785</v>
      </c>
      <c r="L14" s="56">
        <v>18.584090147292301</v>
      </c>
      <c r="M14" s="56">
        <v>2.3204291036113E-2</v>
      </c>
      <c r="N14" s="55">
        <v>1831734.4569000001</v>
      </c>
      <c r="O14" s="55">
        <v>50257757.455799997</v>
      </c>
      <c r="P14" s="55">
        <v>2354</v>
      </c>
      <c r="Q14" s="55">
        <v>1990</v>
      </c>
      <c r="R14" s="56">
        <v>18.291457286432198</v>
      </c>
      <c r="S14" s="55">
        <v>69.755358241291404</v>
      </c>
      <c r="T14" s="55">
        <v>69.934297537688494</v>
      </c>
      <c r="U14" s="57">
        <v>-0.25652408776693902</v>
      </c>
    </row>
    <row r="15" spans="1:23" ht="12" thickBot="1">
      <c r="A15" s="75"/>
      <c r="B15" s="70" t="s">
        <v>13</v>
      </c>
      <c r="C15" s="71"/>
      <c r="D15" s="55">
        <v>136736.70559999999</v>
      </c>
      <c r="E15" s="58"/>
      <c r="F15" s="58"/>
      <c r="G15" s="55">
        <v>105643.4832</v>
      </c>
      <c r="H15" s="56">
        <v>29.432220008436801</v>
      </c>
      <c r="I15" s="55">
        <v>-1696.1781000000001</v>
      </c>
      <c r="J15" s="56">
        <v>-1.2404702106557099</v>
      </c>
      <c r="K15" s="55">
        <v>-8659.1553000000004</v>
      </c>
      <c r="L15" s="56">
        <v>-8.1965825413071993</v>
      </c>
      <c r="M15" s="56">
        <v>-0.804117371587042</v>
      </c>
      <c r="N15" s="55">
        <v>1441577.4086</v>
      </c>
      <c r="O15" s="55">
        <v>45621336.0295</v>
      </c>
      <c r="P15" s="55">
        <v>4771</v>
      </c>
      <c r="Q15" s="55">
        <v>4636</v>
      </c>
      <c r="R15" s="56">
        <v>2.9119930974978301</v>
      </c>
      <c r="S15" s="55">
        <v>28.6599676378118</v>
      </c>
      <c r="T15" s="55">
        <v>29.430323813632398</v>
      </c>
      <c r="U15" s="57">
        <v>-2.68791711685089</v>
      </c>
    </row>
    <row r="16" spans="1:23" ht="12" thickBot="1">
      <c r="A16" s="75"/>
      <c r="B16" s="70" t="s">
        <v>14</v>
      </c>
      <c r="C16" s="71"/>
      <c r="D16" s="55">
        <v>907626.40819999995</v>
      </c>
      <c r="E16" s="58"/>
      <c r="F16" s="58"/>
      <c r="G16" s="55">
        <v>455410.16220000002</v>
      </c>
      <c r="H16" s="56">
        <v>99.298672610955606</v>
      </c>
      <c r="I16" s="55">
        <v>-7512.0990000000002</v>
      </c>
      <c r="J16" s="56">
        <v>-0.82766421648065103</v>
      </c>
      <c r="K16" s="55">
        <v>25046.7752</v>
      </c>
      <c r="L16" s="56">
        <v>5.4998279087589497</v>
      </c>
      <c r="M16" s="56">
        <v>-1.299922802038</v>
      </c>
      <c r="N16" s="55">
        <v>13029945.8073</v>
      </c>
      <c r="O16" s="55">
        <v>391936705.55000001</v>
      </c>
      <c r="P16" s="55">
        <v>48494</v>
      </c>
      <c r="Q16" s="55">
        <v>33381</v>
      </c>
      <c r="R16" s="56">
        <v>45.274257811329797</v>
      </c>
      <c r="S16" s="55">
        <v>18.716261974677298</v>
      </c>
      <c r="T16" s="55">
        <v>20.088456265540302</v>
      </c>
      <c r="U16" s="57">
        <v>-7.3315616799954704</v>
      </c>
    </row>
    <row r="17" spans="1:21" ht="12" thickBot="1">
      <c r="A17" s="75"/>
      <c r="B17" s="70" t="s">
        <v>15</v>
      </c>
      <c r="C17" s="71"/>
      <c r="D17" s="55">
        <v>612872.03729999997</v>
      </c>
      <c r="E17" s="58"/>
      <c r="F17" s="58"/>
      <c r="G17" s="55">
        <v>674718.82270000002</v>
      </c>
      <c r="H17" s="56">
        <v>-9.1663050324444608</v>
      </c>
      <c r="I17" s="55">
        <v>89357.172600000005</v>
      </c>
      <c r="J17" s="56">
        <v>14.5800700899427</v>
      </c>
      <c r="K17" s="55">
        <v>40464.228799999997</v>
      </c>
      <c r="L17" s="56">
        <v>5.9971987498548902</v>
      </c>
      <c r="M17" s="56">
        <v>1.20830039889454</v>
      </c>
      <c r="N17" s="55">
        <v>9526046.9473999999</v>
      </c>
      <c r="O17" s="55">
        <v>384796300.16869998</v>
      </c>
      <c r="P17" s="55">
        <v>11571</v>
      </c>
      <c r="Q17" s="55">
        <v>10479</v>
      </c>
      <c r="R17" s="56">
        <v>10.420841683366699</v>
      </c>
      <c r="S17" s="55">
        <v>52.966211848587001</v>
      </c>
      <c r="T17" s="55">
        <v>52.016030938066599</v>
      </c>
      <c r="U17" s="57">
        <v>1.79393782820758</v>
      </c>
    </row>
    <row r="18" spans="1:21" ht="12" customHeight="1" thickBot="1">
      <c r="A18" s="75"/>
      <c r="B18" s="70" t="s">
        <v>16</v>
      </c>
      <c r="C18" s="71"/>
      <c r="D18" s="55">
        <v>2291428.7025000001</v>
      </c>
      <c r="E18" s="58"/>
      <c r="F18" s="58"/>
      <c r="G18" s="55">
        <v>1182982.2694999999</v>
      </c>
      <c r="H18" s="56">
        <v>93.699327671960603</v>
      </c>
      <c r="I18" s="55">
        <v>337635.02179999999</v>
      </c>
      <c r="J18" s="56">
        <v>14.7346946222517</v>
      </c>
      <c r="K18" s="55">
        <v>180074.8297</v>
      </c>
      <c r="L18" s="56">
        <v>15.2221072405515</v>
      </c>
      <c r="M18" s="56">
        <v>0.87497065726782097</v>
      </c>
      <c r="N18" s="55">
        <v>27988006.736299999</v>
      </c>
      <c r="O18" s="55">
        <v>748693932.55569994</v>
      </c>
      <c r="P18" s="55">
        <v>97278</v>
      </c>
      <c r="Q18" s="55">
        <v>69751</v>
      </c>
      <c r="R18" s="56">
        <v>39.464667173230502</v>
      </c>
      <c r="S18" s="55">
        <v>23.5554668321717</v>
      </c>
      <c r="T18" s="55">
        <v>23.109170090751402</v>
      </c>
      <c r="U18" s="57">
        <v>1.8946631140877299</v>
      </c>
    </row>
    <row r="19" spans="1:21" ht="12" customHeight="1" thickBot="1">
      <c r="A19" s="75"/>
      <c r="B19" s="70" t="s">
        <v>17</v>
      </c>
      <c r="C19" s="71"/>
      <c r="D19" s="55">
        <v>648356.7879</v>
      </c>
      <c r="E19" s="58"/>
      <c r="F19" s="58"/>
      <c r="G19" s="55">
        <v>487624.06780000002</v>
      </c>
      <c r="H19" s="56">
        <v>32.9624255064303</v>
      </c>
      <c r="I19" s="55">
        <v>83678.522100000002</v>
      </c>
      <c r="J19" s="56">
        <v>12.906246014795499</v>
      </c>
      <c r="K19" s="55">
        <v>37962.043899999997</v>
      </c>
      <c r="L19" s="56">
        <v>7.7851046342466903</v>
      </c>
      <c r="M19" s="56">
        <v>1.20426809263555</v>
      </c>
      <c r="N19" s="55">
        <v>10413667.9959</v>
      </c>
      <c r="O19" s="55">
        <v>232205482.28369999</v>
      </c>
      <c r="P19" s="55">
        <v>17008</v>
      </c>
      <c r="Q19" s="55">
        <v>12717</v>
      </c>
      <c r="R19" s="56">
        <v>33.7422348038059</v>
      </c>
      <c r="S19" s="55">
        <v>38.1206954315616</v>
      </c>
      <c r="T19" s="55">
        <v>39.623224321774003</v>
      </c>
      <c r="U19" s="57">
        <v>-3.9415044064710001</v>
      </c>
    </row>
    <row r="20" spans="1:21" ht="12" thickBot="1">
      <c r="A20" s="75"/>
      <c r="B20" s="70" t="s">
        <v>18</v>
      </c>
      <c r="C20" s="71"/>
      <c r="D20" s="55">
        <v>1371401.5089</v>
      </c>
      <c r="E20" s="58"/>
      <c r="F20" s="58"/>
      <c r="G20" s="55">
        <v>949705.51379999996</v>
      </c>
      <c r="H20" s="56">
        <v>44.402816343846702</v>
      </c>
      <c r="I20" s="55">
        <v>82512.463199999998</v>
      </c>
      <c r="J20" s="56">
        <v>6.01665250216789</v>
      </c>
      <c r="K20" s="55">
        <v>72392.590100000001</v>
      </c>
      <c r="L20" s="56">
        <v>7.6226355483964596</v>
      </c>
      <c r="M20" s="56">
        <v>0.13979155996519599</v>
      </c>
      <c r="N20" s="55">
        <v>22222696.049400002</v>
      </c>
      <c r="O20" s="55">
        <v>468348324.9795</v>
      </c>
      <c r="P20" s="55">
        <v>52167</v>
      </c>
      <c r="Q20" s="55">
        <v>44314</v>
      </c>
      <c r="R20" s="56">
        <v>17.721261903687299</v>
      </c>
      <c r="S20" s="55">
        <v>26.288678837195899</v>
      </c>
      <c r="T20" s="55">
        <v>26.9296330978923</v>
      </c>
      <c r="U20" s="57">
        <v>-2.4381379705909798</v>
      </c>
    </row>
    <row r="21" spans="1:21" ht="12" customHeight="1" thickBot="1">
      <c r="A21" s="75"/>
      <c r="B21" s="70" t="s">
        <v>19</v>
      </c>
      <c r="C21" s="71"/>
      <c r="D21" s="55">
        <v>431609.62329999998</v>
      </c>
      <c r="E21" s="58"/>
      <c r="F21" s="58"/>
      <c r="G21" s="55">
        <v>294358.23930000002</v>
      </c>
      <c r="H21" s="56">
        <v>46.627328770001903</v>
      </c>
      <c r="I21" s="55">
        <v>53614.790800000002</v>
      </c>
      <c r="J21" s="56">
        <v>12.422056392086899</v>
      </c>
      <c r="K21" s="55">
        <v>30770.667700000002</v>
      </c>
      <c r="L21" s="56">
        <v>10.453475932310999</v>
      </c>
      <c r="M21" s="56">
        <v>0.74239933051566498</v>
      </c>
      <c r="N21" s="55">
        <v>6278173.1934000002</v>
      </c>
      <c r="O21" s="55">
        <v>145521065.17410001</v>
      </c>
      <c r="P21" s="55">
        <v>36293</v>
      </c>
      <c r="Q21" s="55">
        <v>31287</v>
      </c>
      <c r="R21" s="56">
        <v>16.000255697254499</v>
      </c>
      <c r="S21" s="55">
        <v>11.892365560851999</v>
      </c>
      <c r="T21" s="55">
        <v>11.6044093009876</v>
      </c>
      <c r="U21" s="57">
        <v>2.42135392147914</v>
      </c>
    </row>
    <row r="22" spans="1:21" ht="12" customHeight="1" thickBot="1">
      <c r="A22" s="75"/>
      <c r="B22" s="70" t="s">
        <v>20</v>
      </c>
      <c r="C22" s="71"/>
      <c r="D22" s="55">
        <v>1471848.5168000001</v>
      </c>
      <c r="E22" s="58"/>
      <c r="F22" s="58"/>
      <c r="G22" s="55">
        <v>824880.95010000002</v>
      </c>
      <c r="H22" s="56">
        <v>78.431629027384901</v>
      </c>
      <c r="I22" s="55">
        <v>86582.485000000001</v>
      </c>
      <c r="J22" s="56">
        <v>5.8825676699557503</v>
      </c>
      <c r="K22" s="55">
        <v>97172.292400000006</v>
      </c>
      <c r="L22" s="56">
        <v>11.780159596147801</v>
      </c>
      <c r="M22" s="56">
        <v>-0.108979701296004</v>
      </c>
      <c r="N22" s="55">
        <v>18824321.776500002</v>
      </c>
      <c r="O22" s="55">
        <v>500976672.8955</v>
      </c>
      <c r="P22" s="55">
        <v>84097</v>
      </c>
      <c r="Q22" s="55">
        <v>62637</v>
      </c>
      <c r="R22" s="56">
        <v>34.260900106965501</v>
      </c>
      <c r="S22" s="55">
        <v>17.501795745389298</v>
      </c>
      <c r="T22" s="55">
        <v>17.009835479029999</v>
      </c>
      <c r="U22" s="57">
        <v>2.8109130829554601</v>
      </c>
    </row>
    <row r="23" spans="1:21" ht="12" thickBot="1">
      <c r="A23" s="75"/>
      <c r="B23" s="70" t="s">
        <v>21</v>
      </c>
      <c r="C23" s="71"/>
      <c r="D23" s="55">
        <v>2647862.9378999998</v>
      </c>
      <c r="E23" s="58"/>
      <c r="F23" s="58"/>
      <c r="G23" s="55">
        <v>2132433.8067999999</v>
      </c>
      <c r="H23" s="56">
        <v>24.170932267926801</v>
      </c>
      <c r="I23" s="55">
        <v>274897.55410000001</v>
      </c>
      <c r="J23" s="56">
        <v>10.3818649434332</v>
      </c>
      <c r="K23" s="55">
        <v>212912.79139999999</v>
      </c>
      <c r="L23" s="56">
        <v>9.9844970906507999</v>
      </c>
      <c r="M23" s="56">
        <v>0.29112747192135102</v>
      </c>
      <c r="N23" s="55">
        <v>38326806.725900002</v>
      </c>
      <c r="O23" s="55">
        <v>1125765873.8843999</v>
      </c>
      <c r="P23" s="55">
        <v>87226</v>
      </c>
      <c r="Q23" s="55">
        <v>69650</v>
      </c>
      <c r="R23" s="56">
        <v>25.234745154343099</v>
      </c>
      <c r="S23" s="55">
        <v>30.356349458876899</v>
      </c>
      <c r="T23" s="55">
        <v>29.903822037329501</v>
      </c>
      <c r="U23" s="57">
        <v>1.4907175257040099</v>
      </c>
    </row>
    <row r="24" spans="1:21" ht="12" thickBot="1">
      <c r="A24" s="75"/>
      <c r="B24" s="70" t="s">
        <v>22</v>
      </c>
      <c r="C24" s="71"/>
      <c r="D24" s="55">
        <v>459877.15749999997</v>
      </c>
      <c r="E24" s="58"/>
      <c r="F24" s="58"/>
      <c r="G24" s="55">
        <v>226356.85010000001</v>
      </c>
      <c r="H24" s="56">
        <v>103.164674405407</v>
      </c>
      <c r="I24" s="55">
        <v>48083.067300000002</v>
      </c>
      <c r="J24" s="56">
        <v>10.4556328827878</v>
      </c>
      <c r="K24" s="55">
        <v>38400.724099999999</v>
      </c>
      <c r="L24" s="56">
        <v>16.964683897587101</v>
      </c>
      <c r="M24" s="56">
        <v>0.25213959962801802</v>
      </c>
      <c r="N24" s="55">
        <v>5420520.4596999995</v>
      </c>
      <c r="O24" s="55">
        <v>110412879.32799999</v>
      </c>
      <c r="P24" s="55">
        <v>36258</v>
      </c>
      <c r="Q24" s="55">
        <v>30026</v>
      </c>
      <c r="R24" s="56">
        <v>20.755345367348301</v>
      </c>
      <c r="S24" s="55">
        <v>12.683467303767401</v>
      </c>
      <c r="T24" s="55">
        <v>12.6240067341637</v>
      </c>
      <c r="U24" s="57">
        <v>0.46880374411543302</v>
      </c>
    </row>
    <row r="25" spans="1:21" ht="12" thickBot="1">
      <c r="A25" s="75"/>
      <c r="B25" s="70" t="s">
        <v>23</v>
      </c>
      <c r="C25" s="71"/>
      <c r="D25" s="55">
        <v>644840.39789999998</v>
      </c>
      <c r="E25" s="58"/>
      <c r="F25" s="58"/>
      <c r="G25" s="55">
        <v>384977.59860000003</v>
      </c>
      <c r="H25" s="56">
        <v>67.500758549331294</v>
      </c>
      <c r="I25" s="55">
        <v>30044.054400000001</v>
      </c>
      <c r="J25" s="56">
        <v>4.65914581311005</v>
      </c>
      <c r="K25" s="55">
        <v>24103.484400000001</v>
      </c>
      <c r="L25" s="56">
        <v>6.2610095983906904</v>
      </c>
      <c r="M25" s="56">
        <v>0.246461046934774</v>
      </c>
      <c r="N25" s="55">
        <v>8186104.9540999997</v>
      </c>
      <c r="O25" s="55">
        <v>133580121.5288</v>
      </c>
      <c r="P25" s="55">
        <v>26936</v>
      </c>
      <c r="Q25" s="55">
        <v>20472</v>
      </c>
      <c r="R25" s="56">
        <v>31.574833919499799</v>
      </c>
      <c r="S25" s="55">
        <v>23.9397237117612</v>
      </c>
      <c r="T25" s="55">
        <v>22.919207029112901</v>
      </c>
      <c r="U25" s="57">
        <v>4.2628590661090797</v>
      </c>
    </row>
    <row r="26" spans="1:21" ht="12" thickBot="1">
      <c r="A26" s="75"/>
      <c r="B26" s="70" t="s">
        <v>24</v>
      </c>
      <c r="C26" s="71"/>
      <c r="D26" s="55">
        <v>798474.53229999996</v>
      </c>
      <c r="E26" s="58"/>
      <c r="F26" s="58"/>
      <c r="G26" s="55">
        <v>549905.74609999999</v>
      </c>
      <c r="H26" s="56">
        <v>45.202071075430801</v>
      </c>
      <c r="I26" s="55">
        <v>190153.90049999999</v>
      </c>
      <c r="J26" s="56">
        <v>23.814648158190199</v>
      </c>
      <c r="K26" s="55">
        <v>119243.8652</v>
      </c>
      <c r="L26" s="56">
        <v>21.684418838263198</v>
      </c>
      <c r="M26" s="56">
        <v>0.59466401211556796</v>
      </c>
      <c r="N26" s="55">
        <v>12554795.6</v>
      </c>
      <c r="O26" s="55">
        <v>246888430.95570001</v>
      </c>
      <c r="P26" s="55">
        <v>55221</v>
      </c>
      <c r="Q26" s="55">
        <v>46400</v>
      </c>
      <c r="R26" s="56">
        <v>19.010775862069</v>
      </c>
      <c r="S26" s="55">
        <v>14.4596173973669</v>
      </c>
      <c r="T26" s="55">
        <v>13.7204946530172</v>
      </c>
      <c r="U26" s="57">
        <v>5.1116341742506597</v>
      </c>
    </row>
    <row r="27" spans="1:21" ht="12" thickBot="1">
      <c r="A27" s="75"/>
      <c r="B27" s="70" t="s">
        <v>25</v>
      </c>
      <c r="C27" s="71"/>
      <c r="D27" s="55">
        <v>333464.69530000002</v>
      </c>
      <c r="E27" s="58"/>
      <c r="F27" s="58"/>
      <c r="G27" s="55">
        <v>221699.44570000001</v>
      </c>
      <c r="H27" s="56">
        <v>50.412958520085297</v>
      </c>
      <c r="I27" s="55">
        <v>79113.969899999996</v>
      </c>
      <c r="J27" s="56">
        <v>23.724841344546402</v>
      </c>
      <c r="K27" s="55">
        <v>60487.462399999997</v>
      </c>
      <c r="L27" s="56">
        <v>27.2835424594839</v>
      </c>
      <c r="M27" s="56">
        <v>0.30793997236690202</v>
      </c>
      <c r="N27" s="55">
        <v>4385332.9951999998</v>
      </c>
      <c r="O27" s="55">
        <v>89983370.6664</v>
      </c>
      <c r="P27" s="55">
        <v>40986</v>
      </c>
      <c r="Q27" s="55">
        <v>33811</v>
      </c>
      <c r="R27" s="56">
        <v>21.220904439383599</v>
      </c>
      <c r="S27" s="55">
        <v>8.1360634192163204</v>
      </c>
      <c r="T27" s="55">
        <v>7.9135189760728801</v>
      </c>
      <c r="U27" s="57">
        <v>2.7352840271355299</v>
      </c>
    </row>
    <row r="28" spans="1:21" ht="12" thickBot="1">
      <c r="A28" s="75"/>
      <c r="B28" s="70" t="s">
        <v>26</v>
      </c>
      <c r="C28" s="71"/>
      <c r="D28" s="55">
        <v>1719769.9639000001</v>
      </c>
      <c r="E28" s="58"/>
      <c r="F28" s="58"/>
      <c r="G28" s="55">
        <v>1170076.2213999999</v>
      </c>
      <c r="H28" s="56">
        <v>46.979310616387899</v>
      </c>
      <c r="I28" s="55">
        <v>35437.485699999997</v>
      </c>
      <c r="J28" s="56">
        <v>2.0605945239116101</v>
      </c>
      <c r="K28" s="55">
        <v>59432.961499999998</v>
      </c>
      <c r="L28" s="56">
        <v>5.0794093934229601</v>
      </c>
      <c r="M28" s="56">
        <v>-0.40374020062924199</v>
      </c>
      <c r="N28" s="55">
        <v>27300402.9496</v>
      </c>
      <c r="O28" s="55">
        <v>399993830.53740001</v>
      </c>
      <c r="P28" s="55">
        <v>53075</v>
      </c>
      <c r="Q28" s="55">
        <v>45407</v>
      </c>
      <c r="R28" s="56">
        <v>16.887264078225801</v>
      </c>
      <c r="S28" s="55">
        <v>32.402637096561499</v>
      </c>
      <c r="T28" s="55">
        <v>30.642679404056601</v>
      </c>
      <c r="U28" s="57">
        <v>5.4315261046811401</v>
      </c>
    </row>
    <row r="29" spans="1:21" ht="12" thickBot="1">
      <c r="A29" s="75"/>
      <c r="B29" s="70" t="s">
        <v>27</v>
      </c>
      <c r="C29" s="71"/>
      <c r="D29" s="55">
        <v>900624.72629999998</v>
      </c>
      <c r="E29" s="58"/>
      <c r="F29" s="58"/>
      <c r="G29" s="55">
        <v>617956.10049999994</v>
      </c>
      <c r="H29" s="56">
        <v>45.742509147702798</v>
      </c>
      <c r="I29" s="55">
        <v>132592.6574</v>
      </c>
      <c r="J29" s="56">
        <v>14.722298147945001</v>
      </c>
      <c r="K29" s="55">
        <v>90103.626900000003</v>
      </c>
      <c r="L29" s="56">
        <v>14.580910654833801</v>
      </c>
      <c r="M29" s="56">
        <v>0.47155738300252598</v>
      </c>
      <c r="N29" s="55">
        <v>13952989.6351</v>
      </c>
      <c r="O29" s="55">
        <v>272573998.06870002</v>
      </c>
      <c r="P29" s="55">
        <v>119950</v>
      </c>
      <c r="Q29" s="55">
        <v>110906</v>
      </c>
      <c r="R29" s="56">
        <v>8.1546534903431702</v>
      </c>
      <c r="S29" s="55">
        <v>7.5083345252188396</v>
      </c>
      <c r="T29" s="55">
        <v>7.3144954529060699</v>
      </c>
      <c r="U29" s="57">
        <v>2.5816520516196202</v>
      </c>
    </row>
    <row r="30" spans="1:21" ht="12" thickBot="1">
      <c r="A30" s="75"/>
      <c r="B30" s="70" t="s">
        <v>28</v>
      </c>
      <c r="C30" s="71"/>
      <c r="D30" s="55">
        <v>1210963.2291999999</v>
      </c>
      <c r="E30" s="58"/>
      <c r="F30" s="58"/>
      <c r="G30" s="55">
        <v>654017.44839999999</v>
      </c>
      <c r="H30" s="56">
        <v>85.157633357110299</v>
      </c>
      <c r="I30" s="55">
        <v>148996.8584</v>
      </c>
      <c r="J30" s="56">
        <v>12.303995266514599</v>
      </c>
      <c r="K30" s="55">
        <v>76911.771399999998</v>
      </c>
      <c r="L30" s="56">
        <v>11.7598959459198</v>
      </c>
      <c r="M30" s="56">
        <v>0.93724387941999698</v>
      </c>
      <c r="N30" s="55">
        <v>16428092.0485</v>
      </c>
      <c r="O30" s="55">
        <v>422932072.90399998</v>
      </c>
      <c r="P30" s="55">
        <v>84617</v>
      </c>
      <c r="Q30" s="55">
        <v>72499</v>
      </c>
      <c r="R30" s="56">
        <v>16.714713306390401</v>
      </c>
      <c r="S30" s="55">
        <v>14.3111104057104</v>
      </c>
      <c r="T30" s="55">
        <v>13.0384950013104</v>
      </c>
      <c r="U30" s="57">
        <v>8.8924993821043792</v>
      </c>
    </row>
    <row r="31" spans="1:21" ht="12" thickBot="1">
      <c r="A31" s="75"/>
      <c r="B31" s="70" t="s">
        <v>29</v>
      </c>
      <c r="C31" s="71"/>
      <c r="D31" s="55">
        <v>1015305.3299</v>
      </c>
      <c r="E31" s="58"/>
      <c r="F31" s="58"/>
      <c r="G31" s="55">
        <v>729983.88600000006</v>
      </c>
      <c r="H31" s="56">
        <v>39.085992084488304</v>
      </c>
      <c r="I31" s="55">
        <v>32043.074400000001</v>
      </c>
      <c r="J31" s="56">
        <v>3.15600376126815</v>
      </c>
      <c r="K31" s="55">
        <v>33615.038399999998</v>
      </c>
      <c r="L31" s="56">
        <v>4.6049014292899102</v>
      </c>
      <c r="M31" s="56">
        <v>-4.6763712755418997E-2</v>
      </c>
      <c r="N31" s="55">
        <v>14403832.2927</v>
      </c>
      <c r="O31" s="55">
        <v>456478467.10570002</v>
      </c>
      <c r="P31" s="55">
        <v>33791</v>
      </c>
      <c r="Q31" s="55">
        <v>27596</v>
      </c>
      <c r="R31" s="56">
        <v>22.448905638498299</v>
      </c>
      <c r="S31" s="55">
        <v>30.046619807049201</v>
      </c>
      <c r="T31" s="55">
        <v>26.345667491665498</v>
      </c>
      <c r="U31" s="57">
        <v>12.3173666094563</v>
      </c>
    </row>
    <row r="32" spans="1:21" ht="12" thickBot="1">
      <c r="A32" s="75"/>
      <c r="B32" s="70" t="s">
        <v>30</v>
      </c>
      <c r="C32" s="71"/>
      <c r="D32" s="55">
        <v>173521.4877</v>
      </c>
      <c r="E32" s="58"/>
      <c r="F32" s="58"/>
      <c r="G32" s="55">
        <v>93841.188399999999</v>
      </c>
      <c r="H32" s="56">
        <v>84.909729574567095</v>
      </c>
      <c r="I32" s="55">
        <v>35288.453999999998</v>
      </c>
      <c r="J32" s="56">
        <v>20.336647908995499</v>
      </c>
      <c r="K32" s="55">
        <v>25119.934300000001</v>
      </c>
      <c r="L32" s="56">
        <v>26.768559444202399</v>
      </c>
      <c r="M32" s="56">
        <v>0.40479881748735302</v>
      </c>
      <c r="N32" s="55">
        <v>2334710.7371999999</v>
      </c>
      <c r="O32" s="55">
        <v>44828343.511399999</v>
      </c>
      <c r="P32" s="55">
        <v>31598</v>
      </c>
      <c r="Q32" s="55">
        <v>27385</v>
      </c>
      <c r="R32" s="56">
        <v>15.3843344896841</v>
      </c>
      <c r="S32" s="55">
        <v>5.49153388505602</v>
      </c>
      <c r="T32" s="55">
        <v>5.1675334197553404</v>
      </c>
      <c r="U32" s="57">
        <v>5.8999993823651202</v>
      </c>
    </row>
    <row r="33" spans="1:21" ht="12" thickBot="1">
      <c r="A33" s="75"/>
      <c r="B33" s="70" t="s">
        <v>66</v>
      </c>
      <c r="C33" s="7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0" t="s">
        <v>75</v>
      </c>
      <c r="C34" s="7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0" t="s">
        <v>31</v>
      </c>
      <c r="C35" s="71"/>
      <c r="D35" s="55">
        <v>342493.6594</v>
      </c>
      <c r="E35" s="58"/>
      <c r="F35" s="58"/>
      <c r="G35" s="55">
        <v>266630.6814</v>
      </c>
      <c r="H35" s="56">
        <v>28.452456259596801</v>
      </c>
      <c r="I35" s="55">
        <v>50600.538800000002</v>
      </c>
      <c r="J35" s="56">
        <v>14.7741534510872</v>
      </c>
      <c r="K35" s="55">
        <v>16943.3776</v>
      </c>
      <c r="L35" s="56">
        <v>6.3546241231636396</v>
      </c>
      <c r="M35" s="56">
        <v>1.98644933699642</v>
      </c>
      <c r="N35" s="55">
        <v>5091937.2117999997</v>
      </c>
      <c r="O35" s="55">
        <v>78272469.259200007</v>
      </c>
      <c r="P35" s="55">
        <v>17666</v>
      </c>
      <c r="Q35" s="55">
        <v>14494</v>
      </c>
      <c r="R35" s="56">
        <v>21.884917897060902</v>
      </c>
      <c r="S35" s="55">
        <v>19.3871651420808</v>
      </c>
      <c r="T35" s="55">
        <v>18.075273402787399</v>
      </c>
      <c r="U35" s="57">
        <v>6.7668054080064799</v>
      </c>
    </row>
    <row r="36" spans="1:21" ht="12" customHeight="1" thickBot="1">
      <c r="A36" s="75"/>
      <c r="B36" s="70" t="s">
        <v>74</v>
      </c>
      <c r="C36" s="7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0" t="s">
        <v>61</v>
      </c>
      <c r="C37" s="71"/>
      <c r="D37" s="55">
        <v>322935.57</v>
      </c>
      <c r="E37" s="58"/>
      <c r="F37" s="58"/>
      <c r="G37" s="55">
        <v>67562.16</v>
      </c>
      <c r="H37" s="56">
        <v>377.98289752725498</v>
      </c>
      <c r="I37" s="55">
        <v>9295.1</v>
      </c>
      <c r="J37" s="56">
        <v>2.8783140859955401</v>
      </c>
      <c r="K37" s="55">
        <v>2183.0700000000002</v>
      </c>
      <c r="L37" s="56">
        <v>3.2312021995744402</v>
      </c>
      <c r="M37" s="56">
        <v>3.25781124746343</v>
      </c>
      <c r="N37" s="55">
        <v>4186362.95</v>
      </c>
      <c r="O37" s="55">
        <v>90610811.930000007</v>
      </c>
      <c r="P37" s="55">
        <v>110</v>
      </c>
      <c r="Q37" s="55">
        <v>72</v>
      </c>
      <c r="R37" s="56">
        <v>52.7777777777778</v>
      </c>
      <c r="S37" s="55">
        <v>2935.7779090909098</v>
      </c>
      <c r="T37" s="55">
        <v>1704.94041666667</v>
      </c>
      <c r="U37" s="57">
        <v>41.9254293253192</v>
      </c>
    </row>
    <row r="38" spans="1:21" ht="12" thickBot="1">
      <c r="A38" s="75"/>
      <c r="B38" s="70" t="s">
        <v>35</v>
      </c>
      <c r="C38" s="71"/>
      <c r="D38" s="55">
        <v>288586.01</v>
      </c>
      <c r="E38" s="58"/>
      <c r="F38" s="58"/>
      <c r="G38" s="55">
        <v>116700.9</v>
      </c>
      <c r="H38" s="56">
        <v>147.28687610806799</v>
      </c>
      <c r="I38" s="55">
        <v>-27809.53</v>
      </c>
      <c r="J38" s="56">
        <v>-9.6364789131670001</v>
      </c>
      <c r="K38" s="55">
        <v>-10341.040000000001</v>
      </c>
      <c r="L38" s="56">
        <v>-8.8611484572955295</v>
      </c>
      <c r="M38" s="56">
        <v>1.68923918677425</v>
      </c>
      <c r="N38" s="55">
        <v>5925392.8099999996</v>
      </c>
      <c r="O38" s="55">
        <v>142666635.59</v>
      </c>
      <c r="P38" s="55">
        <v>104</v>
      </c>
      <c r="Q38" s="55">
        <v>69</v>
      </c>
      <c r="R38" s="56">
        <v>50.7246376811594</v>
      </c>
      <c r="S38" s="55">
        <v>2774.8654807692301</v>
      </c>
      <c r="T38" s="55">
        <v>2004.86</v>
      </c>
      <c r="U38" s="57">
        <v>27.749290410855298</v>
      </c>
    </row>
    <row r="39" spans="1:21" ht="12" thickBot="1">
      <c r="A39" s="75"/>
      <c r="B39" s="70" t="s">
        <v>36</v>
      </c>
      <c r="C39" s="71"/>
      <c r="D39" s="55">
        <v>71419.649999999994</v>
      </c>
      <c r="E39" s="58"/>
      <c r="F39" s="58"/>
      <c r="G39" s="55">
        <v>5724.8</v>
      </c>
      <c r="H39" s="56">
        <v>1147.5483859698199</v>
      </c>
      <c r="I39" s="55">
        <v>779.5</v>
      </c>
      <c r="J39" s="56">
        <v>1.0914363203964199</v>
      </c>
      <c r="K39" s="55">
        <v>1084.6300000000001</v>
      </c>
      <c r="L39" s="56">
        <v>18.946164058133</v>
      </c>
      <c r="M39" s="56">
        <v>-0.28132174105455299</v>
      </c>
      <c r="N39" s="55">
        <v>1965781.78</v>
      </c>
      <c r="O39" s="55">
        <v>121847762.8</v>
      </c>
      <c r="P39" s="55">
        <v>26</v>
      </c>
      <c r="Q39" s="55">
        <v>17</v>
      </c>
      <c r="R39" s="56">
        <v>52.941176470588204</v>
      </c>
      <c r="S39" s="55">
        <v>2746.9096153846199</v>
      </c>
      <c r="T39" s="55">
        <v>2100.5129411764701</v>
      </c>
      <c r="U39" s="57">
        <v>23.531778060256201</v>
      </c>
    </row>
    <row r="40" spans="1:21" ht="12" thickBot="1">
      <c r="A40" s="75"/>
      <c r="B40" s="70" t="s">
        <v>37</v>
      </c>
      <c r="C40" s="71"/>
      <c r="D40" s="55">
        <v>183746.78</v>
      </c>
      <c r="E40" s="58"/>
      <c r="F40" s="58"/>
      <c r="G40" s="55">
        <v>56007.73</v>
      </c>
      <c r="H40" s="56">
        <v>228.07396407602999</v>
      </c>
      <c r="I40" s="55">
        <v>-21802.240000000002</v>
      </c>
      <c r="J40" s="56">
        <v>-11.865372552378901</v>
      </c>
      <c r="K40" s="55">
        <v>-11085.55</v>
      </c>
      <c r="L40" s="56">
        <v>-19.792892873894399</v>
      </c>
      <c r="M40" s="56">
        <v>0.96672605328558403</v>
      </c>
      <c r="N40" s="55">
        <v>3224958.23</v>
      </c>
      <c r="O40" s="55">
        <v>101180702.38</v>
      </c>
      <c r="P40" s="55">
        <v>92</v>
      </c>
      <c r="Q40" s="55">
        <v>50</v>
      </c>
      <c r="R40" s="56">
        <v>84</v>
      </c>
      <c r="S40" s="55">
        <v>1997.2476086956499</v>
      </c>
      <c r="T40" s="55">
        <v>1719.8725999999999</v>
      </c>
      <c r="U40" s="57">
        <v>13.8878628512565</v>
      </c>
    </row>
    <row r="41" spans="1:21" ht="12" thickBot="1">
      <c r="A41" s="75"/>
      <c r="B41" s="70" t="s">
        <v>63</v>
      </c>
      <c r="C41" s="71"/>
      <c r="D41" s="58"/>
      <c r="E41" s="58"/>
      <c r="F41" s="58"/>
      <c r="G41" s="55">
        <v>49.49</v>
      </c>
      <c r="H41" s="58"/>
      <c r="I41" s="58"/>
      <c r="J41" s="58"/>
      <c r="K41" s="55">
        <v>-6104.37</v>
      </c>
      <c r="L41" s="56">
        <v>-12334.552434835299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0" t="s">
        <v>32</v>
      </c>
      <c r="C42" s="71"/>
      <c r="D42" s="55">
        <v>20547.008300000001</v>
      </c>
      <c r="E42" s="58"/>
      <c r="F42" s="58"/>
      <c r="G42" s="55">
        <v>61063.247900000002</v>
      </c>
      <c r="H42" s="56">
        <v>-66.351268550849596</v>
      </c>
      <c r="I42" s="55">
        <v>1828.0517</v>
      </c>
      <c r="J42" s="56">
        <v>8.8969239380703407</v>
      </c>
      <c r="K42" s="55">
        <v>3098.1480000000001</v>
      </c>
      <c r="L42" s="56">
        <v>5.0736705081159004</v>
      </c>
      <c r="M42" s="56">
        <v>-0.40995339796549402</v>
      </c>
      <c r="N42" s="55">
        <v>258352.73199999999</v>
      </c>
      <c r="O42" s="55">
        <v>21493578.859499998</v>
      </c>
      <c r="P42" s="55">
        <v>73</v>
      </c>
      <c r="Q42" s="55">
        <v>49</v>
      </c>
      <c r="R42" s="56">
        <v>48.979591836734699</v>
      </c>
      <c r="S42" s="55">
        <v>281.46586712328798</v>
      </c>
      <c r="T42" s="55">
        <v>346.04917551020401</v>
      </c>
      <c r="U42" s="57">
        <v>-22.945342910310199</v>
      </c>
    </row>
    <row r="43" spans="1:21" ht="12" thickBot="1">
      <c r="A43" s="75"/>
      <c r="B43" s="70" t="s">
        <v>33</v>
      </c>
      <c r="C43" s="71"/>
      <c r="D43" s="55">
        <v>397404.31079999998</v>
      </c>
      <c r="E43" s="58"/>
      <c r="F43" s="58"/>
      <c r="G43" s="55">
        <v>312547.61660000001</v>
      </c>
      <c r="H43" s="56">
        <v>27.150005212997701</v>
      </c>
      <c r="I43" s="55">
        <v>26258.216400000001</v>
      </c>
      <c r="J43" s="56">
        <v>6.6074311944781297</v>
      </c>
      <c r="K43" s="55">
        <v>21403.045600000001</v>
      </c>
      <c r="L43" s="56">
        <v>6.8479311513649197</v>
      </c>
      <c r="M43" s="56">
        <v>0.22684485613580099</v>
      </c>
      <c r="N43" s="55">
        <v>6305176.5223000003</v>
      </c>
      <c r="O43" s="55">
        <v>161308638.8215</v>
      </c>
      <c r="P43" s="55">
        <v>1887</v>
      </c>
      <c r="Q43" s="55">
        <v>1578</v>
      </c>
      <c r="R43" s="56">
        <v>19.5817490494297</v>
      </c>
      <c r="S43" s="55">
        <v>210.60111860095401</v>
      </c>
      <c r="T43" s="55">
        <v>188.398212484157</v>
      </c>
      <c r="U43" s="57">
        <v>10.5426344666605</v>
      </c>
    </row>
    <row r="44" spans="1:21" ht="12" thickBot="1">
      <c r="A44" s="75"/>
      <c r="B44" s="70" t="s">
        <v>38</v>
      </c>
      <c r="C44" s="71"/>
      <c r="D44" s="55">
        <v>172161.8</v>
      </c>
      <c r="E44" s="58"/>
      <c r="F44" s="58"/>
      <c r="G44" s="55">
        <v>75041.95</v>
      </c>
      <c r="H44" s="56">
        <v>129.42074399719101</v>
      </c>
      <c r="I44" s="55">
        <v>-25796.37</v>
      </c>
      <c r="J44" s="56">
        <v>-14.9837943144182</v>
      </c>
      <c r="K44" s="55">
        <v>-5026.47</v>
      </c>
      <c r="L44" s="56">
        <v>-6.6982134659347201</v>
      </c>
      <c r="M44" s="56">
        <v>4.1321046380461803</v>
      </c>
      <c r="N44" s="55">
        <v>3248340.37</v>
      </c>
      <c r="O44" s="55">
        <v>74525701.599999994</v>
      </c>
      <c r="P44" s="55">
        <v>124</v>
      </c>
      <c r="Q44" s="55">
        <v>74</v>
      </c>
      <c r="R44" s="56">
        <v>67.567567567567593</v>
      </c>
      <c r="S44" s="55">
        <v>1388.40161290323</v>
      </c>
      <c r="T44" s="55">
        <v>1174.7245945945899</v>
      </c>
      <c r="U44" s="57">
        <v>15.390144776756699</v>
      </c>
    </row>
    <row r="45" spans="1:21" ht="12" thickBot="1">
      <c r="A45" s="75"/>
      <c r="B45" s="70" t="s">
        <v>39</v>
      </c>
      <c r="C45" s="71"/>
      <c r="D45" s="55">
        <v>83775.990000000005</v>
      </c>
      <c r="E45" s="58"/>
      <c r="F45" s="58"/>
      <c r="G45" s="55">
        <v>50788.12</v>
      </c>
      <c r="H45" s="56">
        <v>64.951941517031997</v>
      </c>
      <c r="I45" s="55">
        <v>11271.17</v>
      </c>
      <c r="J45" s="56">
        <v>13.453938294253501</v>
      </c>
      <c r="K45" s="55">
        <v>8362.82</v>
      </c>
      <c r="L45" s="56">
        <v>16.466094826900498</v>
      </c>
      <c r="M45" s="56">
        <v>0.34777144551718198</v>
      </c>
      <c r="N45" s="55">
        <v>1652433.58</v>
      </c>
      <c r="O45" s="55">
        <v>32768751.640000001</v>
      </c>
      <c r="P45" s="55">
        <v>81</v>
      </c>
      <c r="Q45" s="55">
        <v>43</v>
      </c>
      <c r="R45" s="56">
        <v>88.3720930232558</v>
      </c>
      <c r="S45" s="55">
        <v>1034.2714814814799</v>
      </c>
      <c r="T45" s="55">
        <v>1250.96651162791</v>
      </c>
      <c r="U45" s="57">
        <v>-20.9514652609423</v>
      </c>
    </row>
    <row r="46" spans="1:21" ht="12" thickBot="1">
      <c r="A46" s="75"/>
      <c r="B46" s="70" t="s">
        <v>68</v>
      </c>
      <c r="C46" s="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0" t="s">
        <v>34</v>
      </c>
      <c r="C47" s="71"/>
      <c r="D47" s="60">
        <v>10838.6127</v>
      </c>
      <c r="E47" s="61"/>
      <c r="F47" s="61"/>
      <c r="G47" s="60">
        <v>9174.2883000000002</v>
      </c>
      <c r="H47" s="62">
        <v>18.1411826789877</v>
      </c>
      <c r="I47" s="60">
        <v>918.00670000000002</v>
      </c>
      <c r="J47" s="62">
        <v>8.4697804544672</v>
      </c>
      <c r="K47" s="60">
        <v>654.91880000000003</v>
      </c>
      <c r="L47" s="62">
        <v>7.13863330412235</v>
      </c>
      <c r="M47" s="62">
        <v>0.40171071589332902</v>
      </c>
      <c r="N47" s="60">
        <v>215999.3316</v>
      </c>
      <c r="O47" s="60">
        <v>8171597.7400000002</v>
      </c>
      <c r="P47" s="60">
        <v>13</v>
      </c>
      <c r="Q47" s="60">
        <v>12</v>
      </c>
      <c r="R47" s="62">
        <v>8.3333333333333304</v>
      </c>
      <c r="S47" s="60">
        <v>833.73943846153804</v>
      </c>
      <c r="T47" s="60">
        <v>1124.070925</v>
      </c>
      <c r="U47" s="63">
        <v>-34.822808319370999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42721</v>
      </c>
      <c r="C2" s="37">
        <v>12</v>
      </c>
      <c r="D2" s="37">
        <v>64060</v>
      </c>
      <c r="E2" s="37">
        <v>917175.53940000001</v>
      </c>
      <c r="F2" s="37">
        <v>742005.29832136701</v>
      </c>
      <c r="G2" s="37"/>
      <c r="H2" s="37"/>
    </row>
    <row r="3" spans="1:8">
      <c r="A3" s="37">
        <v>2</v>
      </c>
      <c r="B3" s="65">
        <v>42721</v>
      </c>
      <c r="C3" s="37">
        <v>13</v>
      </c>
      <c r="D3" s="37">
        <v>17015</v>
      </c>
      <c r="E3" s="37">
        <v>248709.53297008501</v>
      </c>
      <c r="F3" s="37">
        <v>212373.848596581</v>
      </c>
      <c r="G3" s="37"/>
      <c r="H3" s="37"/>
    </row>
    <row r="4" spans="1:8">
      <c r="A4" s="37">
        <v>3</v>
      </c>
      <c r="B4" s="65">
        <v>42721</v>
      </c>
      <c r="C4" s="37">
        <v>14</v>
      </c>
      <c r="D4" s="37">
        <v>133239</v>
      </c>
      <c r="E4" s="37">
        <v>221673.07485449701</v>
      </c>
      <c r="F4" s="37">
        <v>187691.396195434</v>
      </c>
      <c r="G4" s="37"/>
      <c r="H4" s="37"/>
    </row>
    <row r="5" spans="1:8">
      <c r="A5" s="37">
        <v>4</v>
      </c>
      <c r="B5" s="65">
        <v>42721</v>
      </c>
      <c r="C5" s="37">
        <v>15</v>
      </c>
      <c r="D5" s="37">
        <v>4437</v>
      </c>
      <c r="E5" s="37">
        <v>78451.457724098</v>
      </c>
      <c r="F5" s="37">
        <v>65673.179394834006</v>
      </c>
      <c r="G5" s="37"/>
      <c r="H5" s="37"/>
    </row>
    <row r="6" spans="1:8">
      <c r="A6" s="37">
        <v>5</v>
      </c>
      <c r="B6" s="65">
        <v>42721</v>
      </c>
      <c r="C6" s="37">
        <v>16</v>
      </c>
      <c r="D6" s="37">
        <v>6448</v>
      </c>
      <c r="E6" s="37">
        <v>454340.56288376101</v>
      </c>
      <c r="F6" s="37">
        <v>437815.12980256398</v>
      </c>
      <c r="G6" s="37"/>
      <c r="H6" s="37"/>
    </row>
    <row r="7" spans="1:8">
      <c r="A7" s="37">
        <v>6</v>
      </c>
      <c r="B7" s="65">
        <v>42721</v>
      </c>
      <c r="C7" s="37">
        <v>17</v>
      </c>
      <c r="D7" s="37">
        <v>26103</v>
      </c>
      <c r="E7" s="37">
        <v>468308.82733589702</v>
      </c>
      <c r="F7" s="37">
        <v>445555.35065812001</v>
      </c>
      <c r="G7" s="37"/>
      <c r="H7" s="37"/>
    </row>
    <row r="8" spans="1:8">
      <c r="A8" s="37">
        <v>7</v>
      </c>
      <c r="B8" s="65">
        <v>42721</v>
      </c>
      <c r="C8" s="37">
        <v>18</v>
      </c>
      <c r="D8" s="37">
        <v>134160</v>
      </c>
      <c r="E8" s="37">
        <v>164204.12635299101</v>
      </c>
      <c r="F8" s="37">
        <v>132528.49329230801</v>
      </c>
      <c r="G8" s="37"/>
      <c r="H8" s="37"/>
    </row>
    <row r="9" spans="1:8">
      <c r="A9" s="37">
        <v>8</v>
      </c>
      <c r="B9" s="65">
        <v>42721</v>
      </c>
      <c r="C9" s="37">
        <v>19</v>
      </c>
      <c r="D9" s="37">
        <v>25165</v>
      </c>
      <c r="E9" s="37">
        <v>136736.770687179</v>
      </c>
      <c r="F9" s="37">
        <v>138432.88445042699</v>
      </c>
      <c r="G9" s="37"/>
      <c r="H9" s="37"/>
    </row>
    <row r="10" spans="1:8">
      <c r="A10" s="37">
        <v>9</v>
      </c>
      <c r="B10" s="65">
        <v>42721</v>
      </c>
      <c r="C10" s="37">
        <v>21</v>
      </c>
      <c r="D10" s="37">
        <v>205059</v>
      </c>
      <c r="E10" s="37">
        <v>907625.73641196603</v>
      </c>
      <c r="F10" s="37">
        <v>915138.50723333296</v>
      </c>
      <c r="G10" s="37"/>
      <c r="H10" s="37"/>
    </row>
    <row r="11" spans="1:8">
      <c r="A11" s="37">
        <v>10</v>
      </c>
      <c r="B11" s="65">
        <v>42721</v>
      </c>
      <c r="C11" s="37">
        <v>22</v>
      </c>
      <c r="D11" s="37">
        <v>38770</v>
      </c>
      <c r="E11" s="37">
        <v>612872.03040598298</v>
      </c>
      <c r="F11" s="37">
        <v>523514.864794872</v>
      </c>
      <c r="G11" s="37"/>
      <c r="H11" s="37"/>
    </row>
    <row r="12" spans="1:8">
      <c r="A12" s="37">
        <v>11</v>
      </c>
      <c r="B12" s="65">
        <v>42721</v>
      </c>
      <c r="C12" s="37">
        <v>23</v>
      </c>
      <c r="D12" s="37">
        <v>207403.29500000001</v>
      </c>
      <c r="E12" s="37">
        <v>2291429.4976760698</v>
      </c>
      <c r="F12" s="37">
        <v>1953793.6431923099</v>
      </c>
      <c r="G12" s="37"/>
      <c r="H12" s="37"/>
    </row>
    <row r="13" spans="1:8">
      <c r="A13" s="37">
        <v>12</v>
      </c>
      <c r="B13" s="65">
        <v>42721</v>
      </c>
      <c r="C13" s="37">
        <v>24</v>
      </c>
      <c r="D13" s="37">
        <v>31536.3</v>
      </c>
      <c r="E13" s="37">
        <v>648356.73877093999</v>
      </c>
      <c r="F13" s="37">
        <v>564678.26767435903</v>
      </c>
      <c r="G13" s="37"/>
      <c r="H13" s="37"/>
    </row>
    <row r="14" spans="1:8">
      <c r="A14" s="37">
        <v>13</v>
      </c>
      <c r="B14" s="65">
        <v>42721</v>
      </c>
      <c r="C14" s="37">
        <v>25</v>
      </c>
      <c r="D14" s="37">
        <v>113757</v>
      </c>
      <c r="E14" s="37">
        <v>1371402.0046000001</v>
      </c>
      <c r="F14" s="37">
        <v>1288889.0456999999</v>
      </c>
      <c r="G14" s="37"/>
      <c r="H14" s="37"/>
    </row>
    <row r="15" spans="1:8">
      <c r="A15" s="37">
        <v>14</v>
      </c>
      <c r="B15" s="65">
        <v>42721</v>
      </c>
      <c r="C15" s="37">
        <v>26</v>
      </c>
      <c r="D15" s="37">
        <v>87627</v>
      </c>
      <c r="E15" s="37">
        <v>431609.51027332299</v>
      </c>
      <c r="F15" s="37">
        <v>377994.83260499203</v>
      </c>
      <c r="G15" s="37"/>
      <c r="H15" s="37"/>
    </row>
    <row r="16" spans="1:8">
      <c r="A16" s="37">
        <v>15</v>
      </c>
      <c r="B16" s="65">
        <v>42721</v>
      </c>
      <c r="C16" s="37">
        <v>27</v>
      </c>
      <c r="D16" s="37">
        <v>172868.315</v>
      </c>
      <c r="E16" s="37">
        <v>1471850.0955560501</v>
      </c>
      <c r="F16" s="37">
        <v>1385266.0315451999</v>
      </c>
      <c r="G16" s="37"/>
      <c r="H16" s="37"/>
    </row>
    <row r="17" spans="1:9">
      <c r="A17" s="37">
        <v>16</v>
      </c>
      <c r="B17" s="65">
        <v>42721</v>
      </c>
      <c r="C17" s="37">
        <v>29</v>
      </c>
      <c r="D17" s="37">
        <v>199007</v>
      </c>
      <c r="E17" s="37">
        <v>2647865.2756247902</v>
      </c>
      <c r="F17" s="37">
        <v>2372965.4088991499</v>
      </c>
      <c r="G17" s="37"/>
      <c r="H17" s="37"/>
    </row>
    <row r="18" spans="1:9">
      <c r="A18" s="37">
        <v>17</v>
      </c>
      <c r="B18" s="65">
        <v>42721</v>
      </c>
      <c r="C18" s="37">
        <v>31</v>
      </c>
      <c r="D18" s="37">
        <v>35567.718999999997</v>
      </c>
      <c r="E18" s="37">
        <v>459877.30105427001</v>
      </c>
      <c r="F18" s="37">
        <v>411794.08833982999</v>
      </c>
      <c r="G18" s="37"/>
      <c r="H18" s="37"/>
    </row>
    <row r="19" spans="1:9">
      <c r="A19" s="37">
        <v>18</v>
      </c>
      <c r="B19" s="65">
        <v>42721</v>
      </c>
      <c r="C19" s="37">
        <v>32</v>
      </c>
      <c r="D19" s="37">
        <v>82043.649999999994</v>
      </c>
      <c r="E19" s="37">
        <v>644840.36885849806</v>
      </c>
      <c r="F19" s="37">
        <v>614796.33869385195</v>
      </c>
      <c r="G19" s="37"/>
      <c r="H19" s="37"/>
    </row>
    <row r="20" spans="1:9">
      <c r="A20" s="37">
        <v>19</v>
      </c>
      <c r="B20" s="65">
        <v>42721</v>
      </c>
      <c r="C20" s="37">
        <v>33</v>
      </c>
      <c r="D20" s="37">
        <v>41721.091999999997</v>
      </c>
      <c r="E20" s="37">
        <v>798474.51707846601</v>
      </c>
      <c r="F20" s="37">
        <v>608320.53790678701</v>
      </c>
      <c r="G20" s="37"/>
      <c r="H20" s="37"/>
    </row>
    <row r="21" spans="1:9">
      <c r="A21" s="37">
        <v>20</v>
      </c>
      <c r="B21" s="65">
        <v>42721</v>
      </c>
      <c r="C21" s="37">
        <v>34</v>
      </c>
      <c r="D21" s="37">
        <v>56393.724000000002</v>
      </c>
      <c r="E21" s="37">
        <v>333464.54982477101</v>
      </c>
      <c r="F21" s="37">
        <v>254350.731709418</v>
      </c>
      <c r="G21" s="37"/>
      <c r="H21" s="37"/>
    </row>
    <row r="22" spans="1:9">
      <c r="A22" s="37">
        <v>21</v>
      </c>
      <c r="B22" s="65">
        <v>42721</v>
      </c>
      <c r="C22" s="37">
        <v>35</v>
      </c>
      <c r="D22" s="37">
        <v>59298.247000000003</v>
      </c>
      <c r="E22" s="37">
        <v>1719770.1525592899</v>
      </c>
      <c r="F22" s="37">
        <v>1684332.47036726</v>
      </c>
      <c r="G22" s="37"/>
      <c r="H22" s="37"/>
    </row>
    <row r="23" spans="1:9">
      <c r="A23" s="37">
        <v>22</v>
      </c>
      <c r="B23" s="65">
        <v>42721</v>
      </c>
      <c r="C23" s="37">
        <v>36</v>
      </c>
      <c r="D23" s="37">
        <v>180455.96400000001</v>
      </c>
      <c r="E23" s="37">
        <v>900625.02853539796</v>
      </c>
      <c r="F23" s="37">
        <v>768032.053882031</v>
      </c>
      <c r="G23" s="37"/>
      <c r="H23" s="37"/>
    </row>
    <row r="24" spans="1:9">
      <c r="A24" s="37">
        <v>23</v>
      </c>
      <c r="B24" s="65">
        <v>42721</v>
      </c>
      <c r="C24" s="37">
        <v>37</v>
      </c>
      <c r="D24" s="37">
        <v>150308.96900000001</v>
      </c>
      <c r="E24" s="37">
        <v>1210963.1502123901</v>
      </c>
      <c r="F24" s="37">
        <v>1061966.4035652999</v>
      </c>
      <c r="G24" s="37"/>
      <c r="H24" s="37"/>
    </row>
    <row r="25" spans="1:9">
      <c r="A25" s="37">
        <v>24</v>
      </c>
      <c r="B25" s="65">
        <v>42721</v>
      </c>
      <c r="C25" s="37">
        <v>38</v>
      </c>
      <c r="D25" s="37">
        <v>214736.611</v>
      </c>
      <c r="E25" s="37">
        <v>1015305.21862212</v>
      </c>
      <c r="F25" s="37">
        <v>983262.30002920399</v>
      </c>
      <c r="G25" s="37"/>
      <c r="H25" s="37"/>
    </row>
    <row r="26" spans="1:9">
      <c r="A26" s="37">
        <v>25</v>
      </c>
      <c r="B26" s="65">
        <v>42721</v>
      </c>
      <c r="C26" s="37">
        <v>39</v>
      </c>
      <c r="D26" s="37">
        <v>114170.173</v>
      </c>
      <c r="E26" s="37">
        <v>173521.42267913901</v>
      </c>
      <c r="F26" s="37">
        <v>138233.07193644799</v>
      </c>
      <c r="G26" s="37"/>
      <c r="H26" s="37"/>
    </row>
    <row r="27" spans="1:9">
      <c r="A27" s="37">
        <v>26</v>
      </c>
      <c r="B27" s="65">
        <v>42721</v>
      </c>
      <c r="C27" s="37">
        <v>42</v>
      </c>
      <c r="D27" s="37">
        <v>17541.326000000001</v>
      </c>
      <c r="E27" s="37">
        <v>342493.65990000003</v>
      </c>
      <c r="F27" s="37">
        <v>291893.1237</v>
      </c>
      <c r="G27" s="37"/>
      <c r="H27" s="37"/>
    </row>
    <row r="28" spans="1:9">
      <c r="A28" s="37">
        <v>27</v>
      </c>
      <c r="B28" s="65">
        <v>42721</v>
      </c>
      <c r="C28" s="37">
        <v>70</v>
      </c>
      <c r="D28" s="37">
        <v>121</v>
      </c>
      <c r="E28" s="37">
        <v>322935.57</v>
      </c>
      <c r="F28" s="37">
        <v>313640.46999999997</v>
      </c>
      <c r="G28" s="37"/>
      <c r="H28" s="37"/>
    </row>
    <row r="29" spans="1:9">
      <c r="A29" s="37">
        <v>28</v>
      </c>
      <c r="B29" s="65">
        <v>42721</v>
      </c>
      <c r="C29" s="37">
        <v>71</v>
      </c>
      <c r="D29" s="37">
        <v>101</v>
      </c>
      <c r="E29" s="37">
        <v>288586.01</v>
      </c>
      <c r="F29" s="37">
        <v>316395.53999999998</v>
      </c>
      <c r="G29" s="37"/>
      <c r="H29" s="37"/>
    </row>
    <row r="30" spans="1:9">
      <c r="A30" s="37">
        <v>29</v>
      </c>
      <c r="B30" s="65">
        <v>42721</v>
      </c>
      <c r="C30" s="37">
        <v>72</v>
      </c>
      <c r="D30" s="37">
        <v>22</v>
      </c>
      <c r="E30" s="37">
        <v>71419.649999999994</v>
      </c>
      <c r="F30" s="37">
        <v>70640.149999999994</v>
      </c>
      <c r="G30" s="37"/>
      <c r="H30" s="37"/>
    </row>
    <row r="31" spans="1:9">
      <c r="A31" s="30">
        <v>30</v>
      </c>
      <c r="B31" s="65">
        <v>42721</v>
      </c>
      <c r="C31" s="39">
        <v>73</v>
      </c>
      <c r="D31" s="39">
        <v>88</v>
      </c>
      <c r="E31" s="39">
        <v>183746.78</v>
      </c>
      <c r="F31" s="39">
        <v>205549.02</v>
      </c>
      <c r="G31" s="39"/>
      <c r="H31" s="39"/>
      <c r="I31" s="39"/>
    </row>
    <row r="32" spans="1:9">
      <c r="A32" s="30">
        <v>31</v>
      </c>
      <c r="B32" s="65">
        <v>42721</v>
      </c>
      <c r="C32" s="39">
        <v>75</v>
      </c>
      <c r="D32" s="39">
        <v>80</v>
      </c>
      <c r="E32" s="39">
        <v>20547.0085470085</v>
      </c>
      <c r="F32" s="39">
        <v>18718.957264957298</v>
      </c>
      <c r="G32" s="39"/>
      <c r="H32" s="39"/>
    </row>
    <row r="33" spans="1:8">
      <c r="A33" s="30">
        <v>32</v>
      </c>
      <c r="B33" s="65">
        <v>42721</v>
      </c>
      <c r="C33" s="39">
        <v>76</v>
      </c>
      <c r="D33" s="39">
        <v>2021</v>
      </c>
      <c r="E33" s="39">
        <v>397404.30789658101</v>
      </c>
      <c r="F33" s="39">
        <v>371146.09579401702</v>
      </c>
      <c r="G33" s="39"/>
      <c r="H33" s="39"/>
    </row>
    <row r="34" spans="1:8">
      <c r="A34" s="30">
        <v>33</v>
      </c>
      <c r="B34" s="65">
        <v>42721</v>
      </c>
      <c r="C34" s="34">
        <v>77</v>
      </c>
      <c r="D34" s="34">
        <v>116</v>
      </c>
      <c r="E34" s="34">
        <v>172161.8</v>
      </c>
      <c r="F34" s="30">
        <v>197958.17</v>
      </c>
      <c r="G34" s="30"/>
      <c r="H34" s="30"/>
    </row>
    <row r="35" spans="1:8">
      <c r="A35" s="30">
        <v>34</v>
      </c>
      <c r="B35" s="65">
        <v>42721</v>
      </c>
      <c r="C35" s="34">
        <v>78</v>
      </c>
      <c r="D35" s="34">
        <v>74</v>
      </c>
      <c r="E35" s="34">
        <v>83775.990000000005</v>
      </c>
      <c r="F35" s="30">
        <v>72504.820000000007</v>
      </c>
      <c r="G35" s="30"/>
      <c r="H35" s="30"/>
    </row>
    <row r="36" spans="1:8">
      <c r="A36" s="30">
        <v>35</v>
      </c>
      <c r="B36" s="65">
        <v>42721</v>
      </c>
      <c r="C36" s="34">
        <v>99</v>
      </c>
      <c r="D36" s="34">
        <v>13</v>
      </c>
      <c r="E36" s="34">
        <v>10838.612812949101</v>
      </c>
      <c r="F36" s="30">
        <v>9920.6060963618493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2016-12-19T02:56:41Z</dcterms:modified>
</cp:coreProperties>
</file>