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<sst xmlns="http://schemas.openxmlformats.org/spreadsheetml/2006/main" count="119" uniqueCount="79">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</sst>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3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7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101" fillId="0" borderId="0" xfId="110" applyNumberFormat="1" applyFont="1"/>
    <xf numFmtId="0" fontId="102" fillId="0" borderId="0" xfId="110" applyFont="1"/>
    <xf numFmtId="14" fontId="102" fillId="0" borderId="0" xfId="110" applyNumberFormat="1" applyFon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1129" Type="http://schemas.openxmlformats.org/officeDocument/2006/relationships/hyperlink" Target="cid:14f098b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120" Type="http://schemas.openxmlformats.org/officeDocument/2006/relationships/image" Target="cid:fbf3bda5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1122" Type="http://schemas.openxmlformats.org/officeDocument/2006/relationships/image" Target="cid:ffda2a48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1135" Type="http://schemas.openxmlformats.org/officeDocument/2006/relationships/hyperlink" Target="cid:1ede0b3d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1126" Type="http://schemas.openxmlformats.org/officeDocument/2006/relationships/image" Target="cid:147d47e2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L38" sqref="L3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70" t="s">
        <v>5</v>
      </c>
      <c r="B3" s="70"/>
      <c r="C3" s="70"/>
      <c r="D3" s="70"/>
      <c r="E3" s="15">
        <f>SUM(E4:E42)</f>
        <v>14280574.191700004</v>
      </c>
      <c r="F3" s="25">
        <f>RA!I7</f>
        <v>1589640.7816000001</v>
      </c>
      <c r="G3" s="16">
        <f>SUM(G4:G42)</f>
        <v>12690933.410099996</v>
      </c>
      <c r="H3" s="27">
        <f>RA!J7</f>
        <v>11.1314906547939</v>
      </c>
      <c r="I3" s="20">
        <f>SUM(I4:I42)</f>
        <v>14280580.031358214</v>
      </c>
      <c r="J3" s="21">
        <f>SUM(J4:J42)</f>
        <v>12690933.397430602</v>
      </c>
      <c r="K3" s="22">
        <f>E3-I3</f>
        <v>-5.83965821005404</v>
      </c>
      <c r="L3" s="22">
        <f>G3-J3</f>
        <v>1.2669393792748451E-2</v>
      </c>
    </row>
    <row r="4" spans="1:13">
      <c r="A4" s="71">
        <f>RA!A8</f>
        <v>42724</v>
      </c>
      <c r="B4" s="12">
        <v>12</v>
      </c>
      <c r="C4" s="69" t="s">
        <v>6</v>
      </c>
      <c r="D4" s="69"/>
      <c r="E4" s="15">
        <f>IFERROR(VLOOKUP(C4,RA!B8:D35,3,0),0)</f>
        <v>540662.97290000005</v>
      </c>
      <c r="F4" s="25">
        <f>VLOOKUP(C4,RA!B8:I38,8,0)</f>
        <v>141559.9712</v>
      </c>
      <c r="G4" s="16">
        <f t="shared" ref="G4:G42" si="0">E4-F4</f>
        <v>399103.00170000002</v>
      </c>
      <c r="H4" s="27">
        <f>RA!J8</f>
        <v>26.182664302070201</v>
      </c>
      <c r="I4" s="20">
        <f>IFERROR(VLOOKUP(B4,RMS!C:E,3,FALSE),0)</f>
        <v>540663.55198376102</v>
      </c>
      <c r="J4" s="21">
        <f>IFERROR(VLOOKUP(B4,RMS!C:F,4,FALSE),0)</f>
        <v>399103.01216324797</v>
      </c>
      <c r="K4" s="22">
        <f t="shared" ref="K4:K42" si="1">E4-I4</f>
        <v>-0.57908376096747816</v>
      </c>
      <c r="L4" s="22">
        <f t="shared" ref="L4:L42" si="2">G4-J4</f>
        <v>-1.0463247948791832E-2</v>
      </c>
    </row>
    <row r="5" spans="1:13">
      <c r="A5" s="71"/>
      <c r="B5" s="12">
        <v>13</v>
      </c>
      <c r="C5" s="69" t="s">
        <v>7</v>
      </c>
      <c r="D5" s="69"/>
      <c r="E5" s="15">
        <f>IFERROR(VLOOKUP(C5,RA!B9:D36,3,0),0)</f>
        <v>75240.392600000006</v>
      </c>
      <c r="F5" s="25">
        <f>VLOOKUP(C5,RA!B9:I39,8,0)</f>
        <v>18892.294399999999</v>
      </c>
      <c r="G5" s="16">
        <f t="shared" si="0"/>
        <v>56348.098200000008</v>
      </c>
      <c r="H5" s="27">
        <f>RA!J9</f>
        <v>25.109244844636802</v>
      </c>
      <c r="I5" s="20">
        <f>IFERROR(VLOOKUP(B5,RMS!C:E,3,FALSE),0)</f>
        <v>75240.446955555599</v>
      </c>
      <c r="J5" s="21">
        <f>IFERROR(VLOOKUP(B5,RMS!C:F,4,FALSE),0)</f>
        <v>56348.092375213702</v>
      </c>
      <c r="K5" s="22">
        <f t="shared" si="1"/>
        <v>-5.4355555592337623E-2</v>
      </c>
      <c r="L5" s="22">
        <f t="shared" si="2"/>
        <v>5.8247863053111359E-3</v>
      </c>
      <c r="M5" s="32"/>
    </row>
    <row r="6" spans="1:13">
      <c r="A6" s="71"/>
      <c r="B6" s="12">
        <v>14</v>
      </c>
      <c r="C6" s="69" t="s">
        <v>8</v>
      </c>
      <c r="D6" s="69"/>
      <c r="E6" s="15">
        <f>IFERROR(VLOOKUP(C6,RA!B10:D37,3,0),0)</f>
        <v>78479.516900000002</v>
      </c>
      <c r="F6" s="25">
        <f>VLOOKUP(C6,RA!B10:I40,8,0)</f>
        <v>25590.569100000001</v>
      </c>
      <c r="G6" s="16">
        <f t="shared" si="0"/>
        <v>52888.947800000002</v>
      </c>
      <c r="H6" s="27">
        <f>RA!J10</f>
        <v>32.607959517141197</v>
      </c>
      <c r="I6" s="20">
        <f>IFERROR(VLOOKUP(B6,RMS!C:E,3,FALSE),0)</f>
        <v>78481.337483707699</v>
      </c>
      <c r="J6" s="21">
        <f>IFERROR(VLOOKUP(B6,RMS!C:F,4,FALSE),0)</f>
        <v>52888.945249257798</v>
      </c>
      <c r="K6" s="22">
        <f>E6-I6</f>
        <v>-1.8205837076966418</v>
      </c>
      <c r="L6" s="22">
        <f t="shared" si="2"/>
        <v>2.550742203311529E-3</v>
      </c>
      <c r="M6" s="32"/>
    </row>
    <row r="7" spans="1:13">
      <c r="A7" s="71"/>
      <c r="B7" s="12">
        <v>15</v>
      </c>
      <c r="C7" s="69" t="s">
        <v>9</v>
      </c>
      <c r="D7" s="69"/>
      <c r="E7" s="15">
        <f>IFERROR(VLOOKUP(C7,RA!B11:D38,3,0),0)</f>
        <v>53748.511599999998</v>
      </c>
      <c r="F7" s="25">
        <f>VLOOKUP(C7,RA!B11:I41,8,0)</f>
        <v>12398.034900000001</v>
      </c>
      <c r="G7" s="16">
        <f t="shared" si="0"/>
        <v>41350.476699999999</v>
      </c>
      <c r="H7" s="27">
        <f>RA!J11</f>
        <v>23.066750186994899</v>
      </c>
      <c r="I7" s="20">
        <f>IFERROR(VLOOKUP(B7,RMS!C:E,3,FALSE),0)</f>
        <v>53748.5452171621</v>
      </c>
      <c r="J7" s="21">
        <f>IFERROR(VLOOKUP(B7,RMS!C:F,4,FALSE),0)</f>
        <v>41350.477529627096</v>
      </c>
      <c r="K7" s="22">
        <f t="shared" si="1"/>
        <v>-3.3617162102018483E-2</v>
      </c>
      <c r="L7" s="22">
        <f t="shared" si="2"/>
        <v>-8.2962709711864591E-4</v>
      </c>
      <c r="M7" s="32"/>
    </row>
    <row r="8" spans="1:13">
      <c r="A8" s="71"/>
      <c r="B8" s="12">
        <v>16</v>
      </c>
      <c r="C8" s="69" t="s">
        <v>10</v>
      </c>
      <c r="D8" s="69"/>
      <c r="E8" s="15">
        <f>IFERROR(VLOOKUP(C8,RA!B12:D39,3,0),0)</f>
        <v>135666.49609999999</v>
      </c>
      <c r="F8" s="25">
        <f>VLOOKUP(C8,RA!B12:I42,8,0)</f>
        <v>21571.649000000001</v>
      </c>
      <c r="G8" s="16">
        <f t="shared" si="0"/>
        <v>114094.84709999998</v>
      </c>
      <c r="H8" s="27">
        <f>RA!J12</f>
        <v>15.9004983692507</v>
      </c>
      <c r="I8" s="20">
        <f>IFERROR(VLOOKUP(B8,RMS!C:E,3,FALSE),0)</f>
        <v>135666.49844102599</v>
      </c>
      <c r="J8" s="21">
        <f>IFERROR(VLOOKUP(B8,RMS!C:F,4,FALSE),0)</f>
        <v>114094.842322222</v>
      </c>
      <c r="K8" s="22">
        <f t="shared" si="1"/>
        <v>-2.3410260037053376E-3</v>
      </c>
      <c r="L8" s="22">
        <f t="shared" si="2"/>
        <v>4.777777983690612E-3</v>
      </c>
      <c r="M8" s="32"/>
    </row>
    <row r="9" spans="1:13">
      <c r="A9" s="71"/>
      <c r="B9" s="12">
        <v>17</v>
      </c>
      <c r="C9" s="69" t="s">
        <v>11</v>
      </c>
      <c r="D9" s="69"/>
      <c r="E9" s="15">
        <f>IFERROR(VLOOKUP(C9,RA!B13:D40,3,0),0)</f>
        <v>208694.0171</v>
      </c>
      <c r="F9" s="25">
        <f>VLOOKUP(C9,RA!B13:I43,8,0)</f>
        <v>63198.411800000002</v>
      </c>
      <c r="G9" s="16">
        <f t="shared" si="0"/>
        <v>145495.6053</v>
      </c>
      <c r="H9" s="27">
        <f>RA!J13</f>
        <v>30.282809578444802</v>
      </c>
      <c r="I9" s="20">
        <f>IFERROR(VLOOKUP(B9,RMS!C:E,3,FALSE),0)</f>
        <v>208694.12676923099</v>
      </c>
      <c r="J9" s="21">
        <f>IFERROR(VLOOKUP(B9,RMS!C:F,4,FALSE),0)</f>
        <v>145495.605020513</v>
      </c>
      <c r="K9" s="22">
        <f t="shared" si="1"/>
        <v>-0.10966923099476844</v>
      </c>
      <c r="L9" s="22">
        <f t="shared" si="2"/>
        <v>2.7948699425905943E-4</v>
      </c>
      <c r="M9" s="32"/>
    </row>
    <row r="10" spans="1:13">
      <c r="A10" s="71"/>
      <c r="B10" s="12">
        <v>18</v>
      </c>
      <c r="C10" s="69" t="s">
        <v>12</v>
      </c>
      <c r="D10" s="69"/>
      <c r="E10" s="15">
        <f>IFERROR(VLOOKUP(C10,RA!B14:D41,3,0),0)</f>
        <v>94468.356599999999</v>
      </c>
      <c r="F10" s="25">
        <f>VLOOKUP(C10,RA!B14:I43,8,0)</f>
        <v>20115.5978</v>
      </c>
      <c r="G10" s="16">
        <f t="shared" si="0"/>
        <v>74352.758799999996</v>
      </c>
      <c r="H10" s="27">
        <f>RA!J14</f>
        <v>21.2934770159853</v>
      </c>
      <c r="I10" s="20">
        <f>IFERROR(VLOOKUP(B10,RMS!C:E,3,FALSE),0)</f>
        <v>94468.360177777795</v>
      </c>
      <c r="J10" s="21">
        <f>IFERROR(VLOOKUP(B10,RMS!C:F,4,FALSE),0)</f>
        <v>74352.7593803419</v>
      </c>
      <c r="K10" s="22">
        <f t="shared" si="1"/>
        <v>-3.5777777957264334E-3</v>
      </c>
      <c r="L10" s="22">
        <f t="shared" si="2"/>
        <v>-5.8034190442413092E-4</v>
      </c>
      <c r="M10" s="32"/>
    </row>
    <row r="11" spans="1:13">
      <c r="A11" s="71"/>
      <c r="B11" s="12">
        <v>19</v>
      </c>
      <c r="C11" s="69" t="s">
        <v>13</v>
      </c>
      <c r="D11" s="69"/>
      <c r="E11" s="15">
        <f>IFERROR(VLOOKUP(C11,RA!B15:D42,3,0),0)</f>
        <v>73399.922399999996</v>
      </c>
      <c r="F11" s="25">
        <f>VLOOKUP(C11,RA!B15:I44,8,0)</f>
        <v>13235.1885</v>
      </c>
      <c r="G11" s="16">
        <f t="shared" si="0"/>
        <v>60164.733899999992</v>
      </c>
      <c r="H11" s="27">
        <f>RA!J15</f>
        <v>18.0316110252454</v>
      </c>
      <c r="I11" s="20">
        <f>IFERROR(VLOOKUP(B11,RMS!C:E,3,FALSE),0)</f>
        <v>73399.987276923101</v>
      </c>
      <c r="J11" s="21">
        <f>IFERROR(VLOOKUP(B11,RMS!C:F,4,FALSE),0)</f>
        <v>60164.734000854703</v>
      </c>
      <c r="K11" s="22">
        <f t="shared" si="1"/>
        <v>-6.487692310474813E-2</v>
      </c>
      <c r="L11" s="22">
        <f t="shared" si="2"/>
        <v>-1.0085471149068326E-4</v>
      </c>
      <c r="M11" s="32"/>
    </row>
    <row r="12" spans="1:13">
      <c r="A12" s="71"/>
      <c r="B12" s="12">
        <v>21</v>
      </c>
      <c r="C12" s="69" t="s">
        <v>14</v>
      </c>
      <c r="D12" s="69"/>
      <c r="E12" s="15">
        <f>IFERROR(VLOOKUP(C12,RA!B16:D43,3,0),0)</f>
        <v>568900.96959999995</v>
      </c>
      <c r="F12" s="25">
        <f>VLOOKUP(C12,RA!B16:I45,8,0)</f>
        <v>-25875.626100000001</v>
      </c>
      <c r="G12" s="16">
        <f t="shared" si="0"/>
        <v>594776.59569999995</v>
      </c>
      <c r="H12" s="27">
        <f>RA!J16</f>
        <v>-4.5483533132652996</v>
      </c>
      <c r="I12" s="20">
        <f>IFERROR(VLOOKUP(B12,RMS!C:E,3,FALSE),0)</f>
        <v>568900.78218632506</v>
      </c>
      <c r="J12" s="21">
        <f>IFERROR(VLOOKUP(B12,RMS!C:F,4,FALSE),0)</f>
        <v>594776.59569999995</v>
      </c>
      <c r="K12" s="22">
        <f t="shared" si="1"/>
        <v>0.18741367489565164</v>
      </c>
      <c r="L12" s="22">
        <f t="shared" si="2"/>
        <v>0</v>
      </c>
      <c r="M12" s="32"/>
    </row>
    <row r="13" spans="1:13">
      <c r="A13" s="71"/>
      <c r="B13" s="12">
        <v>22</v>
      </c>
      <c r="C13" s="69" t="s">
        <v>15</v>
      </c>
      <c r="D13" s="69"/>
      <c r="E13" s="15">
        <f>IFERROR(VLOOKUP(C13,RA!B17:D44,3,0),0)</f>
        <v>544321.68770000001</v>
      </c>
      <c r="F13" s="25">
        <f>VLOOKUP(C13,RA!B17:I46,8,0)</f>
        <v>80601.553100000005</v>
      </c>
      <c r="G13" s="16">
        <f t="shared" si="0"/>
        <v>463720.13459999999</v>
      </c>
      <c r="H13" s="27">
        <f>RA!J17</f>
        <v>14.8077056125721</v>
      </c>
      <c r="I13" s="20">
        <f>IFERROR(VLOOKUP(B13,RMS!C:E,3,FALSE),0)</f>
        <v>544321.65216581197</v>
      </c>
      <c r="J13" s="21">
        <f>IFERROR(VLOOKUP(B13,RMS!C:F,4,FALSE),0)</f>
        <v>463720.13680940203</v>
      </c>
      <c r="K13" s="22">
        <f t="shared" si="1"/>
        <v>3.5534188034944236E-2</v>
      </c>
      <c r="L13" s="22">
        <f t="shared" si="2"/>
        <v>-2.2094020387157798E-3</v>
      </c>
      <c r="M13" s="32"/>
    </row>
    <row r="14" spans="1:13">
      <c r="A14" s="71"/>
      <c r="B14" s="12">
        <v>23</v>
      </c>
      <c r="C14" s="69" t="s">
        <v>16</v>
      </c>
      <c r="D14" s="69"/>
      <c r="E14" s="15">
        <f>IFERROR(VLOOKUP(C14,RA!B18:D45,3,0),0)</f>
        <v>1301558.7989000001</v>
      </c>
      <c r="F14" s="25">
        <f>VLOOKUP(C14,RA!B18:I47,8,0)</f>
        <v>188399.83410000001</v>
      </c>
      <c r="G14" s="16">
        <f t="shared" si="0"/>
        <v>1113158.9648</v>
      </c>
      <c r="H14" s="27">
        <f>RA!J18</f>
        <v>14.474938378444699</v>
      </c>
      <c r="I14" s="20">
        <f>IFERROR(VLOOKUP(B14,RMS!C:E,3,FALSE),0)</f>
        <v>1301559.16920171</v>
      </c>
      <c r="J14" s="21">
        <f>IFERROR(VLOOKUP(B14,RMS!C:F,4,FALSE),0)</f>
        <v>1113158.95850684</v>
      </c>
      <c r="K14" s="22">
        <f t="shared" si="1"/>
        <v>-0.37030170997604728</v>
      </c>
      <c r="L14" s="22">
        <f t="shared" si="2"/>
        <v>6.2931599095463753E-3</v>
      </c>
      <c r="M14" s="32"/>
    </row>
    <row r="15" spans="1:13">
      <c r="A15" s="71"/>
      <c r="B15" s="12">
        <v>24</v>
      </c>
      <c r="C15" s="69" t="s">
        <v>17</v>
      </c>
      <c r="D15" s="69"/>
      <c r="E15" s="15">
        <f>IFERROR(VLOOKUP(C15,RA!B19:D46,3,0),0)</f>
        <v>433476.8518</v>
      </c>
      <c r="F15" s="25">
        <f>VLOOKUP(C15,RA!B19:I48,8,0)</f>
        <v>55720.119400000003</v>
      </c>
      <c r="G15" s="16">
        <f t="shared" si="0"/>
        <v>377756.73239999998</v>
      </c>
      <c r="H15" s="27">
        <f>RA!J19</f>
        <v>12.8542318162144</v>
      </c>
      <c r="I15" s="20">
        <f>IFERROR(VLOOKUP(B15,RMS!C:E,3,FALSE),0)</f>
        <v>433476.837311966</v>
      </c>
      <c r="J15" s="21">
        <f>IFERROR(VLOOKUP(B15,RMS!C:F,4,FALSE),0)</f>
        <v>377756.73148461501</v>
      </c>
      <c r="K15" s="22">
        <f t="shared" si="1"/>
        <v>1.4488034008536488E-2</v>
      </c>
      <c r="L15" s="22">
        <f t="shared" si="2"/>
        <v>9.1538496781140566E-4</v>
      </c>
      <c r="M15" s="32"/>
    </row>
    <row r="16" spans="1:13">
      <c r="A16" s="71"/>
      <c r="B16" s="12">
        <v>25</v>
      </c>
      <c r="C16" s="69" t="s">
        <v>18</v>
      </c>
      <c r="D16" s="69"/>
      <c r="E16" s="15">
        <f>IFERROR(VLOOKUP(C16,RA!B20:D47,3,0),0)</f>
        <v>1010336.6853</v>
      </c>
      <c r="F16" s="25">
        <f>VLOOKUP(C16,RA!B20:I49,8,0)</f>
        <v>65829.039900000003</v>
      </c>
      <c r="G16" s="16">
        <f t="shared" si="0"/>
        <v>944507.64540000004</v>
      </c>
      <c r="H16" s="27">
        <f>RA!J20</f>
        <v>6.51555475098416</v>
      </c>
      <c r="I16" s="20">
        <f>IFERROR(VLOOKUP(B16,RMS!C:E,3,FALSE),0)</f>
        <v>1010336.9876734701</v>
      </c>
      <c r="J16" s="21">
        <f>IFERROR(VLOOKUP(B16,RMS!C:F,4,FALSE),0)</f>
        <v>944507.64540000004</v>
      </c>
      <c r="K16" s="22">
        <f t="shared" si="1"/>
        <v>-0.30237347004003823</v>
      </c>
      <c r="L16" s="22">
        <f t="shared" si="2"/>
        <v>0</v>
      </c>
      <c r="M16" s="32"/>
    </row>
    <row r="17" spans="1:13">
      <c r="A17" s="71"/>
      <c r="B17" s="12">
        <v>26</v>
      </c>
      <c r="C17" s="69" t="s">
        <v>19</v>
      </c>
      <c r="D17" s="69"/>
      <c r="E17" s="15">
        <f>IFERROR(VLOOKUP(C17,RA!B21:D48,3,0),0)</f>
        <v>344067.84389999998</v>
      </c>
      <c r="F17" s="25">
        <f>VLOOKUP(C17,RA!B21:I50,8,0)</f>
        <v>44864.534699999997</v>
      </c>
      <c r="G17" s="16">
        <f t="shared" si="0"/>
        <v>299203.30919999996</v>
      </c>
      <c r="H17" s="27">
        <f>RA!J21</f>
        <v>13.0394442536279</v>
      </c>
      <c r="I17" s="20">
        <f>IFERROR(VLOOKUP(B17,RMS!C:E,3,FALSE),0)</f>
        <v>344067.72271502198</v>
      </c>
      <c r="J17" s="21">
        <f>IFERROR(VLOOKUP(B17,RMS!C:F,4,FALSE),0)</f>
        <v>299203.30911254801</v>
      </c>
      <c r="K17" s="22">
        <f t="shared" si="1"/>
        <v>0.12118497799383476</v>
      </c>
      <c r="L17" s="22">
        <f t="shared" si="2"/>
        <v>8.7451946455985308E-5</v>
      </c>
      <c r="M17" s="32"/>
    </row>
    <row r="18" spans="1:13">
      <c r="A18" s="71"/>
      <c r="B18" s="12">
        <v>27</v>
      </c>
      <c r="C18" s="69" t="s">
        <v>20</v>
      </c>
      <c r="D18" s="69"/>
      <c r="E18" s="15">
        <f>IFERROR(VLOOKUP(C18,RA!B22:D49,3,0),0)</f>
        <v>992521.66830000002</v>
      </c>
      <c r="F18" s="25">
        <f>VLOOKUP(C18,RA!B22:I51,8,0)</f>
        <v>58859.472900000001</v>
      </c>
      <c r="G18" s="16">
        <f t="shared" si="0"/>
        <v>933662.19539999997</v>
      </c>
      <c r="H18" s="27">
        <f>RA!J22</f>
        <v>5.9302960106468001</v>
      </c>
      <c r="I18" s="20">
        <f>IFERROR(VLOOKUP(B18,RMS!C:E,3,FALSE),0)</f>
        <v>992522.83885166002</v>
      </c>
      <c r="J18" s="21">
        <f>IFERROR(VLOOKUP(B18,RMS!C:F,4,FALSE),0)</f>
        <v>933662.19377086498</v>
      </c>
      <c r="K18" s="22">
        <f t="shared" si="1"/>
        <v>-1.1705516600050032</v>
      </c>
      <c r="L18" s="22">
        <f t="shared" si="2"/>
        <v>1.6291349893435836E-3</v>
      </c>
      <c r="M18" s="32"/>
    </row>
    <row r="19" spans="1:13">
      <c r="A19" s="71"/>
      <c r="B19" s="12">
        <v>29</v>
      </c>
      <c r="C19" s="69" t="s">
        <v>21</v>
      </c>
      <c r="D19" s="69"/>
      <c r="E19" s="15">
        <f>IFERROR(VLOOKUP(C19,RA!B23:D50,3,0),0)</f>
        <v>1838894.3787</v>
      </c>
      <c r="F19" s="25">
        <f>VLOOKUP(C19,RA!B23:I52,8,0)</f>
        <v>198730.50159999999</v>
      </c>
      <c r="G19" s="16">
        <f t="shared" si="0"/>
        <v>1640163.8770999999</v>
      </c>
      <c r="H19" s="27">
        <f>RA!J23</f>
        <v>10.8070645003816</v>
      </c>
      <c r="I19" s="20">
        <f>IFERROR(VLOOKUP(B19,RMS!C:E,3,FALSE),0)</f>
        <v>1838895.90759402</v>
      </c>
      <c r="J19" s="21">
        <f>IFERROR(VLOOKUP(B19,RMS!C:F,4,FALSE),0)</f>
        <v>1640163.8948598299</v>
      </c>
      <c r="K19" s="22">
        <f t="shared" si="1"/>
        <v>-1.5288940200116485</v>
      </c>
      <c r="L19" s="22">
        <f t="shared" si="2"/>
        <v>-1.7759829992428422E-2</v>
      </c>
      <c r="M19" s="32"/>
    </row>
    <row r="20" spans="1:13">
      <c r="A20" s="71"/>
      <c r="B20" s="12">
        <v>31</v>
      </c>
      <c r="C20" s="69" t="s">
        <v>22</v>
      </c>
      <c r="D20" s="69"/>
      <c r="E20" s="15">
        <f>IFERROR(VLOOKUP(C20,RA!B24:D51,3,0),0)</f>
        <v>267674.56709999999</v>
      </c>
      <c r="F20" s="25">
        <f>VLOOKUP(C20,RA!B24:I53,8,0)</f>
        <v>32587.944800000001</v>
      </c>
      <c r="G20" s="16">
        <f t="shared" si="0"/>
        <v>235086.62229999999</v>
      </c>
      <c r="H20" s="27">
        <f>RA!J24</f>
        <v>12.1744643703208</v>
      </c>
      <c r="I20" s="20">
        <f>IFERROR(VLOOKUP(B20,RMS!C:E,3,FALSE),0)</f>
        <v>267674.62478488003</v>
      </c>
      <c r="J20" s="21">
        <f>IFERROR(VLOOKUP(B20,RMS!C:F,4,FALSE),0)</f>
        <v>235086.62205786401</v>
      </c>
      <c r="K20" s="22">
        <f t="shared" si="1"/>
        <v>-5.7684880041051656E-2</v>
      </c>
      <c r="L20" s="22">
        <f t="shared" si="2"/>
        <v>2.4213598226197064E-4</v>
      </c>
      <c r="M20" s="32"/>
    </row>
    <row r="21" spans="1:13">
      <c r="A21" s="71"/>
      <c r="B21" s="12">
        <v>32</v>
      </c>
      <c r="C21" s="69" t="s">
        <v>23</v>
      </c>
      <c r="D21" s="69"/>
      <c r="E21" s="15">
        <f>IFERROR(VLOOKUP(C21,RA!B25:D52,3,0),0)</f>
        <v>384227.08309999999</v>
      </c>
      <c r="F21" s="25">
        <f>VLOOKUP(C21,RA!B25:I54,8,0)</f>
        <v>20759.3269</v>
      </c>
      <c r="G21" s="16">
        <f t="shared" si="0"/>
        <v>363467.7562</v>
      </c>
      <c r="H21" s="27">
        <f>RA!J25</f>
        <v>5.4028796545289701</v>
      </c>
      <c r="I21" s="20">
        <f>IFERROR(VLOOKUP(B21,RMS!C:E,3,FALSE),0)</f>
        <v>384227.07039478101</v>
      </c>
      <c r="J21" s="21">
        <f>IFERROR(VLOOKUP(B21,RMS!C:F,4,FALSE),0)</f>
        <v>363467.75545404799</v>
      </c>
      <c r="K21" s="22">
        <f t="shared" si="1"/>
        <v>1.2705218978226185E-2</v>
      </c>
      <c r="L21" s="22">
        <f t="shared" si="2"/>
        <v>7.4595201294869184E-4</v>
      </c>
      <c r="M21" s="32"/>
    </row>
    <row r="22" spans="1:13">
      <c r="A22" s="71"/>
      <c r="B22" s="12">
        <v>33</v>
      </c>
      <c r="C22" s="69" t="s">
        <v>24</v>
      </c>
      <c r="D22" s="69"/>
      <c r="E22" s="15">
        <f>IFERROR(VLOOKUP(C22,RA!B26:D53,3,0),0)</f>
        <v>607126.20160000003</v>
      </c>
      <c r="F22" s="25">
        <f>VLOOKUP(C22,RA!B26:I55,8,0)</f>
        <v>147298.43669999999</v>
      </c>
      <c r="G22" s="16">
        <f t="shared" si="0"/>
        <v>459827.76490000007</v>
      </c>
      <c r="H22" s="27">
        <f>RA!J26</f>
        <v>24.261584545653701</v>
      </c>
      <c r="I22" s="20">
        <f>IFERROR(VLOOKUP(B22,RMS!C:E,3,FALSE),0)</f>
        <v>607126.19281084603</v>
      </c>
      <c r="J22" s="21">
        <f>IFERROR(VLOOKUP(B22,RMS!C:F,4,FALSE),0)</f>
        <v>459827.70511781401</v>
      </c>
      <c r="K22" s="22">
        <f t="shared" si="1"/>
        <v>8.789154002442956E-3</v>
      </c>
      <c r="L22" s="22">
        <f t="shared" si="2"/>
        <v>5.9782186057418585E-2</v>
      </c>
      <c r="M22" s="32"/>
    </row>
    <row r="23" spans="1:13">
      <c r="A23" s="71"/>
      <c r="B23" s="12">
        <v>34</v>
      </c>
      <c r="C23" s="69" t="s">
        <v>25</v>
      </c>
      <c r="D23" s="69"/>
      <c r="E23" s="15">
        <f>IFERROR(VLOOKUP(C23,RA!B27:D54,3,0),0)</f>
        <v>219829.78109999999</v>
      </c>
      <c r="F23" s="25">
        <f>VLOOKUP(C23,RA!B27:I56,8,0)</f>
        <v>53655.561199999996</v>
      </c>
      <c r="G23" s="16">
        <f t="shared" si="0"/>
        <v>166174.2199</v>
      </c>
      <c r="H23" s="27">
        <f>RA!J27</f>
        <v>24.4077762946924</v>
      </c>
      <c r="I23" s="20">
        <f>IFERROR(VLOOKUP(B23,RMS!C:E,3,FALSE),0)</f>
        <v>219829.69216491899</v>
      </c>
      <c r="J23" s="21">
        <f>IFERROR(VLOOKUP(B23,RMS!C:F,4,FALSE),0)</f>
        <v>166174.217810501</v>
      </c>
      <c r="K23" s="22">
        <f t="shared" si="1"/>
        <v>8.893508100300096E-2</v>
      </c>
      <c r="L23" s="22">
        <f t="shared" si="2"/>
        <v>2.0894990011584014E-3</v>
      </c>
      <c r="M23" s="32"/>
    </row>
    <row r="24" spans="1:13">
      <c r="A24" s="71"/>
      <c r="B24" s="12">
        <v>35</v>
      </c>
      <c r="C24" s="69" t="s">
        <v>26</v>
      </c>
      <c r="D24" s="69"/>
      <c r="E24" s="15">
        <f>IFERROR(VLOOKUP(C24,RA!B28:D55,3,0),0)</f>
        <v>1255702.5641000001</v>
      </c>
      <c r="F24" s="25">
        <f>VLOOKUP(C24,RA!B28:I57,8,0)</f>
        <v>17151.801599999999</v>
      </c>
      <c r="G24" s="16">
        <f t="shared" si="0"/>
        <v>1238550.7625000002</v>
      </c>
      <c r="H24" s="27">
        <f>RA!J28</f>
        <v>1.3659127639269599</v>
      </c>
      <c r="I24" s="20">
        <f>IFERROR(VLOOKUP(B24,RMS!C:E,3,FALSE),0)</f>
        <v>1255702.8629256601</v>
      </c>
      <c r="J24" s="21">
        <f>IFERROR(VLOOKUP(B24,RMS!C:F,4,FALSE),0)</f>
        <v>1238550.75536726</v>
      </c>
      <c r="K24" s="22">
        <f t="shared" si="1"/>
        <v>-0.29882566002197564</v>
      </c>
      <c r="L24" s="22">
        <f t="shared" si="2"/>
        <v>7.1327402256429195E-3</v>
      </c>
      <c r="M24" s="32"/>
    </row>
    <row r="25" spans="1:13">
      <c r="A25" s="71"/>
      <c r="B25" s="12">
        <v>36</v>
      </c>
      <c r="C25" s="69" t="s">
        <v>27</v>
      </c>
      <c r="D25" s="69"/>
      <c r="E25" s="15">
        <f>IFERROR(VLOOKUP(C25,RA!B29:D56,3,0),0)</f>
        <v>764762.98439999996</v>
      </c>
      <c r="F25" s="25">
        <f>VLOOKUP(C25,RA!B29:I58,8,0)</f>
        <v>115439.05439999999</v>
      </c>
      <c r="G25" s="16">
        <f t="shared" si="0"/>
        <v>649323.92999999993</v>
      </c>
      <c r="H25" s="27">
        <f>RA!J29</f>
        <v>15.0947491908972</v>
      </c>
      <c r="I25" s="20">
        <f>IFERROR(VLOOKUP(B25,RMS!C:E,3,FALSE),0)</f>
        <v>764763.05443982303</v>
      </c>
      <c r="J25" s="21">
        <f>IFERROR(VLOOKUP(B25,RMS!C:F,4,FALSE),0)</f>
        <v>649323.94946258201</v>
      </c>
      <c r="K25" s="22">
        <f t="shared" si="1"/>
        <v>-7.0039823069237173E-2</v>
      </c>
      <c r="L25" s="22">
        <f t="shared" si="2"/>
        <v>-1.9462582073174417E-2</v>
      </c>
      <c r="M25" s="32"/>
    </row>
    <row r="26" spans="1:13">
      <c r="A26" s="71"/>
      <c r="B26" s="12">
        <v>37</v>
      </c>
      <c r="C26" s="69" t="s">
        <v>64</v>
      </c>
      <c r="D26" s="69"/>
      <c r="E26" s="15">
        <f>IFERROR(VLOOKUP(C26,RA!B30:D57,3,0),0)</f>
        <v>820728.80319999997</v>
      </c>
      <c r="F26" s="25">
        <f>VLOOKUP(C26,RA!B30:I59,8,0)</f>
        <v>111351.0338</v>
      </c>
      <c r="G26" s="16">
        <f t="shared" si="0"/>
        <v>709377.76939999999</v>
      </c>
      <c r="H26" s="27">
        <f>RA!J30</f>
        <v>13.5673359294624</v>
      </c>
      <c r="I26" s="20">
        <f>IFERROR(VLOOKUP(B26,RMS!C:E,3,FALSE),0)</f>
        <v>820728.80308318604</v>
      </c>
      <c r="J26" s="21">
        <f>IFERROR(VLOOKUP(B26,RMS!C:F,4,FALSE),0)</f>
        <v>709377.75235107006</v>
      </c>
      <c r="K26" s="22">
        <f t="shared" si="1"/>
        <v>1.1681392788887024E-4</v>
      </c>
      <c r="L26" s="22">
        <f t="shared" si="2"/>
        <v>1.7048929934389889E-2</v>
      </c>
      <c r="M26" s="32"/>
    </row>
    <row r="27" spans="1:13">
      <c r="A27" s="71"/>
      <c r="B27" s="12">
        <v>38</v>
      </c>
      <c r="C27" s="69" t="s">
        <v>29</v>
      </c>
      <c r="D27" s="69"/>
      <c r="E27" s="15">
        <f>IFERROR(VLOOKUP(C27,RA!B31:D58,3,0),0)</f>
        <v>618603.1213</v>
      </c>
      <c r="F27" s="25">
        <f>VLOOKUP(C27,RA!B31:I60,8,0)</f>
        <v>35388.4928</v>
      </c>
      <c r="G27" s="16">
        <f t="shared" si="0"/>
        <v>583214.62849999999</v>
      </c>
      <c r="H27" s="27">
        <f>RA!J31</f>
        <v>5.7207103523226301</v>
      </c>
      <c r="I27" s="20">
        <f>IFERROR(VLOOKUP(B27,RMS!C:E,3,FALSE),0)</f>
        <v>618603.03839911497</v>
      </c>
      <c r="J27" s="21">
        <f>IFERROR(VLOOKUP(B27,RMS!C:F,4,FALSE),0)</f>
        <v>583214.63770884997</v>
      </c>
      <c r="K27" s="22">
        <f t="shared" si="1"/>
        <v>8.290088502690196E-2</v>
      </c>
      <c r="L27" s="22">
        <f t="shared" si="2"/>
        <v>-9.2088499804958701E-3</v>
      </c>
      <c r="M27" s="32"/>
    </row>
    <row r="28" spans="1:13">
      <c r="A28" s="71"/>
      <c r="B28" s="12">
        <v>39</v>
      </c>
      <c r="C28" s="69" t="s">
        <v>30</v>
      </c>
      <c r="D28" s="69"/>
      <c r="E28" s="15">
        <f>IFERROR(VLOOKUP(C28,RA!B32:D59,3,0),0)</f>
        <v>122439.23579999999</v>
      </c>
      <c r="F28" s="25">
        <f>VLOOKUP(C28,RA!B32:I61,8,0)</f>
        <v>28320.821</v>
      </c>
      <c r="G28" s="16">
        <f t="shared" si="0"/>
        <v>94118.414799999999</v>
      </c>
      <c r="H28" s="27">
        <f>RA!J32</f>
        <v>23.130511077561</v>
      </c>
      <c r="I28" s="20">
        <f>IFERROR(VLOOKUP(B28,RMS!C:E,3,FALSE),0)</f>
        <v>122439.164911935</v>
      </c>
      <c r="J28" s="21">
        <f>IFERROR(VLOOKUP(B28,RMS!C:F,4,FALSE),0)</f>
        <v>94118.444550140994</v>
      </c>
      <c r="K28" s="22">
        <f t="shared" si="1"/>
        <v>7.0888064990867861E-2</v>
      </c>
      <c r="L28" s="22">
        <f t="shared" si="2"/>
        <v>-2.9750140995020047E-2</v>
      </c>
      <c r="M28" s="32"/>
    </row>
    <row r="29" spans="1:13">
      <c r="A29" s="71"/>
      <c r="B29" s="12">
        <v>40</v>
      </c>
      <c r="C29" s="69" t="s">
        <v>65</v>
      </c>
      <c r="D29" s="69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71"/>
      <c r="B30" s="12">
        <v>42</v>
      </c>
      <c r="C30" s="69" t="s">
        <v>31</v>
      </c>
      <c r="D30" s="69"/>
      <c r="E30" s="15">
        <f>IFERROR(VLOOKUP(C30,RA!B34:D61,3,0),0)</f>
        <v>222693.08989999999</v>
      </c>
      <c r="F30" s="25">
        <f>VLOOKUP(C30,RA!B34:I64,8,0)</f>
        <v>27277.127799999998</v>
      </c>
      <c r="G30" s="16">
        <f t="shared" si="0"/>
        <v>195415.9621</v>
      </c>
      <c r="H30" s="27">
        <f>RA!J34</f>
        <v>0</v>
      </c>
      <c r="I30" s="20">
        <f>IFERROR(VLOOKUP(B30,RMS!C:E,3,FALSE),0)</f>
        <v>222693.09</v>
      </c>
      <c r="J30" s="21">
        <f>IFERROR(VLOOKUP(B30,RMS!C:F,4,FALSE),0)</f>
        <v>195415.9687</v>
      </c>
      <c r="K30" s="22">
        <f t="shared" si="1"/>
        <v>-1.0000000474974513E-4</v>
      </c>
      <c r="L30" s="22">
        <f t="shared" si="2"/>
        <v>-6.5999999933410436E-3</v>
      </c>
      <c r="M30" s="32"/>
    </row>
    <row r="31" spans="1:13" s="36" customFormat="1" ht="12" thickBot="1">
      <c r="A31" s="71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12.248753570328001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1"/>
      <c r="B32" s="12">
        <v>70</v>
      </c>
      <c r="C32" s="72" t="s">
        <v>61</v>
      </c>
      <c r="D32" s="73"/>
      <c r="E32" s="15">
        <f>IFERROR(VLOOKUP(C32,RA!B36:D63,3,0),0)</f>
        <v>130370.18</v>
      </c>
      <c r="F32" s="25">
        <f>VLOOKUP(C32,RA!B34:I65,8,0)</f>
        <v>6072.49</v>
      </c>
      <c r="G32" s="16">
        <f t="shared" si="0"/>
        <v>124297.68999999999</v>
      </c>
      <c r="H32" s="27">
        <f>RA!J34</f>
        <v>0</v>
      </c>
      <c r="I32" s="20">
        <f>IFERROR(VLOOKUP(B32,RMS!C:E,3,FALSE),0)</f>
        <v>130370.18</v>
      </c>
      <c r="J32" s="21">
        <f>IFERROR(VLOOKUP(B32,RMS!C:F,4,FALSE),0)</f>
        <v>124297.69</v>
      </c>
      <c r="K32" s="22">
        <f t="shared" si="1"/>
        <v>0</v>
      </c>
      <c r="L32" s="22">
        <f t="shared" si="2"/>
        <v>0</v>
      </c>
    </row>
    <row r="33" spans="1:13">
      <c r="A33" s="71"/>
      <c r="B33" s="12">
        <v>71</v>
      </c>
      <c r="C33" s="69" t="s">
        <v>35</v>
      </c>
      <c r="D33" s="69"/>
      <c r="E33" s="15">
        <f>IFERROR(VLOOKUP(C33,RA!B37:D64,3,0),0)</f>
        <v>61295.88</v>
      </c>
      <c r="F33" s="25">
        <f>VLOOKUP(C33,RA!B34:I65,8,0)</f>
        <v>-5738.29</v>
      </c>
      <c r="G33" s="16">
        <f t="shared" si="0"/>
        <v>67034.17</v>
      </c>
      <c r="H33" s="27">
        <f>RA!J34</f>
        <v>0</v>
      </c>
      <c r="I33" s="20">
        <f>IFERROR(VLOOKUP(B33,RMS!C:E,3,FALSE),0)</f>
        <v>61295.88</v>
      </c>
      <c r="J33" s="21">
        <f>IFERROR(VLOOKUP(B33,RMS!C:F,4,FALSE),0)</f>
        <v>67034.17</v>
      </c>
      <c r="K33" s="22">
        <f t="shared" si="1"/>
        <v>0</v>
      </c>
      <c r="L33" s="22">
        <f t="shared" si="2"/>
        <v>0</v>
      </c>
      <c r="M33" s="32"/>
    </row>
    <row r="34" spans="1:13">
      <c r="A34" s="71"/>
      <c r="B34" s="12">
        <v>72</v>
      </c>
      <c r="C34" s="69" t="s">
        <v>36</v>
      </c>
      <c r="D34" s="69"/>
      <c r="E34" s="15">
        <f>IFERROR(VLOOKUP(C34,RA!B38:D65,3,0),0)</f>
        <v>10287.33</v>
      </c>
      <c r="F34" s="25">
        <f>VLOOKUP(C34,RA!B34:I66,8,0)</f>
        <v>1063.17</v>
      </c>
      <c r="G34" s="16">
        <f t="shared" si="0"/>
        <v>9224.16</v>
      </c>
      <c r="H34" s="27">
        <f>RA!J35</f>
        <v>12.248753570328001</v>
      </c>
      <c r="I34" s="20">
        <f>IFERROR(VLOOKUP(B34,RMS!C:E,3,FALSE),0)</f>
        <v>10287.33</v>
      </c>
      <c r="J34" s="21">
        <f>IFERROR(VLOOKUP(B34,RMS!C:F,4,FALSE),0)</f>
        <v>9224.16</v>
      </c>
      <c r="K34" s="22">
        <f t="shared" si="1"/>
        <v>0</v>
      </c>
      <c r="L34" s="22">
        <f t="shared" si="2"/>
        <v>0</v>
      </c>
      <c r="M34" s="32"/>
    </row>
    <row r="35" spans="1:13">
      <c r="A35" s="71"/>
      <c r="B35" s="12">
        <v>73</v>
      </c>
      <c r="C35" s="69" t="s">
        <v>37</v>
      </c>
      <c r="D35" s="69"/>
      <c r="E35" s="15">
        <f>IFERROR(VLOOKUP(C35,RA!B39:D66,3,0),0)</f>
        <v>55870.96</v>
      </c>
      <c r="F35" s="25">
        <f>VLOOKUP(C35,RA!B34:I67,8,0)</f>
        <v>-12880.36</v>
      </c>
      <c r="G35" s="16">
        <f t="shared" si="0"/>
        <v>68751.320000000007</v>
      </c>
      <c r="H35" s="27">
        <f>RA!J34</f>
        <v>0</v>
      </c>
      <c r="I35" s="20">
        <f>IFERROR(VLOOKUP(B35,RMS!C:E,3,FALSE),0)</f>
        <v>55870.96</v>
      </c>
      <c r="J35" s="21">
        <f>IFERROR(VLOOKUP(B35,RMS!C:F,4,FALSE),0)</f>
        <v>68751.320000000007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1"/>
      <c r="B36" s="12">
        <v>74</v>
      </c>
      <c r="C36" s="69" t="s">
        <v>62</v>
      </c>
      <c r="D36" s="69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12.248753570328001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1"/>
      <c r="B37" s="12">
        <v>75</v>
      </c>
      <c r="C37" s="69" t="s">
        <v>32</v>
      </c>
      <c r="D37" s="69"/>
      <c r="E37" s="15">
        <f>IFERROR(VLOOKUP(C37,RA!B41:D68,3,0),0)</f>
        <v>8758.1196999999993</v>
      </c>
      <c r="F37" s="25">
        <f>VLOOKUP(C37,RA!B8:I68,8,0)</f>
        <v>673.25199999999995</v>
      </c>
      <c r="G37" s="16">
        <f t="shared" si="0"/>
        <v>8084.8676999999989</v>
      </c>
      <c r="H37" s="27">
        <f>RA!J35</f>
        <v>12.248753570328001</v>
      </c>
      <c r="I37" s="20">
        <f>IFERROR(VLOOKUP(B37,RMS!C:E,3,FALSE),0)</f>
        <v>8758.11965811966</v>
      </c>
      <c r="J37" s="21">
        <f>IFERROR(VLOOKUP(B37,RMS!C:F,4,FALSE),0)</f>
        <v>8084.8675213675197</v>
      </c>
      <c r="K37" s="22">
        <f t="shared" si="1"/>
        <v>4.1880339267663658E-5</v>
      </c>
      <c r="L37" s="22">
        <f t="shared" si="2"/>
        <v>1.7863247921923175E-4</v>
      </c>
      <c r="M37" s="32"/>
    </row>
    <row r="38" spans="1:13">
      <c r="A38" s="71"/>
      <c r="B38" s="12">
        <v>76</v>
      </c>
      <c r="C38" s="69" t="s">
        <v>33</v>
      </c>
      <c r="D38" s="69"/>
      <c r="E38" s="15">
        <f>IFERROR(VLOOKUP(C38,RA!B42:D69,3,0),0)</f>
        <v>296461.40629999997</v>
      </c>
      <c r="F38" s="25">
        <f>VLOOKUP(C38,RA!B8:I69,8,0)</f>
        <v>23128.7281</v>
      </c>
      <c r="G38" s="16">
        <f t="shared" si="0"/>
        <v>273332.67819999997</v>
      </c>
      <c r="H38" s="27">
        <f>RA!J36</f>
        <v>0</v>
      </c>
      <c r="I38" s="20">
        <f>IFERROR(VLOOKUP(B38,RMS!C:E,3,FALSE),0)</f>
        <v>296461.40209401702</v>
      </c>
      <c r="J38" s="21">
        <f>IFERROR(VLOOKUP(B38,RMS!C:F,4,FALSE),0)</f>
        <v>273332.67840085499</v>
      </c>
      <c r="K38" s="22">
        <f t="shared" si="1"/>
        <v>4.2059829575009644E-3</v>
      </c>
      <c r="L38" s="22">
        <f t="shared" si="2"/>
        <v>-2.0085502183064818E-4</v>
      </c>
      <c r="M38" s="32"/>
    </row>
    <row r="39" spans="1:13">
      <c r="A39" s="71"/>
      <c r="B39" s="12">
        <v>77</v>
      </c>
      <c r="C39" s="69" t="s">
        <v>38</v>
      </c>
      <c r="D39" s="69"/>
      <c r="E39" s="15">
        <f>IFERROR(VLOOKUP(C39,RA!B43:D70,3,0),0)</f>
        <v>62952.13</v>
      </c>
      <c r="F39" s="25">
        <f>VLOOKUP(C39,RA!B9:I70,8,0)</f>
        <v>-5547.02</v>
      </c>
      <c r="G39" s="16">
        <f t="shared" si="0"/>
        <v>68499.149999999994</v>
      </c>
      <c r="H39" s="27">
        <f>RA!J37</f>
        <v>4.6578826538400104</v>
      </c>
      <c r="I39" s="20">
        <f>IFERROR(VLOOKUP(B39,RMS!C:E,3,FALSE),0)</f>
        <v>62952.13</v>
      </c>
      <c r="J39" s="21">
        <f>IFERROR(VLOOKUP(B39,RMS!C:F,4,FALSE),0)</f>
        <v>68499.149999999994</v>
      </c>
      <c r="K39" s="22">
        <f t="shared" si="1"/>
        <v>0</v>
      </c>
      <c r="L39" s="22">
        <f t="shared" si="2"/>
        <v>0</v>
      </c>
      <c r="M39" s="32"/>
    </row>
    <row r="40" spans="1:13">
      <c r="A40" s="71"/>
      <c r="B40" s="12">
        <v>78</v>
      </c>
      <c r="C40" s="69" t="s">
        <v>39</v>
      </c>
      <c r="D40" s="69"/>
      <c r="E40" s="15">
        <f>IFERROR(VLOOKUP(C40,RA!B44:D71,3,0),0)</f>
        <v>55931.81</v>
      </c>
      <c r="F40" s="25">
        <f>VLOOKUP(C40,RA!B10:I71,8,0)</f>
        <v>7453</v>
      </c>
      <c r="G40" s="16">
        <f t="shared" si="0"/>
        <v>48478.81</v>
      </c>
      <c r="H40" s="27">
        <f>RA!J38</f>
        <v>-9.3616243049288101</v>
      </c>
      <c r="I40" s="20">
        <f>IFERROR(VLOOKUP(B40,RMS!C:E,3,FALSE),0)</f>
        <v>55931.81</v>
      </c>
      <c r="J40" s="21">
        <f>IFERROR(VLOOKUP(B40,RMS!C:F,4,FALSE),0)</f>
        <v>48478.81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1"/>
      <c r="B41" s="12">
        <v>9101</v>
      </c>
      <c r="C41" s="74" t="s">
        <v>67</v>
      </c>
      <c r="D41" s="75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10.334751582772199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71"/>
      <c r="B42" s="12">
        <v>99</v>
      </c>
      <c r="C42" s="69" t="s">
        <v>34</v>
      </c>
      <c r="D42" s="69"/>
      <c r="E42" s="15">
        <f>IFERROR(VLOOKUP(C42,RA!B46:D73,3,0),0)</f>
        <v>20419.8737</v>
      </c>
      <c r="F42" s="25">
        <f>VLOOKUP(C42,RA!B8:I72,8,0)</f>
        <v>2495.0641999999998</v>
      </c>
      <c r="G42" s="16">
        <f t="shared" si="0"/>
        <v>17924.809499999999</v>
      </c>
      <c r="H42" s="27">
        <f>RA!J39</f>
        <v>10.334751582772199</v>
      </c>
      <c r="I42" s="20">
        <f>VLOOKUP(B42,RMS!C:E,3,FALSE)</f>
        <v>20419.873685802901</v>
      </c>
      <c r="J42" s="21">
        <f>IFERROR(VLOOKUP(B42,RMS!C:F,4,FALSE),0)</f>
        <v>17924.809242871201</v>
      </c>
      <c r="K42" s="22">
        <f t="shared" si="1"/>
        <v>1.419709951733239E-5</v>
      </c>
      <c r="L42" s="22">
        <f t="shared" si="2"/>
        <v>2.5712879869388416E-4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7" width="10.5703125" style="40" bestFit="1" customWidth="1"/>
    <col min="18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43" t="s">
        <v>45</v>
      </c>
      <c r="W1" s="81"/>
    </row>
    <row r="2" spans="1:23" ht="12.7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43"/>
      <c r="W2" s="81"/>
    </row>
    <row r="3" spans="1:23" ht="23.25" thickBot="1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44" t="s">
        <v>46</v>
      </c>
      <c r="W3" s="81"/>
    </row>
    <row r="4" spans="1:23" ht="12.75" thickTop="1" thickBo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W4" s="81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2" t="s">
        <v>4</v>
      </c>
      <c r="C6" s="83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4" t="s">
        <v>5</v>
      </c>
      <c r="B7" s="85"/>
      <c r="C7" s="86"/>
      <c r="D7" s="52">
        <v>14280574.1917</v>
      </c>
      <c r="E7" s="64"/>
      <c r="F7" s="64"/>
      <c r="G7" s="52">
        <v>22786484.961399999</v>
      </c>
      <c r="H7" s="53">
        <v>-37.328753355811102</v>
      </c>
      <c r="I7" s="52">
        <v>1589640.7816000001</v>
      </c>
      <c r="J7" s="53">
        <v>11.1314906547939</v>
      </c>
      <c r="K7" s="52">
        <v>2003335.4044000001</v>
      </c>
      <c r="L7" s="53">
        <v>8.7917702436054697</v>
      </c>
      <c r="M7" s="53">
        <v>-0.206502926015977</v>
      </c>
      <c r="N7" s="52">
        <v>359443543.49400002</v>
      </c>
      <c r="O7" s="52">
        <v>7782587360.5853004</v>
      </c>
      <c r="P7" s="52">
        <v>795307</v>
      </c>
      <c r="Q7" s="52">
        <v>699775</v>
      </c>
      <c r="R7" s="53">
        <v>13.6518166553535</v>
      </c>
      <c r="S7" s="52">
        <v>17.9560524322054</v>
      </c>
      <c r="T7" s="52">
        <v>17.986947865813999</v>
      </c>
      <c r="U7" s="54">
        <v>-0.172061391139467</v>
      </c>
    </row>
    <row r="8" spans="1:23" ht="12" thickBot="1">
      <c r="A8" s="76">
        <v>42724</v>
      </c>
      <c r="B8" s="72" t="s">
        <v>6</v>
      </c>
      <c r="C8" s="73"/>
      <c r="D8" s="55">
        <v>540662.97290000005</v>
      </c>
      <c r="E8" s="58"/>
      <c r="F8" s="58"/>
      <c r="G8" s="55">
        <v>1082025.9868999999</v>
      </c>
      <c r="H8" s="56">
        <v>-50.032348626949599</v>
      </c>
      <c r="I8" s="55">
        <v>141559.9712</v>
      </c>
      <c r="J8" s="56">
        <v>26.182664302070201</v>
      </c>
      <c r="K8" s="55">
        <v>11510.4877</v>
      </c>
      <c r="L8" s="56">
        <v>1.06379031921197</v>
      </c>
      <c r="M8" s="56">
        <v>11.2983469414593</v>
      </c>
      <c r="N8" s="55">
        <v>12908307.478599999</v>
      </c>
      <c r="O8" s="55">
        <v>290203397.92150003</v>
      </c>
      <c r="P8" s="55">
        <v>18770</v>
      </c>
      <c r="Q8" s="55">
        <v>16302</v>
      </c>
      <c r="R8" s="56">
        <v>15.1392467181941</v>
      </c>
      <c r="S8" s="55">
        <v>28.804633612147001</v>
      </c>
      <c r="T8" s="55">
        <v>30.4416419764446</v>
      </c>
      <c r="U8" s="57">
        <v>-5.6831424636043204</v>
      </c>
    </row>
    <row r="9" spans="1:23" ht="12" thickBot="1">
      <c r="A9" s="77"/>
      <c r="B9" s="72" t="s">
        <v>7</v>
      </c>
      <c r="C9" s="73"/>
      <c r="D9" s="55">
        <v>75240.392600000006</v>
      </c>
      <c r="E9" s="58"/>
      <c r="F9" s="58"/>
      <c r="G9" s="55">
        <v>161369.10459999999</v>
      </c>
      <c r="H9" s="56">
        <v>-53.3737311200275</v>
      </c>
      <c r="I9" s="55">
        <v>18892.294399999999</v>
      </c>
      <c r="J9" s="56">
        <v>25.109244844636802</v>
      </c>
      <c r="K9" s="55">
        <v>36081.288399999998</v>
      </c>
      <c r="L9" s="56">
        <v>22.359477354378299</v>
      </c>
      <c r="M9" s="56">
        <v>-0.47639634731003699</v>
      </c>
      <c r="N9" s="55">
        <v>1881392.9383</v>
      </c>
      <c r="O9" s="55">
        <v>39626583.292800002</v>
      </c>
      <c r="P9" s="55">
        <v>4331</v>
      </c>
      <c r="Q9" s="55">
        <v>3553</v>
      </c>
      <c r="R9" s="56">
        <v>21.896988460456001</v>
      </c>
      <c r="S9" s="55">
        <v>17.372521957977401</v>
      </c>
      <c r="T9" s="55">
        <v>17.342480016887102</v>
      </c>
      <c r="U9" s="57">
        <v>0.17292792124772999</v>
      </c>
    </row>
    <row r="10" spans="1:23" ht="12" thickBot="1">
      <c r="A10" s="77"/>
      <c r="B10" s="72" t="s">
        <v>8</v>
      </c>
      <c r="C10" s="73"/>
      <c r="D10" s="55">
        <v>78479.516900000002</v>
      </c>
      <c r="E10" s="58"/>
      <c r="F10" s="58"/>
      <c r="G10" s="55">
        <v>162797.01300000001</v>
      </c>
      <c r="H10" s="56">
        <v>-51.793024052597303</v>
      </c>
      <c r="I10" s="55">
        <v>25590.569100000001</v>
      </c>
      <c r="J10" s="56">
        <v>32.607959517141197</v>
      </c>
      <c r="K10" s="55">
        <v>45833.890500000001</v>
      </c>
      <c r="L10" s="56">
        <v>28.154011953524002</v>
      </c>
      <c r="M10" s="56">
        <v>-0.44166709784324298</v>
      </c>
      <c r="N10" s="55">
        <v>2245319.1486</v>
      </c>
      <c r="O10" s="55">
        <v>62886429.792300001</v>
      </c>
      <c r="P10" s="55">
        <v>80437</v>
      </c>
      <c r="Q10" s="55">
        <v>71755</v>
      </c>
      <c r="R10" s="56">
        <v>12.0995052609574</v>
      </c>
      <c r="S10" s="55">
        <v>0.97566439449507103</v>
      </c>
      <c r="T10" s="55">
        <v>1.08448698069821</v>
      </c>
      <c r="U10" s="57">
        <v>-11.153690430556001</v>
      </c>
    </row>
    <row r="11" spans="1:23" ht="12" thickBot="1">
      <c r="A11" s="77"/>
      <c r="B11" s="72" t="s">
        <v>9</v>
      </c>
      <c r="C11" s="73"/>
      <c r="D11" s="55">
        <v>53748.511599999998</v>
      </c>
      <c r="E11" s="58"/>
      <c r="F11" s="58"/>
      <c r="G11" s="55">
        <v>148332.77840000001</v>
      </c>
      <c r="H11" s="56">
        <v>-63.764912799610897</v>
      </c>
      <c r="I11" s="55">
        <v>12398.034900000001</v>
      </c>
      <c r="J11" s="56">
        <v>23.066750186994899</v>
      </c>
      <c r="K11" s="55">
        <v>-2943.6291000000001</v>
      </c>
      <c r="L11" s="56">
        <v>-1.98447648035156</v>
      </c>
      <c r="M11" s="56">
        <v>-5.2118196548607303</v>
      </c>
      <c r="N11" s="55">
        <v>1213538.7357000001</v>
      </c>
      <c r="O11" s="55">
        <v>23724231.256200001</v>
      </c>
      <c r="P11" s="55">
        <v>2342</v>
      </c>
      <c r="Q11" s="55">
        <v>2050</v>
      </c>
      <c r="R11" s="56">
        <v>14.243902439024399</v>
      </c>
      <c r="S11" s="55">
        <v>22.949834158838598</v>
      </c>
      <c r="T11" s="55">
        <v>23.3020063902439</v>
      </c>
      <c r="U11" s="57">
        <v>-1.53453061563704</v>
      </c>
    </row>
    <row r="12" spans="1:23" ht="12" thickBot="1">
      <c r="A12" s="77"/>
      <c r="B12" s="72" t="s">
        <v>10</v>
      </c>
      <c r="C12" s="73"/>
      <c r="D12" s="55">
        <v>135666.49609999999</v>
      </c>
      <c r="E12" s="58"/>
      <c r="F12" s="58"/>
      <c r="G12" s="55">
        <v>323841.18689999997</v>
      </c>
      <c r="H12" s="56">
        <v>-58.107090268943203</v>
      </c>
      <c r="I12" s="55">
        <v>21571.649000000001</v>
      </c>
      <c r="J12" s="56">
        <v>15.9004983692507</v>
      </c>
      <c r="K12" s="55">
        <v>36762.992100000003</v>
      </c>
      <c r="L12" s="56">
        <v>11.3521669222859</v>
      </c>
      <c r="M12" s="56">
        <v>-0.41322379469760301</v>
      </c>
      <c r="N12" s="55">
        <v>5008190.4870999996</v>
      </c>
      <c r="O12" s="55">
        <v>92088845.172000006</v>
      </c>
      <c r="P12" s="55">
        <v>1266</v>
      </c>
      <c r="Q12" s="55">
        <v>1269</v>
      </c>
      <c r="R12" s="56">
        <v>-0.23640661938534299</v>
      </c>
      <c r="S12" s="55">
        <v>107.161529304897</v>
      </c>
      <c r="T12" s="55">
        <v>108.454027659574</v>
      </c>
      <c r="U12" s="57">
        <v>-1.2061216026506401</v>
      </c>
    </row>
    <row r="13" spans="1:23" ht="12" thickBot="1">
      <c r="A13" s="77"/>
      <c r="B13" s="72" t="s">
        <v>11</v>
      </c>
      <c r="C13" s="73"/>
      <c r="D13" s="55">
        <v>208694.0171</v>
      </c>
      <c r="E13" s="58"/>
      <c r="F13" s="58"/>
      <c r="G13" s="55">
        <v>456083.17469999997</v>
      </c>
      <c r="H13" s="56">
        <v>-54.242114448253098</v>
      </c>
      <c r="I13" s="55">
        <v>63198.411800000002</v>
      </c>
      <c r="J13" s="56">
        <v>30.282809578444802</v>
      </c>
      <c r="K13" s="55">
        <v>51552.545599999998</v>
      </c>
      <c r="L13" s="56">
        <v>11.303321073817299</v>
      </c>
      <c r="M13" s="56">
        <v>0.225902834951375</v>
      </c>
      <c r="N13" s="55">
        <v>5374780.6426999997</v>
      </c>
      <c r="O13" s="55">
        <v>125098010.103</v>
      </c>
      <c r="P13" s="55">
        <v>6620</v>
      </c>
      <c r="Q13" s="55">
        <v>5773</v>
      </c>
      <c r="R13" s="56">
        <v>14.6717477914429</v>
      </c>
      <c r="S13" s="55">
        <v>31.524775996978899</v>
      </c>
      <c r="T13" s="55">
        <v>30.987962757664999</v>
      </c>
      <c r="U13" s="57">
        <v>1.7028296707494499</v>
      </c>
    </row>
    <row r="14" spans="1:23" ht="12" thickBot="1">
      <c r="A14" s="77"/>
      <c r="B14" s="72" t="s">
        <v>12</v>
      </c>
      <c r="C14" s="73"/>
      <c r="D14" s="55">
        <v>94468.356599999999</v>
      </c>
      <c r="E14" s="58"/>
      <c r="F14" s="58"/>
      <c r="G14" s="55">
        <v>259716.99919999999</v>
      </c>
      <c r="H14" s="56">
        <v>-63.626425343358903</v>
      </c>
      <c r="I14" s="55">
        <v>20115.5978</v>
      </c>
      <c r="J14" s="56">
        <v>21.2934770159853</v>
      </c>
      <c r="K14" s="55">
        <v>46156.119700000003</v>
      </c>
      <c r="L14" s="56">
        <v>17.7716975947564</v>
      </c>
      <c r="M14" s="56">
        <v>-0.56418351605930195</v>
      </c>
      <c r="N14" s="55">
        <v>2179456.2705999999</v>
      </c>
      <c r="O14" s="55">
        <v>50605479.269500002</v>
      </c>
      <c r="P14" s="55">
        <v>1686</v>
      </c>
      <c r="Q14" s="55">
        <v>2104</v>
      </c>
      <c r="R14" s="56">
        <v>-19.8669201520913</v>
      </c>
      <c r="S14" s="55">
        <v>56.031053736654798</v>
      </c>
      <c r="T14" s="55">
        <v>44.668472480988598</v>
      </c>
      <c r="U14" s="57">
        <v>20.279078293030501</v>
      </c>
    </row>
    <row r="15" spans="1:23" ht="12" thickBot="1">
      <c r="A15" s="77"/>
      <c r="B15" s="72" t="s">
        <v>13</v>
      </c>
      <c r="C15" s="73"/>
      <c r="D15" s="55">
        <v>73399.922399999996</v>
      </c>
      <c r="E15" s="58"/>
      <c r="F15" s="58"/>
      <c r="G15" s="55">
        <v>162125.70509999999</v>
      </c>
      <c r="H15" s="56">
        <v>-54.726536205516297</v>
      </c>
      <c r="I15" s="55">
        <v>13235.1885</v>
      </c>
      <c r="J15" s="56">
        <v>18.0316110252454</v>
      </c>
      <c r="K15" s="55">
        <v>-3199.3382999999999</v>
      </c>
      <c r="L15" s="56">
        <v>-1.97336893494257</v>
      </c>
      <c r="M15" s="56">
        <v>-5.1368518296424002</v>
      </c>
      <c r="N15" s="55">
        <v>1727579.6958000001</v>
      </c>
      <c r="O15" s="55">
        <v>45907338.316699997</v>
      </c>
      <c r="P15" s="55">
        <v>2242</v>
      </c>
      <c r="Q15" s="55">
        <v>2019</v>
      </c>
      <c r="R15" s="56">
        <v>11.0450718177316</v>
      </c>
      <c r="S15" s="55">
        <v>32.738591614629797</v>
      </c>
      <c r="T15" s="55">
        <v>34.144733531451202</v>
      </c>
      <c r="U15" s="57">
        <v>-4.2950592785826096</v>
      </c>
    </row>
    <row r="16" spans="1:23" ht="12" thickBot="1">
      <c r="A16" s="77"/>
      <c r="B16" s="72" t="s">
        <v>14</v>
      </c>
      <c r="C16" s="73"/>
      <c r="D16" s="55">
        <v>568900.96959999995</v>
      </c>
      <c r="E16" s="58"/>
      <c r="F16" s="58"/>
      <c r="G16" s="55">
        <v>878907.27379999997</v>
      </c>
      <c r="H16" s="56">
        <v>-35.271787302393399</v>
      </c>
      <c r="I16" s="55">
        <v>-25875.626100000001</v>
      </c>
      <c r="J16" s="56">
        <v>-4.5483533132652996</v>
      </c>
      <c r="K16" s="55">
        <v>35000.819199999998</v>
      </c>
      <c r="L16" s="56">
        <v>3.9823107901556201</v>
      </c>
      <c r="M16" s="56">
        <v>-1.7392862993332501</v>
      </c>
      <c r="N16" s="55">
        <v>15065635.8784</v>
      </c>
      <c r="O16" s="55">
        <v>393972395.62110001</v>
      </c>
      <c r="P16" s="55">
        <v>26305</v>
      </c>
      <c r="Q16" s="55">
        <v>23731</v>
      </c>
      <c r="R16" s="56">
        <v>10.846571994437699</v>
      </c>
      <c r="S16" s="55">
        <v>21.627103957422499</v>
      </c>
      <c r="T16" s="55">
        <v>21.789754506763298</v>
      </c>
      <c r="U16" s="57">
        <v>-0.75206809779511896</v>
      </c>
    </row>
    <row r="17" spans="1:21" ht="12" thickBot="1">
      <c r="A17" s="77"/>
      <c r="B17" s="72" t="s">
        <v>15</v>
      </c>
      <c r="C17" s="73"/>
      <c r="D17" s="55">
        <v>544321.68770000001</v>
      </c>
      <c r="E17" s="58"/>
      <c r="F17" s="58"/>
      <c r="G17" s="55">
        <v>935196.62390000001</v>
      </c>
      <c r="H17" s="56">
        <v>-41.796016603434197</v>
      </c>
      <c r="I17" s="55">
        <v>80601.553100000005</v>
      </c>
      <c r="J17" s="56">
        <v>14.8077056125721</v>
      </c>
      <c r="K17" s="55">
        <v>36559.53</v>
      </c>
      <c r="L17" s="56">
        <v>3.9092880647427699</v>
      </c>
      <c r="M17" s="56">
        <v>1.20466600910898</v>
      </c>
      <c r="N17" s="55">
        <v>11069605.9157</v>
      </c>
      <c r="O17" s="55">
        <v>386339859.13700002</v>
      </c>
      <c r="P17" s="55">
        <v>9417</v>
      </c>
      <c r="Q17" s="55">
        <v>8614</v>
      </c>
      <c r="R17" s="56">
        <v>9.3220338983050794</v>
      </c>
      <c r="S17" s="55">
        <v>57.802026940639301</v>
      </c>
      <c r="T17" s="55">
        <v>53.308790677966101</v>
      </c>
      <c r="U17" s="57">
        <v>7.7734925581201004</v>
      </c>
    </row>
    <row r="18" spans="1:21" ht="12" customHeight="1" thickBot="1">
      <c r="A18" s="77"/>
      <c r="B18" s="72" t="s">
        <v>16</v>
      </c>
      <c r="C18" s="73"/>
      <c r="D18" s="55">
        <v>1301558.7989000001</v>
      </c>
      <c r="E18" s="58"/>
      <c r="F18" s="58"/>
      <c r="G18" s="55">
        <v>2156920.2653000001</v>
      </c>
      <c r="H18" s="56">
        <v>-39.656610407016103</v>
      </c>
      <c r="I18" s="55">
        <v>188399.83410000001</v>
      </c>
      <c r="J18" s="56">
        <v>14.474938378444699</v>
      </c>
      <c r="K18" s="55">
        <v>321410.1692</v>
      </c>
      <c r="L18" s="56">
        <v>14.9013468124329</v>
      </c>
      <c r="M18" s="56">
        <v>-0.41383362396736501</v>
      </c>
      <c r="N18" s="55">
        <v>32605592.916900001</v>
      </c>
      <c r="O18" s="55">
        <v>753311518.73629999</v>
      </c>
      <c r="P18" s="55">
        <v>56125</v>
      </c>
      <c r="Q18" s="55">
        <v>48482</v>
      </c>
      <c r="R18" s="56">
        <v>15.764613671053199</v>
      </c>
      <c r="S18" s="55">
        <v>23.190357218708201</v>
      </c>
      <c r="T18" s="55">
        <v>23.459048199331701</v>
      </c>
      <c r="U18" s="57">
        <v>-1.1586323491675601</v>
      </c>
    </row>
    <row r="19" spans="1:21" ht="12" customHeight="1" thickBot="1">
      <c r="A19" s="77"/>
      <c r="B19" s="72" t="s">
        <v>17</v>
      </c>
      <c r="C19" s="73"/>
      <c r="D19" s="55">
        <v>433476.8518</v>
      </c>
      <c r="E19" s="58"/>
      <c r="F19" s="58"/>
      <c r="G19" s="55">
        <v>708184.51809999999</v>
      </c>
      <c r="H19" s="56">
        <v>-38.790408329882403</v>
      </c>
      <c r="I19" s="55">
        <v>55720.119400000003</v>
      </c>
      <c r="J19" s="56">
        <v>12.8542318162144</v>
      </c>
      <c r="K19" s="55">
        <v>50960.146099999998</v>
      </c>
      <c r="L19" s="56">
        <v>7.1958853656843296</v>
      </c>
      <c r="M19" s="56">
        <v>9.3405801676067005E-2</v>
      </c>
      <c r="N19" s="55">
        <v>11858199.191400001</v>
      </c>
      <c r="O19" s="55">
        <v>233650013.47920001</v>
      </c>
      <c r="P19" s="55">
        <v>10423</v>
      </c>
      <c r="Q19" s="55">
        <v>9242</v>
      </c>
      <c r="R19" s="56">
        <v>12.778619346461801</v>
      </c>
      <c r="S19" s="55">
        <v>41.588491969682401</v>
      </c>
      <c r="T19" s="55">
        <v>41.4679644016447</v>
      </c>
      <c r="U19" s="57">
        <v>0.289809902522142</v>
      </c>
    </row>
    <row r="20" spans="1:21" ht="12" thickBot="1">
      <c r="A20" s="77"/>
      <c r="B20" s="72" t="s">
        <v>18</v>
      </c>
      <c r="C20" s="73"/>
      <c r="D20" s="55">
        <v>1010336.6853</v>
      </c>
      <c r="E20" s="58"/>
      <c r="F20" s="58"/>
      <c r="G20" s="55">
        <v>1242303.3166</v>
      </c>
      <c r="H20" s="56">
        <v>-18.6723023435902</v>
      </c>
      <c r="I20" s="55">
        <v>65829.039900000003</v>
      </c>
      <c r="J20" s="56">
        <v>6.51555475098416</v>
      </c>
      <c r="K20" s="55">
        <v>97497.149699999994</v>
      </c>
      <c r="L20" s="56">
        <v>7.8480954205962501</v>
      </c>
      <c r="M20" s="56">
        <v>-0.324810621617588</v>
      </c>
      <c r="N20" s="55">
        <v>25564406.649</v>
      </c>
      <c r="O20" s="55">
        <v>471690035.57910001</v>
      </c>
      <c r="P20" s="55">
        <v>40817</v>
      </c>
      <c r="Q20" s="55">
        <v>34916</v>
      </c>
      <c r="R20" s="56">
        <v>16.900561347233399</v>
      </c>
      <c r="S20" s="55">
        <v>24.7528403679839</v>
      </c>
      <c r="T20" s="55">
        <v>25.344410828846399</v>
      </c>
      <c r="U20" s="57">
        <v>-2.3899094086495301</v>
      </c>
    </row>
    <row r="21" spans="1:21" ht="12" customHeight="1" thickBot="1">
      <c r="A21" s="77"/>
      <c r="B21" s="72" t="s">
        <v>19</v>
      </c>
      <c r="C21" s="73"/>
      <c r="D21" s="55">
        <v>344067.84389999998</v>
      </c>
      <c r="E21" s="58"/>
      <c r="F21" s="58"/>
      <c r="G21" s="55">
        <v>417245.57640000002</v>
      </c>
      <c r="H21" s="56">
        <v>-17.538288393942601</v>
      </c>
      <c r="I21" s="55">
        <v>44864.534699999997</v>
      </c>
      <c r="J21" s="56">
        <v>13.0394442536279</v>
      </c>
      <c r="K21" s="55">
        <v>45279.154699999999</v>
      </c>
      <c r="L21" s="56">
        <v>10.851919651412301</v>
      </c>
      <c r="M21" s="56">
        <v>-9.1569730651350004E-3</v>
      </c>
      <c r="N21" s="55">
        <v>7324647.4742000001</v>
      </c>
      <c r="O21" s="55">
        <v>146567539.4549</v>
      </c>
      <c r="P21" s="55">
        <v>25953</v>
      </c>
      <c r="Q21" s="55">
        <v>23058</v>
      </c>
      <c r="R21" s="56">
        <v>12.5552953421806</v>
      </c>
      <c r="S21" s="55">
        <v>13.257343809964199</v>
      </c>
      <c r="T21" s="55">
        <v>12.099603777430801</v>
      </c>
      <c r="U21" s="57">
        <v>8.7328204588251204</v>
      </c>
    </row>
    <row r="22" spans="1:21" ht="12" customHeight="1" thickBot="1">
      <c r="A22" s="77"/>
      <c r="B22" s="72" t="s">
        <v>20</v>
      </c>
      <c r="C22" s="73"/>
      <c r="D22" s="55">
        <v>992521.66830000002</v>
      </c>
      <c r="E22" s="58"/>
      <c r="F22" s="58"/>
      <c r="G22" s="55">
        <v>1320150.5723000001</v>
      </c>
      <c r="H22" s="56">
        <v>-24.817540580177599</v>
      </c>
      <c r="I22" s="55">
        <v>58859.472900000001</v>
      </c>
      <c r="J22" s="56">
        <v>5.9302960106468001</v>
      </c>
      <c r="K22" s="55">
        <v>153131.19570000001</v>
      </c>
      <c r="L22" s="56">
        <v>11.599525002152699</v>
      </c>
      <c r="M22" s="56">
        <v>-0.61562715793513501</v>
      </c>
      <c r="N22" s="55">
        <v>22056287.273699999</v>
      </c>
      <c r="O22" s="55">
        <v>504208638.39270002</v>
      </c>
      <c r="P22" s="55">
        <v>56447</v>
      </c>
      <c r="Q22" s="55">
        <v>46435</v>
      </c>
      <c r="R22" s="56">
        <v>21.561322278453801</v>
      </c>
      <c r="S22" s="55">
        <v>17.583249212535701</v>
      </c>
      <c r="T22" s="55">
        <v>17.740642297835699</v>
      </c>
      <c r="U22" s="57">
        <v>-0.89513083388377501</v>
      </c>
    </row>
    <row r="23" spans="1:21" ht="12" thickBot="1">
      <c r="A23" s="77"/>
      <c r="B23" s="72" t="s">
        <v>21</v>
      </c>
      <c r="C23" s="73"/>
      <c r="D23" s="55">
        <v>1838894.3787</v>
      </c>
      <c r="E23" s="58"/>
      <c r="F23" s="58"/>
      <c r="G23" s="55">
        <v>3211354.2977</v>
      </c>
      <c r="H23" s="56">
        <v>-42.737729685664597</v>
      </c>
      <c r="I23" s="55">
        <v>198730.50159999999</v>
      </c>
      <c r="J23" s="56">
        <v>10.8070645003816</v>
      </c>
      <c r="K23" s="55">
        <v>284738.73369999998</v>
      </c>
      <c r="L23" s="56">
        <v>8.8666247104510507</v>
      </c>
      <c r="M23" s="56">
        <v>-0.30206017629697701</v>
      </c>
      <c r="N23" s="55">
        <v>44501455.921599999</v>
      </c>
      <c r="O23" s="55">
        <v>1131940523.0801001</v>
      </c>
      <c r="P23" s="55">
        <v>59314</v>
      </c>
      <c r="Q23" s="55">
        <v>52273</v>
      </c>
      <c r="R23" s="56">
        <v>13.469668853901601</v>
      </c>
      <c r="S23" s="55">
        <v>31.002703892841499</v>
      </c>
      <c r="T23" s="55">
        <v>30.146939611271598</v>
      </c>
      <c r="U23" s="57">
        <v>2.7602891816397102</v>
      </c>
    </row>
    <row r="24" spans="1:21" ht="12" thickBot="1">
      <c r="A24" s="77"/>
      <c r="B24" s="72" t="s">
        <v>22</v>
      </c>
      <c r="C24" s="73"/>
      <c r="D24" s="55">
        <v>267674.56709999999</v>
      </c>
      <c r="E24" s="58"/>
      <c r="F24" s="58"/>
      <c r="G24" s="55">
        <v>308088.31910000002</v>
      </c>
      <c r="H24" s="56">
        <v>-13.1175865797374</v>
      </c>
      <c r="I24" s="55">
        <v>32587.944800000001</v>
      </c>
      <c r="J24" s="56">
        <v>12.1744643703208</v>
      </c>
      <c r="K24" s="55">
        <v>50807.561500000003</v>
      </c>
      <c r="L24" s="56">
        <v>16.4912326596546</v>
      </c>
      <c r="M24" s="56">
        <v>-0.35860049492829899</v>
      </c>
      <c r="N24" s="55">
        <v>6369784.9539999999</v>
      </c>
      <c r="O24" s="55">
        <v>111362143.8223</v>
      </c>
      <c r="P24" s="55">
        <v>24106</v>
      </c>
      <c r="Q24" s="55">
        <v>22763</v>
      </c>
      <c r="R24" s="56">
        <v>5.89992531740105</v>
      </c>
      <c r="S24" s="55">
        <v>11.1040640131088</v>
      </c>
      <c r="T24" s="55">
        <v>11.241868281860899</v>
      </c>
      <c r="U24" s="57">
        <v>-1.2410255253343601</v>
      </c>
    </row>
    <row r="25" spans="1:21" ht="12" thickBot="1">
      <c r="A25" s="77"/>
      <c r="B25" s="72" t="s">
        <v>23</v>
      </c>
      <c r="C25" s="73"/>
      <c r="D25" s="55">
        <v>384227.08309999999</v>
      </c>
      <c r="E25" s="58"/>
      <c r="F25" s="58"/>
      <c r="G25" s="55">
        <v>614752.03590000002</v>
      </c>
      <c r="H25" s="56">
        <v>-37.4988514617134</v>
      </c>
      <c r="I25" s="55">
        <v>20759.3269</v>
      </c>
      <c r="J25" s="56">
        <v>5.4028796545289701</v>
      </c>
      <c r="K25" s="55">
        <v>28670.856599999999</v>
      </c>
      <c r="L25" s="56">
        <v>4.66380832037843</v>
      </c>
      <c r="M25" s="56">
        <v>-0.27594326219049897</v>
      </c>
      <c r="N25" s="55">
        <v>9496832.1506999992</v>
      </c>
      <c r="O25" s="55">
        <v>134890848.7254</v>
      </c>
      <c r="P25" s="55">
        <v>17517</v>
      </c>
      <c r="Q25" s="55">
        <v>15691</v>
      </c>
      <c r="R25" s="56">
        <v>11.6372442801606</v>
      </c>
      <c r="S25" s="55">
        <v>21.934525495233199</v>
      </c>
      <c r="T25" s="55">
        <v>22.0592192913135</v>
      </c>
      <c r="U25" s="57">
        <v>-0.56848184888878295</v>
      </c>
    </row>
    <row r="26" spans="1:21" ht="12" thickBot="1">
      <c r="A26" s="77"/>
      <c r="B26" s="72" t="s">
        <v>24</v>
      </c>
      <c r="C26" s="73"/>
      <c r="D26" s="55">
        <v>607126.20160000003</v>
      </c>
      <c r="E26" s="58"/>
      <c r="F26" s="58"/>
      <c r="G26" s="55">
        <v>717535.36250000005</v>
      </c>
      <c r="H26" s="56">
        <v>-15.387277989382699</v>
      </c>
      <c r="I26" s="55">
        <v>147298.43669999999</v>
      </c>
      <c r="J26" s="56">
        <v>24.261584545653701</v>
      </c>
      <c r="K26" s="55">
        <v>167865.4835</v>
      </c>
      <c r="L26" s="56">
        <v>23.394733175955501</v>
      </c>
      <c r="M26" s="56">
        <v>-0.122520999381031</v>
      </c>
      <c r="N26" s="55">
        <v>14459592.4164</v>
      </c>
      <c r="O26" s="55">
        <v>248793227.7721</v>
      </c>
      <c r="P26" s="55">
        <v>44436</v>
      </c>
      <c r="Q26" s="55">
        <v>36852</v>
      </c>
      <c r="R26" s="56">
        <v>20.579615760338601</v>
      </c>
      <c r="S26" s="55">
        <v>13.662935493743801</v>
      </c>
      <c r="T26" s="55">
        <v>14.530422576793701</v>
      </c>
      <c r="U26" s="57">
        <v>-6.3491998732415</v>
      </c>
    </row>
    <row r="27" spans="1:21" ht="12" thickBot="1">
      <c r="A27" s="77"/>
      <c r="B27" s="72" t="s">
        <v>25</v>
      </c>
      <c r="C27" s="73"/>
      <c r="D27" s="55">
        <v>219829.78109999999</v>
      </c>
      <c r="E27" s="58"/>
      <c r="F27" s="58"/>
      <c r="G27" s="55">
        <v>320145.25929999998</v>
      </c>
      <c r="H27" s="56">
        <v>-31.334363163565399</v>
      </c>
      <c r="I27" s="55">
        <v>53655.561199999996</v>
      </c>
      <c r="J27" s="56">
        <v>24.4077762946924</v>
      </c>
      <c r="K27" s="55">
        <v>87324.687000000005</v>
      </c>
      <c r="L27" s="56">
        <v>27.276582883324899</v>
      </c>
      <c r="M27" s="56">
        <v>-0.38556251338181202</v>
      </c>
      <c r="N27" s="55">
        <v>5125944.3639000002</v>
      </c>
      <c r="O27" s="55">
        <v>90723982.035099998</v>
      </c>
      <c r="P27" s="55">
        <v>28456</v>
      </c>
      <c r="Q27" s="55">
        <v>24894</v>
      </c>
      <c r="R27" s="56">
        <v>14.308668755523399</v>
      </c>
      <c r="S27" s="55">
        <v>7.7252523580264301</v>
      </c>
      <c r="T27" s="55">
        <v>8.0391455129750202</v>
      </c>
      <c r="U27" s="57">
        <v>-4.0632090759139796</v>
      </c>
    </row>
    <row r="28" spans="1:21" ht="12" thickBot="1">
      <c r="A28" s="77"/>
      <c r="B28" s="72" t="s">
        <v>26</v>
      </c>
      <c r="C28" s="73"/>
      <c r="D28" s="55">
        <v>1255702.5641000001</v>
      </c>
      <c r="E28" s="58"/>
      <c r="F28" s="58"/>
      <c r="G28" s="55">
        <v>1779591.1995999999</v>
      </c>
      <c r="H28" s="56">
        <v>-29.438706800626701</v>
      </c>
      <c r="I28" s="55">
        <v>17151.801599999999</v>
      </c>
      <c r="J28" s="56">
        <v>1.3659127639269599</v>
      </c>
      <c r="K28" s="55">
        <v>49693.757700000002</v>
      </c>
      <c r="L28" s="56">
        <v>2.7924254576652001</v>
      </c>
      <c r="M28" s="56">
        <v>-0.65484997726384497</v>
      </c>
      <c r="N28" s="55">
        <v>31321548.923</v>
      </c>
      <c r="O28" s="55">
        <v>404014976.5108</v>
      </c>
      <c r="P28" s="55">
        <v>43595</v>
      </c>
      <c r="Q28" s="55">
        <v>39277</v>
      </c>
      <c r="R28" s="56">
        <v>10.9937113323319</v>
      </c>
      <c r="S28" s="55">
        <v>28.803820715678398</v>
      </c>
      <c r="T28" s="55">
        <v>28.931878066043701</v>
      </c>
      <c r="U28" s="57">
        <v>-0.44458459740248202</v>
      </c>
    </row>
    <row r="29" spans="1:21" ht="12" thickBot="1">
      <c r="A29" s="77"/>
      <c r="B29" s="72" t="s">
        <v>27</v>
      </c>
      <c r="C29" s="73"/>
      <c r="D29" s="55">
        <v>764762.98439999996</v>
      </c>
      <c r="E29" s="58"/>
      <c r="F29" s="58"/>
      <c r="G29" s="55">
        <v>779093.08920000005</v>
      </c>
      <c r="H29" s="56">
        <v>-1.8393315251601801</v>
      </c>
      <c r="I29" s="55">
        <v>115439.05439999999</v>
      </c>
      <c r="J29" s="56">
        <v>15.0947491908972</v>
      </c>
      <c r="K29" s="55">
        <v>122316.0871</v>
      </c>
      <c r="L29" s="56">
        <v>15.699803886798501</v>
      </c>
      <c r="M29" s="56">
        <v>-5.6223452393287E-2</v>
      </c>
      <c r="N29" s="55">
        <v>16344917.6757</v>
      </c>
      <c r="O29" s="55">
        <v>274965926.10930002</v>
      </c>
      <c r="P29" s="55">
        <v>108483</v>
      </c>
      <c r="Q29" s="55">
        <v>98164</v>
      </c>
      <c r="R29" s="56">
        <v>10.512000325985101</v>
      </c>
      <c r="S29" s="55">
        <v>7.0496113160587397</v>
      </c>
      <c r="T29" s="55">
        <v>7.4399848895725498</v>
      </c>
      <c r="U29" s="57">
        <v>-5.5375191058343702</v>
      </c>
    </row>
    <row r="30" spans="1:21" ht="12" thickBot="1">
      <c r="A30" s="77"/>
      <c r="B30" s="72" t="s">
        <v>28</v>
      </c>
      <c r="C30" s="73"/>
      <c r="D30" s="55">
        <v>820728.80319999997</v>
      </c>
      <c r="E30" s="58"/>
      <c r="F30" s="58"/>
      <c r="G30" s="55">
        <v>965530.3334</v>
      </c>
      <c r="H30" s="56">
        <v>-14.9970979876001</v>
      </c>
      <c r="I30" s="55">
        <v>111351.0338</v>
      </c>
      <c r="J30" s="56">
        <v>13.5673359294624</v>
      </c>
      <c r="K30" s="55">
        <v>140097.25520000001</v>
      </c>
      <c r="L30" s="56">
        <v>14.5098761119875</v>
      </c>
      <c r="M30" s="56">
        <v>-0.20518761312605699</v>
      </c>
      <c r="N30" s="55">
        <v>19141328.4175</v>
      </c>
      <c r="O30" s="55">
        <v>425645309.273</v>
      </c>
      <c r="P30" s="55">
        <v>63170</v>
      </c>
      <c r="Q30" s="55">
        <v>56155</v>
      </c>
      <c r="R30" s="56">
        <v>12.492209064197301</v>
      </c>
      <c r="S30" s="55">
        <v>12.9923825106855</v>
      </c>
      <c r="T30" s="55">
        <v>12.960701034636299</v>
      </c>
      <c r="U30" s="57">
        <v>0.243846546413819</v>
      </c>
    </row>
    <row r="31" spans="1:21" ht="12" thickBot="1">
      <c r="A31" s="77"/>
      <c r="B31" s="72" t="s">
        <v>29</v>
      </c>
      <c r="C31" s="73"/>
      <c r="D31" s="55">
        <v>618603.1213</v>
      </c>
      <c r="E31" s="58"/>
      <c r="F31" s="58"/>
      <c r="G31" s="55">
        <v>943081.87040000001</v>
      </c>
      <c r="H31" s="56">
        <v>-34.406212152331499</v>
      </c>
      <c r="I31" s="55">
        <v>35388.4928</v>
      </c>
      <c r="J31" s="56">
        <v>5.7207103523226301</v>
      </c>
      <c r="K31" s="55">
        <v>40389.868900000001</v>
      </c>
      <c r="L31" s="56">
        <v>4.2827531911804204</v>
      </c>
      <c r="M31" s="56">
        <v>-0.123827490314038</v>
      </c>
      <c r="N31" s="55">
        <v>16577105.331900001</v>
      </c>
      <c r="O31" s="55">
        <v>458651740.14490002</v>
      </c>
      <c r="P31" s="55">
        <v>26024</v>
      </c>
      <c r="Q31" s="55">
        <v>21630</v>
      </c>
      <c r="R31" s="56">
        <v>20.3143781784559</v>
      </c>
      <c r="S31" s="55">
        <v>23.770485755456502</v>
      </c>
      <c r="T31" s="55">
        <v>24.268823934350401</v>
      </c>
      <c r="U31" s="57">
        <v>-2.0964576997739699</v>
      </c>
    </row>
    <row r="32" spans="1:21" ht="12" thickBot="1">
      <c r="A32" s="77"/>
      <c r="B32" s="72" t="s">
        <v>30</v>
      </c>
      <c r="C32" s="73"/>
      <c r="D32" s="55">
        <v>122439.23579999999</v>
      </c>
      <c r="E32" s="58"/>
      <c r="F32" s="58"/>
      <c r="G32" s="55">
        <v>134056.41759999999</v>
      </c>
      <c r="H32" s="56">
        <v>-8.6658900841760307</v>
      </c>
      <c r="I32" s="55">
        <v>28320.821</v>
      </c>
      <c r="J32" s="56">
        <v>23.130511077561</v>
      </c>
      <c r="K32" s="55">
        <v>35543.445</v>
      </c>
      <c r="L32" s="56">
        <v>26.513795934824401</v>
      </c>
      <c r="M32" s="56">
        <v>-0.20320551370301901</v>
      </c>
      <c r="N32" s="55">
        <v>2731602.3731999998</v>
      </c>
      <c r="O32" s="55">
        <v>45225235.147399999</v>
      </c>
      <c r="P32" s="55">
        <v>22666</v>
      </c>
      <c r="Q32" s="55">
        <v>20247</v>
      </c>
      <c r="R32" s="56">
        <v>11.9474490047908</v>
      </c>
      <c r="S32" s="55">
        <v>5.4018898702903</v>
      </c>
      <c r="T32" s="55">
        <v>5.2569502543586699</v>
      </c>
      <c r="U32" s="57">
        <v>2.6831279313704801</v>
      </c>
    </row>
    <row r="33" spans="1:21" ht="12" thickBot="1">
      <c r="A33" s="77"/>
      <c r="B33" s="72" t="s">
        <v>66</v>
      </c>
      <c r="C33" s="7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-0.70950000000000002</v>
      </c>
      <c r="O33" s="55">
        <v>536.04750000000001</v>
      </c>
      <c r="P33" s="58"/>
      <c r="Q33" s="58"/>
      <c r="R33" s="58"/>
      <c r="S33" s="58"/>
      <c r="T33" s="58"/>
      <c r="U33" s="59"/>
    </row>
    <row r="34" spans="1:21" ht="12" thickBot="1">
      <c r="A34" s="77"/>
      <c r="B34" s="72" t="s">
        <v>75</v>
      </c>
      <c r="C34" s="7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7"/>
      <c r="B35" s="72" t="s">
        <v>31</v>
      </c>
      <c r="C35" s="73"/>
      <c r="D35" s="55">
        <v>222693.08989999999</v>
      </c>
      <c r="E35" s="58"/>
      <c r="F35" s="58"/>
      <c r="G35" s="55">
        <v>414408.46110000001</v>
      </c>
      <c r="H35" s="56">
        <v>-46.2624172033345</v>
      </c>
      <c r="I35" s="55">
        <v>27277.127799999998</v>
      </c>
      <c r="J35" s="56">
        <v>12.248753570328001</v>
      </c>
      <c r="K35" s="55">
        <v>23549.471699999998</v>
      </c>
      <c r="L35" s="56">
        <v>5.6826715452408001</v>
      </c>
      <c r="M35" s="56">
        <v>0.15829043417564201</v>
      </c>
      <c r="N35" s="55">
        <v>5800152.0505999997</v>
      </c>
      <c r="O35" s="55">
        <v>78980684.098000005</v>
      </c>
      <c r="P35" s="55">
        <v>12530</v>
      </c>
      <c r="Q35" s="55">
        <v>10842</v>
      </c>
      <c r="R35" s="56">
        <v>15.5690831949825</v>
      </c>
      <c r="S35" s="55">
        <v>17.7727924900239</v>
      </c>
      <c r="T35" s="55">
        <v>17.763811068068598</v>
      </c>
      <c r="U35" s="57">
        <v>5.0534669553815997E-2</v>
      </c>
    </row>
    <row r="36" spans="1:21" ht="12" customHeight="1" thickBot="1">
      <c r="A36" s="77"/>
      <c r="B36" s="72" t="s">
        <v>74</v>
      </c>
      <c r="C36" s="7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7"/>
      <c r="B37" s="72" t="s">
        <v>61</v>
      </c>
      <c r="C37" s="73"/>
      <c r="D37" s="55">
        <v>130370.18</v>
      </c>
      <c r="E37" s="58"/>
      <c r="F37" s="58"/>
      <c r="G37" s="55">
        <v>65738.52</v>
      </c>
      <c r="H37" s="56">
        <v>98.316268756887098</v>
      </c>
      <c r="I37" s="55">
        <v>6072.49</v>
      </c>
      <c r="J37" s="56">
        <v>4.6578826538400104</v>
      </c>
      <c r="K37" s="55">
        <v>793.84</v>
      </c>
      <c r="L37" s="56">
        <v>1.2075720597299699</v>
      </c>
      <c r="M37" s="56">
        <v>6.6495137559205899</v>
      </c>
      <c r="N37" s="55">
        <v>4587933.2300000004</v>
      </c>
      <c r="O37" s="55">
        <v>91012382.209999993</v>
      </c>
      <c r="P37" s="55">
        <v>73</v>
      </c>
      <c r="Q37" s="55">
        <v>55</v>
      </c>
      <c r="R37" s="56">
        <v>32.727272727272698</v>
      </c>
      <c r="S37" s="55">
        <v>1785.89287671233</v>
      </c>
      <c r="T37" s="55">
        <v>1343.62945454545</v>
      </c>
      <c r="U37" s="57">
        <v>24.764274942461402</v>
      </c>
    </row>
    <row r="38" spans="1:21" ht="12" thickBot="1">
      <c r="A38" s="77"/>
      <c r="B38" s="72" t="s">
        <v>35</v>
      </c>
      <c r="C38" s="73"/>
      <c r="D38" s="55">
        <v>61295.88</v>
      </c>
      <c r="E38" s="58"/>
      <c r="F38" s="58"/>
      <c r="G38" s="55">
        <v>363460.01</v>
      </c>
      <c r="H38" s="56">
        <v>-83.135454159042098</v>
      </c>
      <c r="I38" s="55">
        <v>-5738.29</v>
      </c>
      <c r="J38" s="56">
        <v>-9.3616243049288101</v>
      </c>
      <c r="K38" s="55">
        <v>-42548.160000000003</v>
      </c>
      <c r="L38" s="56">
        <v>-11.706421292400201</v>
      </c>
      <c r="M38" s="56">
        <v>-0.86513423847235704</v>
      </c>
      <c r="N38" s="55">
        <v>6327159.5999999996</v>
      </c>
      <c r="O38" s="55">
        <v>143068402.38</v>
      </c>
      <c r="P38" s="55">
        <v>31</v>
      </c>
      <c r="Q38" s="55">
        <v>41</v>
      </c>
      <c r="R38" s="56">
        <v>-24.390243902439</v>
      </c>
      <c r="S38" s="55">
        <v>1977.2864516129</v>
      </c>
      <c r="T38" s="55">
        <v>1965.4314634146299</v>
      </c>
      <c r="U38" s="57">
        <v>0.59955845995903601</v>
      </c>
    </row>
    <row r="39" spans="1:21" ht="12" thickBot="1">
      <c r="A39" s="77"/>
      <c r="B39" s="72" t="s">
        <v>36</v>
      </c>
      <c r="C39" s="73"/>
      <c r="D39" s="55">
        <v>10287.33</v>
      </c>
      <c r="E39" s="58"/>
      <c r="F39" s="58"/>
      <c r="G39" s="55">
        <v>152104.31</v>
      </c>
      <c r="H39" s="56">
        <v>-93.236661078177207</v>
      </c>
      <c r="I39" s="55">
        <v>1063.17</v>
      </c>
      <c r="J39" s="56">
        <v>10.334751582772199</v>
      </c>
      <c r="K39" s="55">
        <v>-4761.49</v>
      </c>
      <c r="L39" s="56">
        <v>-3.1304109660009001</v>
      </c>
      <c r="M39" s="56">
        <v>-1.2232851481364</v>
      </c>
      <c r="N39" s="55">
        <v>2044621.55</v>
      </c>
      <c r="O39" s="55">
        <v>121926602.56999999</v>
      </c>
      <c r="P39" s="55">
        <v>7</v>
      </c>
      <c r="Q39" s="55">
        <v>7</v>
      </c>
      <c r="R39" s="56">
        <v>0</v>
      </c>
      <c r="S39" s="55">
        <v>1469.61857142857</v>
      </c>
      <c r="T39" s="55">
        <v>1337.52714285714</v>
      </c>
      <c r="U39" s="57">
        <v>8.9881436679877194</v>
      </c>
    </row>
    <row r="40" spans="1:21" ht="12" thickBot="1">
      <c r="A40" s="77"/>
      <c r="B40" s="72" t="s">
        <v>37</v>
      </c>
      <c r="C40" s="73"/>
      <c r="D40" s="55">
        <v>55870.96</v>
      </c>
      <c r="E40" s="58"/>
      <c r="F40" s="58"/>
      <c r="G40" s="55">
        <v>112206.94</v>
      </c>
      <c r="H40" s="56">
        <v>-50.207215346929502</v>
      </c>
      <c r="I40" s="55">
        <v>-12880.36</v>
      </c>
      <c r="J40" s="56">
        <v>-23.0537653192285</v>
      </c>
      <c r="K40" s="55">
        <v>-12821.33</v>
      </c>
      <c r="L40" s="56">
        <v>-11.426503565643999</v>
      </c>
      <c r="M40" s="56">
        <v>4.6040465380739999E-3</v>
      </c>
      <c r="N40" s="55">
        <v>3433893.69</v>
      </c>
      <c r="O40" s="55">
        <v>101389637.84</v>
      </c>
      <c r="P40" s="55">
        <v>39</v>
      </c>
      <c r="Q40" s="55">
        <v>41</v>
      </c>
      <c r="R40" s="56">
        <v>-4.8780487804878101</v>
      </c>
      <c r="S40" s="55">
        <v>1432.5887179487199</v>
      </c>
      <c r="T40" s="55">
        <v>904.78170731707303</v>
      </c>
      <c r="U40" s="57">
        <v>36.842884773474701</v>
      </c>
    </row>
    <row r="41" spans="1:21" ht="12" thickBot="1">
      <c r="A41" s="77"/>
      <c r="B41" s="72" t="s">
        <v>63</v>
      </c>
      <c r="C41" s="73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5">
        <v>3.56</v>
      </c>
      <c r="O41" s="55">
        <v>1389.4</v>
      </c>
      <c r="P41" s="58"/>
      <c r="Q41" s="55">
        <v>1</v>
      </c>
      <c r="R41" s="58"/>
      <c r="S41" s="58"/>
      <c r="T41" s="55">
        <v>0.09</v>
      </c>
      <c r="U41" s="59"/>
    </row>
    <row r="42" spans="1:21" ht="12" customHeight="1" thickBot="1">
      <c r="A42" s="77"/>
      <c r="B42" s="72" t="s">
        <v>32</v>
      </c>
      <c r="C42" s="73"/>
      <c r="D42" s="55">
        <v>8758.1196999999993</v>
      </c>
      <c r="E42" s="58"/>
      <c r="F42" s="58"/>
      <c r="G42" s="55">
        <v>118264.10159999999</v>
      </c>
      <c r="H42" s="56">
        <v>-92.594439410175198</v>
      </c>
      <c r="I42" s="55">
        <v>673.25199999999995</v>
      </c>
      <c r="J42" s="56">
        <v>7.6871751364622298</v>
      </c>
      <c r="K42" s="55">
        <v>7082.2610999999997</v>
      </c>
      <c r="L42" s="56">
        <v>5.9885130011421799</v>
      </c>
      <c r="M42" s="56">
        <v>-0.904938268937868</v>
      </c>
      <c r="N42" s="55">
        <v>293274.95400000003</v>
      </c>
      <c r="O42" s="55">
        <v>21528501.081500001</v>
      </c>
      <c r="P42" s="55">
        <v>49</v>
      </c>
      <c r="Q42" s="55">
        <v>34</v>
      </c>
      <c r="R42" s="56">
        <v>44.117647058823501</v>
      </c>
      <c r="S42" s="55">
        <v>178.73713673469399</v>
      </c>
      <c r="T42" s="55">
        <v>198.41628823529399</v>
      </c>
      <c r="U42" s="57">
        <v>-11.0101078377521</v>
      </c>
    </row>
    <row r="43" spans="1:21" ht="12" thickBot="1">
      <c r="A43" s="77"/>
      <c r="B43" s="72" t="s">
        <v>33</v>
      </c>
      <c r="C43" s="73"/>
      <c r="D43" s="55">
        <v>296461.40629999997</v>
      </c>
      <c r="E43" s="58"/>
      <c r="F43" s="58"/>
      <c r="G43" s="55">
        <v>998060.34</v>
      </c>
      <c r="H43" s="56">
        <v>-70.296244182991998</v>
      </c>
      <c r="I43" s="55">
        <v>23128.7281</v>
      </c>
      <c r="J43" s="56">
        <v>7.80159832224341</v>
      </c>
      <c r="K43" s="55">
        <v>66059.373500000002</v>
      </c>
      <c r="L43" s="56">
        <v>6.6187755241331399</v>
      </c>
      <c r="M43" s="56">
        <v>-0.64987969345485896</v>
      </c>
      <c r="N43" s="55">
        <v>7246323.4822000004</v>
      </c>
      <c r="O43" s="55">
        <v>162249785.7814</v>
      </c>
      <c r="P43" s="55">
        <v>1523</v>
      </c>
      <c r="Q43" s="55">
        <v>1394</v>
      </c>
      <c r="R43" s="56">
        <v>9.2539454806312804</v>
      </c>
      <c r="S43" s="55">
        <v>194.656208995404</v>
      </c>
      <c r="T43" s="55">
        <v>200.71870738880901</v>
      </c>
      <c r="U43" s="57">
        <v>-3.1144644317760002</v>
      </c>
    </row>
    <row r="44" spans="1:21" ht="12" thickBot="1">
      <c r="A44" s="77"/>
      <c r="B44" s="72" t="s">
        <v>38</v>
      </c>
      <c r="C44" s="73"/>
      <c r="D44" s="55">
        <v>62952.13</v>
      </c>
      <c r="E44" s="58"/>
      <c r="F44" s="58"/>
      <c r="G44" s="55">
        <v>176964.93</v>
      </c>
      <c r="H44" s="56">
        <v>-64.4267765370235</v>
      </c>
      <c r="I44" s="55">
        <v>-5547.02</v>
      </c>
      <c r="J44" s="56">
        <v>-8.8114889837722696</v>
      </c>
      <c r="K44" s="55">
        <v>-19898.259999999998</v>
      </c>
      <c r="L44" s="56">
        <v>-11.244182675064501</v>
      </c>
      <c r="M44" s="56">
        <v>-0.721230901596421</v>
      </c>
      <c r="N44" s="55">
        <v>3497306.68</v>
      </c>
      <c r="O44" s="55">
        <v>74774667.909999996</v>
      </c>
      <c r="P44" s="55">
        <v>40</v>
      </c>
      <c r="Q44" s="55">
        <v>57</v>
      </c>
      <c r="R44" s="56">
        <v>-29.824561403508799</v>
      </c>
      <c r="S44" s="55">
        <v>1573.8032499999999</v>
      </c>
      <c r="T44" s="55">
        <v>1250.2398245613999</v>
      </c>
      <c r="U44" s="57">
        <v>20.5593313801199</v>
      </c>
    </row>
    <row r="45" spans="1:21" ht="12" thickBot="1">
      <c r="A45" s="77"/>
      <c r="B45" s="72" t="s">
        <v>39</v>
      </c>
      <c r="C45" s="73"/>
      <c r="D45" s="55">
        <v>55931.81</v>
      </c>
      <c r="E45" s="58"/>
      <c r="F45" s="58"/>
      <c r="G45" s="55">
        <v>98369.279999999999</v>
      </c>
      <c r="H45" s="56">
        <v>-43.140978565666003</v>
      </c>
      <c r="I45" s="55">
        <v>7453</v>
      </c>
      <c r="J45" s="56">
        <v>13.325154326312701</v>
      </c>
      <c r="K45" s="55">
        <v>12233.49</v>
      </c>
      <c r="L45" s="56">
        <v>12.436291085997601</v>
      </c>
      <c r="M45" s="56">
        <v>-0.39077074489781699</v>
      </c>
      <c r="N45" s="55">
        <v>1819234.63</v>
      </c>
      <c r="O45" s="55">
        <v>32935552.690000001</v>
      </c>
      <c r="P45" s="55">
        <v>57</v>
      </c>
      <c r="Q45" s="55">
        <v>47</v>
      </c>
      <c r="R45" s="56">
        <v>21.2765957446809</v>
      </c>
      <c r="S45" s="55">
        <v>981.25982456140298</v>
      </c>
      <c r="T45" s="55">
        <v>1010.6455319148899</v>
      </c>
      <c r="U45" s="57">
        <v>-2.9946917847803198</v>
      </c>
    </row>
    <row r="46" spans="1:21" ht="12" thickBot="1">
      <c r="A46" s="77"/>
      <c r="B46" s="72" t="s">
        <v>68</v>
      </c>
      <c r="C46" s="7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8"/>
      <c r="B47" s="72" t="s">
        <v>34</v>
      </c>
      <c r="C47" s="73"/>
      <c r="D47" s="60">
        <v>20419.8737</v>
      </c>
      <c r="E47" s="61"/>
      <c r="F47" s="61"/>
      <c r="G47" s="60">
        <v>98479.788799999995</v>
      </c>
      <c r="H47" s="62">
        <v>-79.264909126206405</v>
      </c>
      <c r="I47" s="60">
        <v>2495.0641999999998</v>
      </c>
      <c r="J47" s="62">
        <v>12.218803292598199</v>
      </c>
      <c r="K47" s="60">
        <v>4605.9507000000003</v>
      </c>
      <c r="L47" s="62">
        <v>4.67705176475764</v>
      </c>
      <c r="M47" s="62">
        <v>-0.45829550455240398</v>
      </c>
      <c r="N47" s="60">
        <v>240587.5521</v>
      </c>
      <c r="O47" s="60">
        <v>8196185.9605</v>
      </c>
      <c r="P47" s="60">
        <v>10</v>
      </c>
      <c r="Q47" s="60">
        <v>7</v>
      </c>
      <c r="R47" s="62">
        <v>42.857142857142897</v>
      </c>
      <c r="S47" s="60">
        <v>2041.9873700000001</v>
      </c>
      <c r="T47" s="60">
        <v>156.42594285714301</v>
      </c>
      <c r="U47" s="63">
        <v>92.339524467423999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6" workbookViewId="0">
      <selection activeCell="G34" sqref="G34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65" t="s">
        <v>76</v>
      </c>
      <c r="B1" s="65" t="s">
        <v>77</v>
      </c>
      <c r="C1" s="65" t="s">
        <v>58</v>
      </c>
      <c r="D1" s="65" t="s">
        <v>59</v>
      </c>
      <c r="E1" s="65" t="s">
        <v>78</v>
      </c>
      <c r="F1" s="65" t="s">
        <v>60</v>
      </c>
      <c r="G1" s="38"/>
      <c r="H1" s="38"/>
    </row>
    <row r="2" spans="1:8">
      <c r="A2" s="66">
        <v>1</v>
      </c>
      <c r="B2" s="67">
        <v>42724</v>
      </c>
      <c r="C2" s="66">
        <v>12</v>
      </c>
      <c r="D2" s="66">
        <v>40850</v>
      </c>
      <c r="E2" s="66">
        <v>540663.55198376102</v>
      </c>
      <c r="F2" s="66">
        <v>399103.01216324797</v>
      </c>
      <c r="G2" s="37"/>
      <c r="H2" s="37"/>
    </row>
    <row r="3" spans="1:8">
      <c r="A3" s="66">
        <v>2</v>
      </c>
      <c r="B3" s="67">
        <v>42724</v>
      </c>
      <c r="C3" s="66">
        <v>13</v>
      </c>
      <c r="D3" s="66">
        <v>8742</v>
      </c>
      <c r="E3" s="66">
        <v>75240.446955555599</v>
      </c>
      <c r="F3" s="66">
        <v>56348.092375213702</v>
      </c>
      <c r="G3" s="37"/>
      <c r="H3" s="37"/>
    </row>
    <row r="4" spans="1:8">
      <c r="A4" s="66">
        <v>3</v>
      </c>
      <c r="B4" s="67">
        <v>42724</v>
      </c>
      <c r="C4" s="66">
        <v>14</v>
      </c>
      <c r="D4" s="66">
        <v>90558</v>
      </c>
      <c r="E4" s="66">
        <v>78481.337483707699</v>
      </c>
      <c r="F4" s="66">
        <v>52888.945249257798</v>
      </c>
      <c r="G4" s="37"/>
      <c r="H4" s="37"/>
    </row>
    <row r="5" spans="1:8">
      <c r="A5" s="66">
        <v>4</v>
      </c>
      <c r="B5" s="67">
        <v>42724</v>
      </c>
      <c r="C5" s="66">
        <v>15</v>
      </c>
      <c r="D5" s="66">
        <v>2961</v>
      </c>
      <c r="E5" s="66">
        <v>53748.5452171621</v>
      </c>
      <c r="F5" s="66">
        <v>41350.477529627096</v>
      </c>
      <c r="G5" s="37"/>
      <c r="H5" s="37"/>
    </row>
    <row r="6" spans="1:8">
      <c r="A6" s="66">
        <v>5</v>
      </c>
      <c r="B6" s="67">
        <v>42724</v>
      </c>
      <c r="C6" s="66">
        <v>16</v>
      </c>
      <c r="D6" s="66">
        <v>2141</v>
      </c>
      <c r="E6" s="66">
        <v>135666.49844102599</v>
      </c>
      <c r="F6" s="66">
        <v>114094.842322222</v>
      </c>
      <c r="G6" s="37"/>
      <c r="H6" s="37"/>
    </row>
    <row r="7" spans="1:8">
      <c r="A7" s="66">
        <v>6</v>
      </c>
      <c r="B7" s="67">
        <v>42724</v>
      </c>
      <c r="C7" s="66">
        <v>17</v>
      </c>
      <c r="D7" s="66">
        <v>10899</v>
      </c>
      <c r="E7" s="66">
        <v>208694.12676923099</v>
      </c>
      <c r="F7" s="66">
        <v>145495.605020513</v>
      </c>
      <c r="G7" s="37"/>
      <c r="H7" s="37"/>
    </row>
    <row r="8" spans="1:8">
      <c r="A8" s="66">
        <v>7</v>
      </c>
      <c r="B8" s="67">
        <v>42724</v>
      </c>
      <c r="C8" s="66">
        <v>18</v>
      </c>
      <c r="D8" s="66">
        <v>45884</v>
      </c>
      <c r="E8" s="66">
        <v>94468.360177777795</v>
      </c>
      <c r="F8" s="66">
        <v>74352.7593803419</v>
      </c>
      <c r="G8" s="37"/>
      <c r="H8" s="37"/>
    </row>
    <row r="9" spans="1:8">
      <c r="A9" s="66">
        <v>8</v>
      </c>
      <c r="B9" s="67">
        <v>42724</v>
      </c>
      <c r="C9" s="66">
        <v>19</v>
      </c>
      <c r="D9" s="66">
        <v>15950</v>
      </c>
      <c r="E9" s="66">
        <v>73399.987276923101</v>
      </c>
      <c r="F9" s="66">
        <v>60164.734000854703</v>
      </c>
      <c r="G9" s="37"/>
      <c r="H9" s="37"/>
    </row>
    <row r="10" spans="1:8">
      <c r="A10" s="66">
        <v>9</v>
      </c>
      <c r="B10" s="67">
        <v>42724</v>
      </c>
      <c r="C10" s="66">
        <v>21</v>
      </c>
      <c r="D10" s="66">
        <v>123264</v>
      </c>
      <c r="E10" s="66">
        <v>568900.78218632506</v>
      </c>
      <c r="F10" s="66">
        <v>594776.59569999995</v>
      </c>
      <c r="G10" s="37"/>
      <c r="H10" s="37"/>
    </row>
    <row r="11" spans="1:8">
      <c r="A11" s="66">
        <v>10</v>
      </c>
      <c r="B11" s="67">
        <v>42724</v>
      </c>
      <c r="C11" s="66">
        <v>22</v>
      </c>
      <c r="D11" s="66">
        <v>22954</v>
      </c>
      <c r="E11" s="66">
        <v>544321.65216581197</v>
      </c>
      <c r="F11" s="66">
        <v>463720.13680940203</v>
      </c>
      <c r="G11" s="37"/>
      <c r="H11" s="37"/>
    </row>
    <row r="12" spans="1:8">
      <c r="A12" s="66">
        <v>11</v>
      </c>
      <c r="B12" s="67">
        <v>42724</v>
      </c>
      <c r="C12" s="66">
        <v>23</v>
      </c>
      <c r="D12" s="66">
        <v>108338.90700000001</v>
      </c>
      <c r="E12" s="66">
        <v>1301559.16920171</v>
      </c>
      <c r="F12" s="66">
        <v>1113158.95850684</v>
      </c>
      <c r="G12" s="37"/>
      <c r="H12" s="37"/>
    </row>
    <row r="13" spans="1:8">
      <c r="A13" s="66">
        <v>12</v>
      </c>
      <c r="B13" s="67">
        <v>42724</v>
      </c>
      <c r="C13" s="66">
        <v>24</v>
      </c>
      <c r="D13" s="66">
        <v>18273</v>
      </c>
      <c r="E13" s="66">
        <v>433476.837311966</v>
      </c>
      <c r="F13" s="66">
        <v>377756.73148461501</v>
      </c>
      <c r="G13" s="37"/>
      <c r="H13" s="37"/>
    </row>
    <row r="14" spans="1:8">
      <c r="A14" s="66">
        <v>13</v>
      </c>
      <c r="B14" s="67">
        <v>42724</v>
      </c>
      <c r="C14" s="66">
        <v>25</v>
      </c>
      <c r="D14" s="66">
        <v>88200</v>
      </c>
      <c r="E14" s="66">
        <v>1010336.9876734701</v>
      </c>
      <c r="F14" s="66">
        <v>944507.64540000004</v>
      </c>
      <c r="G14" s="37"/>
      <c r="H14" s="37"/>
    </row>
    <row r="15" spans="1:8">
      <c r="A15" s="66">
        <v>14</v>
      </c>
      <c r="B15" s="67">
        <v>42724</v>
      </c>
      <c r="C15" s="66">
        <v>26</v>
      </c>
      <c r="D15" s="66">
        <v>67959</v>
      </c>
      <c r="E15" s="66">
        <v>344067.72271502198</v>
      </c>
      <c r="F15" s="66">
        <v>299203.30911254801</v>
      </c>
      <c r="G15" s="37"/>
      <c r="H15" s="37"/>
    </row>
    <row r="16" spans="1:8">
      <c r="A16" s="66">
        <v>15</v>
      </c>
      <c r="B16" s="67">
        <v>42724</v>
      </c>
      <c r="C16" s="66">
        <v>27</v>
      </c>
      <c r="D16" s="66">
        <v>112420.514</v>
      </c>
      <c r="E16" s="66">
        <v>992522.83885166002</v>
      </c>
      <c r="F16" s="66">
        <v>933662.19377086498</v>
      </c>
      <c r="G16" s="37"/>
      <c r="H16" s="37"/>
    </row>
    <row r="17" spans="1:9">
      <c r="A17" s="66">
        <v>16</v>
      </c>
      <c r="B17" s="67">
        <v>42724</v>
      </c>
      <c r="C17" s="66">
        <v>29</v>
      </c>
      <c r="D17" s="66">
        <v>143869</v>
      </c>
      <c r="E17" s="66">
        <v>1838895.90759402</v>
      </c>
      <c r="F17" s="66">
        <v>1640163.8948598299</v>
      </c>
      <c r="G17" s="37"/>
      <c r="H17" s="37"/>
    </row>
    <row r="18" spans="1:9">
      <c r="A18" s="66">
        <v>17</v>
      </c>
      <c r="B18" s="67">
        <v>42724</v>
      </c>
      <c r="C18" s="66">
        <v>31</v>
      </c>
      <c r="D18" s="66">
        <v>22746.291000000001</v>
      </c>
      <c r="E18" s="66">
        <v>267674.62478488003</v>
      </c>
      <c r="F18" s="66">
        <v>235086.62205786401</v>
      </c>
      <c r="G18" s="37"/>
      <c r="H18" s="37"/>
    </row>
    <row r="19" spans="1:9">
      <c r="A19" s="66">
        <v>18</v>
      </c>
      <c r="B19" s="67">
        <v>42724</v>
      </c>
      <c r="C19" s="66">
        <v>32</v>
      </c>
      <c r="D19" s="66">
        <v>24439.84</v>
      </c>
      <c r="E19" s="66">
        <v>384227.07039478101</v>
      </c>
      <c r="F19" s="66">
        <v>363467.75545404799</v>
      </c>
      <c r="G19" s="37"/>
      <c r="H19" s="37"/>
    </row>
    <row r="20" spans="1:9">
      <c r="A20" s="66">
        <v>19</v>
      </c>
      <c r="B20" s="67">
        <v>42724</v>
      </c>
      <c r="C20" s="66">
        <v>33</v>
      </c>
      <c r="D20" s="66">
        <v>33405.398000000001</v>
      </c>
      <c r="E20" s="66">
        <v>607126.19281084603</v>
      </c>
      <c r="F20" s="66">
        <v>459827.70511781401</v>
      </c>
      <c r="G20" s="37"/>
      <c r="H20" s="37"/>
    </row>
    <row r="21" spans="1:9">
      <c r="A21" s="66">
        <v>20</v>
      </c>
      <c r="B21" s="67">
        <v>42724</v>
      </c>
      <c r="C21" s="66">
        <v>34</v>
      </c>
      <c r="D21" s="66">
        <v>38077.160000000003</v>
      </c>
      <c r="E21" s="66">
        <v>219829.69216491899</v>
      </c>
      <c r="F21" s="66">
        <v>166174.217810501</v>
      </c>
      <c r="G21" s="37"/>
      <c r="H21" s="37"/>
    </row>
    <row r="22" spans="1:9">
      <c r="A22" s="66">
        <v>21</v>
      </c>
      <c r="B22" s="67">
        <v>42724</v>
      </c>
      <c r="C22" s="66">
        <v>35</v>
      </c>
      <c r="D22" s="66">
        <v>44331.169000000002</v>
      </c>
      <c r="E22" s="66">
        <v>1255702.8629256601</v>
      </c>
      <c r="F22" s="66">
        <v>1238550.75536726</v>
      </c>
      <c r="G22" s="37"/>
      <c r="H22" s="37"/>
    </row>
    <row r="23" spans="1:9">
      <c r="A23" s="66">
        <v>22</v>
      </c>
      <c r="B23" s="67">
        <v>42724</v>
      </c>
      <c r="C23" s="66">
        <v>36</v>
      </c>
      <c r="D23" s="66">
        <v>158416.43900000001</v>
      </c>
      <c r="E23" s="66">
        <v>764763.05443982303</v>
      </c>
      <c r="F23" s="66">
        <v>649323.94946258201</v>
      </c>
      <c r="G23" s="37"/>
      <c r="H23" s="37"/>
    </row>
    <row r="24" spans="1:9">
      <c r="A24" s="66">
        <v>23</v>
      </c>
      <c r="B24" s="67">
        <v>42724</v>
      </c>
      <c r="C24" s="66">
        <v>37</v>
      </c>
      <c r="D24" s="66">
        <v>105103.667</v>
      </c>
      <c r="E24" s="66">
        <v>820728.80308318604</v>
      </c>
      <c r="F24" s="66">
        <v>709377.75235107006</v>
      </c>
      <c r="G24" s="37"/>
      <c r="H24" s="37"/>
    </row>
    <row r="25" spans="1:9">
      <c r="A25" s="66">
        <v>24</v>
      </c>
      <c r="B25" s="67">
        <v>42724</v>
      </c>
      <c r="C25" s="66">
        <v>38</v>
      </c>
      <c r="D25" s="66">
        <v>122463.959</v>
      </c>
      <c r="E25" s="66">
        <v>618603.03839911497</v>
      </c>
      <c r="F25" s="66">
        <v>583214.63770884997</v>
      </c>
      <c r="G25" s="37"/>
      <c r="H25" s="37"/>
    </row>
    <row r="26" spans="1:9">
      <c r="A26" s="66">
        <v>25</v>
      </c>
      <c r="B26" s="67">
        <v>42724</v>
      </c>
      <c r="C26" s="66">
        <v>39</v>
      </c>
      <c r="D26" s="66">
        <v>72704.28</v>
      </c>
      <c r="E26" s="66">
        <v>122439.164911935</v>
      </c>
      <c r="F26" s="66">
        <v>94118.444550140994</v>
      </c>
      <c r="G26" s="37"/>
      <c r="H26" s="37"/>
    </row>
    <row r="27" spans="1:9">
      <c r="A27" s="66">
        <v>26</v>
      </c>
      <c r="B27" s="67">
        <v>42724</v>
      </c>
      <c r="C27" s="66">
        <v>42</v>
      </c>
      <c r="D27" s="66">
        <v>11853.532999999999</v>
      </c>
      <c r="E27" s="66">
        <v>222693.09</v>
      </c>
      <c r="F27" s="66">
        <v>195415.9687</v>
      </c>
      <c r="G27" s="37"/>
      <c r="H27" s="37"/>
    </row>
    <row r="28" spans="1:9">
      <c r="A28" s="66">
        <v>27</v>
      </c>
      <c r="B28" s="67">
        <v>42724</v>
      </c>
      <c r="C28" s="66">
        <v>70</v>
      </c>
      <c r="D28" s="66">
        <v>112</v>
      </c>
      <c r="E28" s="66">
        <v>130370.18</v>
      </c>
      <c r="F28" s="66">
        <v>124297.69</v>
      </c>
      <c r="G28" s="37"/>
      <c r="H28" s="37"/>
    </row>
    <row r="29" spans="1:9">
      <c r="A29" s="66">
        <v>28</v>
      </c>
      <c r="B29" s="67">
        <v>42724</v>
      </c>
      <c r="C29" s="66">
        <v>71</v>
      </c>
      <c r="D29" s="66">
        <v>27</v>
      </c>
      <c r="E29" s="66">
        <v>61295.88</v>
      </c>
      <c r="F29" s="66">
        <v>67034.17</v>
      </c>
      <c r="G29" s="37"/>
      <c r="H29" s="37"/>
    </row>
    <row r="30" spans="1:9">
      <c r="A30" s="66">
        <v>29</v>
      </c>
      <c r="B30" s="67">
        <v>42724</v>
      </c>
      <c r="C30" s="66">
        <v>72</v>
      </c>
      <c r="D30" s="66">
        <v>5</v>
      </c>
      <c r="E30" s="66">
        <v>10287.33</v>
      </c>
      <c r="F30" s="66">
        <v>9224.16</v>
      </c>
      <c r="G30" s="37"/>
      <c r="H30" s="37"/>
    </row>
    <row r="31" spans="1:9">
      <c r="A31" s="39">
        <v>30</v>
      </c>
      <c r="B31" s="67">
        <v>42724</v>
      </c>
      <c r="C31" s="39">
        <v>73</v>
      </c>
      <c r="D31" s="39">
        <v>35</v>
      </c>
      <c r="E31" s="39">
        <v>55870.96</v>
      </c>
      <c r="F31" s="39">
        <v>68751.320000000007</v>
      </c>
      <c r="G31" s="39"/>
      <c r="H31" s="39"/>
      <c r="I31" s="39"/>
    </row>
    <row r="32" spans="1:9">
      <c r="A32" s="39">
        <v>31</v>
      </c>
      <c r="B32" s="67">
        <v>42724</v>
      </c>
      <c r="C32" s="39">
        <v>75</v>
      </c>
      <c r="D32" s="39">
        <v>51</v>
      </c>
      <c r="E32" s="39">
        <v>8758.11965811966</v>
      </c>
      <c r="F32" s="39">
        <v>8084.8675213675197</v>
      </c>
      <c r="G32" s="39"/>
      <c r="H32" s="39"/>
    </row>
    <row r="33" spans="1:8">
      <c r="A33" s="39">
        <v>32</v>
      </c>
      <c r="B33" s="67">
        <v>42724</v>
      </c>
      <c r="C33" s="39">
        <v>76</v>
      </c>
      <c r="D33" s="39">
        <v>1871</v>
      </c>
      <c r="E33" s="39">
        <v>296461.40209401702</v>
      </c>
      <c r="F33" s="39">
        <v>273332.67840085499</v>
      </c>
      <c r="G33" s="39"/>
      <c r="H33" s="39"/>
    </row>
    <row r="34" spans="1:8">
      <c r="A34" s="39">
        <v>33</v>
      </c>
      <c r="B34" s="67">
        <v>42724</v>
      </c>
      <c r="C34" s="39">
        <v>77</v>
      </c>
      <c r="D34" s="39">
        <v>38</v>
      </c>
      <c r="E34" s="39">
        <v>62952.13</v>
      </c>
      <c r="F34" s="39">
        <v>68499.149999999994</v>
      </c>
      <c r="G34" s="30"/>
      <c r="H34" s="30"/>
    </row>
    <row r="35" spans="1:8">
      <c r="A35" s="39">
        <v>34</v>
      </c>
      <c r="B35" s="67">
        <v>42724</v>
      </c>
      <c r="C35" s="39">
        <v>78</v>
      </c>
      <c r="D35" s="39">
        <v>49</v>
      </c>
      <c r="E35" s="39">
        <v>55931.81</v>
      </c>
      <c r="F35" s="39">
        <v>48478.81</v>
      </c>
      <c r="G35" s="30"/>
      <c r="H35" s="30"/>
    </row>
    <row r="36" spans="1:8">
      <c r="A36" s="39">
        <v>35</v>
      </c>
      <c r="B36" s="67">
        <v>42724</v>
      </c>
      <c r="C36" s="39">
        <v>99</v>
      </c>
      <c r="D36" s="39">
        <v>10</v>
      </c>
      <c r="E36" s="39">
        <v>20419.873685802901</v>
      </c>
      <c r="F36" s="39">
        <v>17924.809242871201</v>
      </c>
      <c r="G36" s="30"/>
      <c r="H36" s="30"/>
    </row>
    <row r="37" spans="1:8">
      <c r="A37" s="39"/>
      <c r="B37" s="67"/>
      <c r="C37" s="39"/>
      <c r="D37" s="39"/>
      <c r="E37" s="39"/>
      <c r="F37" s="39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2016-12-21T00:53:35Z</dcterms:modified>
</cp:coreProperties>
</file>