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<sst xmlns="http://schemas.openxmlformats.org/spreadsheetml/2006/main" count="119" uniqueCount="79">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</sst>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15534429.134899998</v>
      </c>
      <c r="F3" s="25">
        <f>RA!I7</f>
        <v>1697612.6479</v>
      </c>
      <c r="G3" s="16">
        <f>SUM(G4:G42)</f>
        <v>13836816.486999996</v>
      </c>
      <c r="H3" s="27">
        <f>RA!J7</f>
        <v>10.9280658668435</v>
      </c>
      <c r="I3" s="20">
        <f>SUM(I4:I42)</f>
        <v>15534435.34044623</v>
      </c>
      <c r="J3" s="21">
        <f>SUM(J4:J42)</f>
        <v>13836816.441283729</v>
      </c>
      <c r="K3" s="22">
        <f>E3-I3</f>
        <v>-6.2055462319403887</v>
      </c>
      <c r="L3" s="22">
        <f>G3-J3</f>
        <v>4.5716267079114914E-2</v>
      </c>
    </row>
    <row r="4" spans="1:13">
      <c r="A4" s="73">
        <f>RA!A8</f>
        <v>42726</v>
      </c>
      <c r="B4" s="12">
        <v>12</v>
      </c>
      <c r="C4" s="68" t="s">
        <v>6</v>
      </c>
      <c r="D4" s="68"/>
      <c r="E4" s="15">
        <f>IFERROR(VLOOKUP(C4,RA!B8:D35,3,0),0)</f>
        <v>592064.59519999998</v>
      </c>
      <c r="F4" s="25">
        <f>VLOOKUP(C4,RA!B8:I38,8,0)</f>
        <v>157546.4988</v>
      </c>
      <c r="G4" s="16">
        <f t="shared" ref="G4:G42" si="0">E4-F4</f>
        <v>434518.09639999998</v>
      </c>
      <c r="H4" s="27">
        <f>RA!J8</f>
        <v>26.609680780993301</v>
      </c>
      <c r="I4" s="20">
        <f>IFERROR(VLOOKUP(B4,RMS!C:E,3,FALSE),0)</f>
        <v>592065.23187435896</v>
      </c>
      <c r="J4" s="21">
        <f>IFERROR(VLOOKUP(B4,RMS!C:F,4,FALSE),0)</f>
        <v>434518.10952906002</v>
      </c>
      <c r="K4" s="22">
        <f t="shared" ref="K4:K42" si="1">E4-I4</f>
        <v>-0.63667435897514224</v>
      </c>
      <c r="L4" s="22">
        <f t="shared" ref="L4:L42" si="2">G4-J4</f>
        <v>-1.3129060040228069E-2</v>
      </c>
    </row>
    <row r="5" spans="1:13">
      <c r="A5" s="73"/>
      <c r="B5" s="12">
        <v>13</v>
      </c>
      <c r="C5" s="68" t="s">
        <v>7</v>
      </c>
      <c r="D5" s="68"/>
      <c r="E5" s="15">
        <f>IFERROR(VLOOKUP(C5,RA!B9:D36,3,0),0)</f>
        <v>99532.580400000006</v>
      </c>
      <c r="F5" s="25">
        <f>VLOOKUP(C5,RA!B9:I39,8,0)</f>
        <v>25298.895</v>
      </c>
      <c r="G5" s="16">
        <f t="shared" si="0"/>
        <v>74233.685400000002</v>
      </c>
      <c r="H5" s="27">
        <f>RA!J9</f>
        <v>25.417702322525098</v>
      </c>
      <c r="I5" s="20">
        <f>IFERROR(VLOOKUP(B5,RMS!C:E,3,FALSE),0)</f>
        <v>99532.674494871797</v>
      </c>
      <c r="J5" s="21">
        <f>IFERROR(VLOOKUP(B5,RMS!C:F,4,FALSE),0)</f>
        <v>74233.679153846198</v>
      </c>
      <c r="K5" s="22">
        <f t="shared" si="1"/>
        <v>-9.4094871790730394E-2</v>
      </c>
      <c r="L5" s="22">
        <f t="shared" si="2"/>
        <v>6.2461538036586717E-3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IFERROR(VLOOKUP(C6,RA!B10:D37,3,0),0)</f>
        <v>108233.57309999999</v>
      </c>
      <c r="F6" s="25">
        <f>VLOOKUP(C6,RA!B10:I40,8,0)</f>
        <v>27841.482899999999</v>
      </c>
      <c r="G6" s="16">
        <f t="shared" si="0"/>
        <v>80392.090199999991</v>
      </c>
      <c r="H6" s="27">
        <f>RA!J10</f>
        <v>25.723518223200902</v>
      </c>
      <c r="I6" s="20">
        <f>IFERROR(VLOOKUP(B6,RMS!C:E,3,FALSE),0)</f>
        <v>108235.484991294</v>
      </c>
      <c r="J6" s="21">
        <f>IFERROR(VLOOKUP(B6,RMS!C:F,4,FALSE),0)</f>
        <v>80392.092860165503</v>
      </c>
      <c r="K6" s="22">
        <f>E6-I6</f>
        <v>-1.9118912940029986</v>
      </c>
      <c r="L6" s="22">
        <f t="shared" si="2"/>
        <v>-2.6601655117701739E-3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IFERROR(VLOOKUP(C7,RA!B11:D38,3,0),0)</f>
        <v>53039.542500000003</v>
      </c>
      <c r="F7" s="25">
        <f>VLOOKUP(C7,RA!B11:I41,8,0)</f>
        <v>12334.715</v>
      </c>
      <c r="G7" s="16">
        <f t="shared" si="0"/>
        <v>40704.827499999999</v>
      </c>
      <c r="H7" s="27">
        <f>RA!J11</f>
        <v>23.255696445722599</v>
      </c>
      <c r="I7" s="20">
        <f>IFERROR(VLOOKUP(B7,RMS!C:E,3,FALSE),0)</f>
        <v>53039.575106814897</v>
      </c>
      <c r="J7" s="21">
        <f>IFERROR(VLOOKUP(B7,RMS!C:F,4,FALSE),0)</f>
        <v>40704.828233998902</v>
      </c>
      <c r="K7" s="22">
        <f t="shared" si="1"/>
        <v>-3.2606814893370029E-2</v>
      </c>
      <c r="L7" s="22">
        <f t="shared" si="2"/>
        <v>-7.3399890243308619E-4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IFERROR(VLOOKUP(C8,RA!B12:D39,3,0),0)</f>
        <v>148196.49119999999</v>
      </c>
      <c r="F8" s="25">
        <f>VLOOKUP(C8,RA!B12:I42,8,0)</f>
        <v>22947.444500000001</v>
      </c>
      <c r="G8" s="16">
        <f t="shared" si="0"/>
        <v>125249.04669999999</v>
      </c>
      <c r="H8" s="27">
        <f>RA!J12</f>
        <v>15.484472212659201</v>
      </c>
      <c r="I8" s="20">
        <f>IFERROR(VLOOKUP(B8,RMS!C:E,3,FALSE),0)</f>
        <v>148196.49813333299</v>
      </c>
      <c r="J8" s="21">
        <f>IFERROR(VLOOKUP(B8,RMS!C:F,4,FALSE),0)</f>
        <v>125249.03659658101</v>
      </c>
      <c r="K8" s="22">
        <f t="shared" si="1"/>
        <v>-6.933333002962172E-3</v>
      </c>
      <c r="L8" s="22">
        <f t="shared" si="2"/>
        <v>1.0103418986545876E-2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IFERROR(VLOOKUP(C9,RA!B13:D40,3,0),0)</f>
        <v>211275.00020000001</v>
      </c>
      <c r="F9" s="25">
        <f>VLOOKUP(C9,RA!B13:I43,8,0)</f>
        <v>63471.008300000001</v>
      </c>
      <c r="G9" s="16">
        <f t="shared" si="0"/>
        <v>147803.99190000002</v>
      </c>
      <c r="H9" s="27">
        <f>RA!J13</f>
        <v>30.041892433991801</v>
      </c>
      <c r="I9" s="20">
        <f>IFERROR(VLOOKUP(B9,RMS!C:E,3,FALSE),0)</f>
        <v>211275.134119658</v>
      </c>
      <c r="J9" s="21">
        <f>IFERROR(VLOOKUP(B9,RMS!C:F,4,FALSE),0)</f>
        <v>147803.99109401699</v>
      </c>
      <c r="K9" s="22">
        <f t="shared" si="1"/>
        <v>-0.13391965799382888</v>
      </c>
      <c r="L9" s="22">
        <f t="shared" si="2"/>
        <v>8.0598302884027362E-4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IFERROR(VLOOKUP(C10,RA!B14:D41,3,0),0)</f>
        <v>105727.5863</v>
      </c>
      <c r="F10" s="25">
        <f>VLOOKUP(C10,RA!B14:I43,8,0)</f>
        <v>19374.6744</v>
      </c>
      <c r="G10" s="16">
        <f t="shared" si="0"/>
        <v>86352.911899999992</v>
      </c>
      <c r="H10" s="27">
        <f>RA!J14</f>
        <v>18.325089106853099</v>
      </c>
      <c r="I10" s="20">
        <f>IFERROR(VLOOKUP(B10,RMS!C:E,3,FALSE),0)</f>
        <v>105727.596800855</v>
      </c>
      <c r="J10" s="21">
        <f>IFERROR(VLOOKUP(B10,RMS!C:F,4,FALSE),0)</f>
        <v>86352.912621367504</v>
      </c>
      <c r="K10" s="22">
        <f t="shared" si="1"/>
        <v>-1.0500855001737364E-2</v>
      </c>
      <c r="L10" s="22">
        <f t="shared" si="2"/>
        <v>-7.2136751259677112E-4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IFERROR(VLOOKUP(C11,RA!B15:D42,3,0),0)</f>
        <v>72485.660900000003</v>
      </c>
      <c r="F11" s="25">
        <f>VLOOKUP(C11,RA!B15:I44,8,0)</f>
        <v>12050.2338</v>
      </c>
      <c r="G11" s="16">
        <f t="shared" si="0"/>
        <v>60435.427100000001</v>
      </c>
      <c r="H11" s="27">
        <f>RA!J15</f>
        <v>16.6243001034705</v>
      </c>
      <c r="I11" s="20">
        <f>IFERROR(VLOOKUP(B11,RMS!C:E,3,FALSE),0)</f>
        <v>72485.732617948699</v>
      </c>
      <c r="J11" s="21">
        <f>IFERROR(VLOOKUP(B11,RMS!C:F,4,FALSE),0)</f>
        <v>60435.427935897402</v>
      </c>
      <c r="K11" s="22">
        <f t="shared" si="1"/>
        <v>-7.1717948696459644E-2</v>
      </c>
      <c r="L11" s="22">
        <f t="shared" si="2"/>
        <v>-8.3589740097522736E-4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IFERROR(VLOOKUP(C12,RA!B16:D43,3,0),0)</f>
        <v>586516.79909999995</v>
      </c>
      <c r="F12" s="25">
        <f>VLOOKUP(C12,RA!B16:I45,8,0)</f>
        <v>-19923.440600000002</v>
      </c>
      <c r="G12" s="16">
        <f t="shared" si="0"/>
        <v>606440.23969999992</v>
      </c>
      <c r="H12" s="27">
        <f>RA!J16</f>
        <v>-3.3969087723612001</v>
      </c>
      <c r="I12" s="20">
        <f>IFERROR(VLOOKUP(B12,RMS!C:E,3,FALSE),0)</f>
        <v>586516.57171699603</v>
      </c>
      <c r="J12" s="21">
        <f>IFERROR(VLOOKUP(B12,RMS!C:F,4,FALSE),0)</f>
        <v>606440.23970000003</v>
      </c>
      <c r="K12" s="22">
        <f t="shared" si="1"/>
        <v>0.22738300391938537</v>
      </c>
      <c r="L12" s="22">
        <f t="shared" si="2"/>
        <v>0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IFERROR(VLOOKUP(C13,RA!B17:D44,3,0),0)</f>
        <v>560234.35679999995</v>
      </c>
      <c r="F13" s="25">
        <f>VLOOKUP(C13,RA!B17:I46,8,0)</f>
        <v>73518.910900000003</v>
      </c>
      <c r="G13" s="16">
        <f t="shared" si="0"/>
        <v>486715.44589999993</v>
      </c>
      <c r="H13" s="27">
        <f>RA!J17</f>
        <v>13.1228850940046</v>
      </c>
      <c r="I13" s="20">
        <f>IFERROR(VLOOKUP(B13,RMS!C:E,3,FALSE),0)</f>
        <v>560234.33050940197</v>
      </c>
      <c r="J13" s="21">
        <f>IFERROR(VLOOKUP(B13,RMS!C:F,4,FALSE),0)</f>
        <v>486715.4448</v>
      </c>
      <c r="K13" s="22">
        <f t="shared" si="1"/>
        <v>2.6290597976185381E-2</v>
      </c>
      <c r="L13" s="22">
        <f t="shared" si="2"/>
        <v>1.0999999358318746E-3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IFERROR(VLOOKUP(C14,RA!B18:D45,3,0),0)</f>
        <v>1835610.8777999999</v>
      </c>
      <c r="F14" s="25">
        <f>VLOOKUP(C14,RA!B18:I47,8,0)</f>
        <v>225493.74489999999</v>
      </c>
      <c r="G14" s="16">
        <f t="shared" si="0"/>
        <v>1610117.1328999999</v>
      </c>
      <c r="H14" s="27">
        <f>RA!J18</f>
        <v>12.284397942240201</v>
      </c>
      <c r="I14" s="20">
        <f>IFERROR(VLOOKUP(B14,RMS!C:E,3,FALSE),0)</f>
        <v>1835611.2753059799</v>
      </c>
      <c r="J14" s="21">
        <f>IFERROR(VLOOKUP(B14,RMS!C:F,4,FALSE),0)</f>
        <v>1610117.12992735</v>
      </c>
      <c r="K14" s="22">
        <f t="shared" si="1"/>
        <v>-0.3975059799849987</v>
      </c>
      <c r="L14" s="22">
        <f t="shared" si="2"/>
        <v>2.9726498760282993E-3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IFERROR(VLOOKUP(C15,RA!B19:D46,3,0),0)</f>
        <v>462820.23149999999</v>
      </c>
      <c r="F15" s="25">
        <f>VLOOKUP(C15,RA!B19:I48,8,0)</f>
        <v>60861.407800000001</v>
      </c>
      <c r="G15" s="16">
        <f t="shared" si="0"/>
        <v>401958.82370000001</v>
      </c>
      <c r="H15" s="27">
        <f>RA!J19</f>
        <v>13.1501182657353</v>
      </c>
      <c r="I15" s="20">
        <f>IFERROR(VLOOKUP(B15,RMS!C:E,3,FALSE),0)</f>
        <v>462820.20163076901</v>
      </c>
      <c r="J15" s="21">
        <f>IFERROR(VLOOKUP(B15,RMS!C:F,4,FALSE),0)</f>
        <v>401958.82619059802</v>
      </c>
      <c r="K15" s="22">
        <f t="shared" si="1"/>
        <v>2.9869230987969786E-2</v>
      </c>
      <c r="L15" s="22">
        <f t="shared" si="2"/>
        <v>-2.4905980098992586E-3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IFERROR(VLOOKUP(C16,RA!B20:D47,3,0),0)</f>
        <v>1093240.4942000001</v>
      </c>
      <c r="F16" s="25">
        <f>VLOOKUP(C16,RA!B20:I49,8,0)</f>
        <v>86289.741800000003</v>
      </c>
      <c r="G16" s="16">
        <f t="shared" si="0"/>
        <v>1006950.7524000001</v>
      </c>
      <c r="H16" s="27">
        <f>RA!J20</f>
        <v>7.89302465997147</v>
      </c>
      <c r="I16" s="20">
        <f>IFERROR(VLOOKUP(B16,RMS!C:E,3,FALSE),0)</f>
        <v>1093240.8331035001</v>
      </c>
      <c r="J16" s="21">
        <f>IFERROR(VLOOKUP(B16,RMS!C:F,4,FALSE),0)</f>
        <v>1006950.7524</v>
      </c>
      <c r="K16" s="22">
        <f t="shared" si="1"/>
        <v>-0.3389035000000149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IFERROR(VLOOKUP(C17,RA!B21:D48,3,0),0)</f>
        <v>308793.54570000002</v>
      </c>
      <c r="F17" s="25">
        <f>VLOOKUP(C17,RA!B21:I50,8,0)</f>
        <v>43916.394200000002</v>
      </c>
      <c r="G17" s="16">
        <f t="shared" si="0"/>
        <v>264877.15150000004</v>
      </c>
      <c r="H17" s="27">
        <f>RA!J21</f>
        <v>14.2219275018999</v>
      </c>
      <c r="I17" s="20">
        <f>IFERROR(VLOOKUP(B17,RMS!C:E,3,FALSE),0)</f>
        <v>308793.41550086997</v>
      </c>
      <c r="J17" s="21">
        <f>IFERROR(VLOOKUP(B17,RMS!C:F,4,FALSE),0)</f>
        <v>264877.15149870701</v>
      </c>
      <c r="K17" s="22">
        <f t="shared" si="1"/>
        <v>0.13019913004245609</v>
      </c>
      <c r="L17" s="22">
        <f t="shared" si="2"/>
        <v>1.293024979531765E-6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IFERROR(VLOOKUP(C18,RA!B22:D49,3,0),0)</f>
        <v>1042735.344</v>
      </c>
      <c r="F18" s="25">
        <f>VLOOKUP(C18,RA!B22:I51,8,0)</f>
        <v>52879.483</v>
      </c>
      <c r="G18" s="16">
        <f t="shared" si="0"/>
        <v>989855.86100000003</v>
      </c>
      <c r="H18" s="27">
        <f>RA!J22</f>
        <v>5.0712276422079396</v>
      </c>
      <c r="I18" s="20">
        <f>IFERROR(VLOOKUP(B18,RMS!C:E,3,FALSE),0)</f>
        <v>1042736.58606378</v>
      </c>
      <c r="J18" s="21">
        <f>IFERROR(VLOOKUP(B18,RMS!C:F,4,FALSE),0)</f>
        <v>989855.86695972295</v>
      </c>
      <c r="K18" s="22">
        <f t="shared" si="1"/>
        <v>-1.2420637799659744</v>
      </c>
      <c r="L18" s="22">
        <f t="shared" si="2"/>
        <v>-5.9597229119390249E-3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IFERROR(VLOOKUP(C19,RA!B23:D50,3,0),0)</f>
        <v>1989988.1876000001</v>
      </c>
      <c r="F19" s="25">
        <f>VLOOKUP(C19,RA!B23:I52,8,0)</f>
        <v>213460.93150000001</v>
      </c>
      <c r="G19" s="16">
        <f t="shared" si="0"/>
        <v>1776527.2561000001</v>
      </c>
      <c r="H19" s="27">
        <f>RA!J23</f>
        <v>10.726743647531</v>
      </c>
      <c r="I19" s="20">
        <f>IFERROR(VLOOKUP(B19,RMS!C:E,3,FALSE),0)</f>
        <v>1989989.8320196599</v>
      </c>
      <c r="J19" s="21">
        <f>IFERROR(VLOOKUP(B19,RMS!C:F,4,FALSE),0)</f>
        <v>1776527.27317778</v>
      </c>
      <c r="K19" s="22">
        <f t="shared" si="1"/>
        <v>-1.6444196598604321</v>
      </c>
      <c r="L19" s="22">
        <f t="shared" si="2"/>
        <v>-1.7077779863029718E-2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IFERROR(VLOOKUP(C20,RA!B24:D51,3,0),0)</f>
        <v>256618.61850000001</v>
      </c>
      <c r="F20" s="25">
        <f>VLOOKUP(C20,RA!B24:I53,8,0)</f>
        <v>36222.588400000001</v>
      </c>
      <c r="G20" s="16">
        <f t="shared" si="0"/>
        <v>220396.0301</v>
      </c>
      <c r="H20" s="27">
        <f>RA!J24</f>
        <v>14.115339179881101</v>
      </c>
      <c r="I20" s="20">
        <f>IFERROR(VLOOKUP(B20,RMS!C:E,3,FALSE),0)</f>
        <v>256618.70670841099</v>
      </c>
      <c r="J20" s="21">
        <f>IFERROR(VLOOKUP(B20,RMS!C:F,4,FALSE),0)</f>
        <v>220396.03947603601</v>
      </c>
      <c r="K20" s="22">
        <f t="shared" si="1"/>
        <v>-8.8208410976221785E-2</v>
      </c>
      <c r="L20" s="22">
        <f t="shared" si="2"/>
        <v>-9.3760360032320023E-3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IFERROR(VLOOKUP(C21,RA!B25:D52,3,0),0)</f>
        <v>359094.96360000002</v>
      </c>
      <c r="F21" s="25">
        <f>VLOOKUP(C21,RA!B25:I54,8,0)</f>
        <v>19853.975600000002</v>
      </c>
      <c r="G21" s="16">
        <f t="shared" si="0"/>
        <v>339240.98800000001</v>
      </c>
      <c r="H21" s="27">
        <f>RA!J25</f>
        <v>5.52889280344115</v>
      </c>
      <c r="I21" s="20">
        <f>IFERROR(VLOOKUP(B21,RMS!C:E,3,FALSE),0)</f>
        <v>359094.949615733</v>
      </c>
      <c r="J21" s="21">
        <f>IFERROR(VLOOKUP(B21,RMS!C:F,4,FALSE),0)</f>
        <v>339240.98995782802</v>
      </c>
      <c r="K21" s="22">
        <f t="shared" si="1"/>
        <v>1.3984267017804086E-2</v>
      </c>
      <c r="L21" s="22">
        <f t="shared" si="2"/>
        <v>-1.9578280043788254E-3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IFERROR(VLOOKUP(C22,RA!B26:D53,3,0),0)</f>
        <v>695453.11549999996</v>
      </c>
      <c r="F22" s="25">
        <f>VLOOKUP(C22,RA!B26:I55,8,0)</f>
        <v>144521.31140000001</v>
      </c>
      <c r="G22" s="16">
        <f t="shared" si="0"/>
        <v>550931.80409999995</v>
      </c>
      <c r="H22" s="27">
        <f>RA!J26</f>
        <v>20.7808848905789</v>
      </c>
      <c r="I22" s="20">
        <f>IFERROR(VLOOKUP(B22,RMS!C:E,3,FALSE),0)</f>
        <v>695453.16393234197</v>
      </c>
      <c r="J22" s="21">
        <f>IFERROR(VLOOKUP(B22,RMS!C:F,4,FALSE),0)</f>
        <v>550931.76556481002</v>
      </c>
      <c r="K22" s="22">
        <f t="shared" si="1"/>
        <v>-4.8432342009618878E-2</v>
      </c>
      <c r="L22" s="22">
        <f t="shared" si="2"/>
        <v>3.8535189931280911E-2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IFERROR(VLOOKUP(C23,RA!B27:D54,3,0),0)</f>
        <v>230386.9253</v>
      </c>
      <c r="F23" s="25">
        <f>VLOOKUP(C23,RA!B27:I56,8,0)</f>
        <v>56087.037700000001</v>
      </c>
      <c r="G23" s="16">
        <f t="shared" si="0"/>
        <v>174299.88760000002</v>
      </c>
      <c r="H23" s="27">
        <f>RA!J27</f>
        <v>24.3447138447487</v>
      </c>
      <c r="I23" s="20">
        <f>IFERROR(VLOOKUP(B23,RMS!C:E,3,FALSE),0)</f>
        <v>230386.80101185199</v>
      </c>
      <c r="J23" s="21">
        <f>IFERROR(VLOOKUP(B23,RMS!C:F,4,FALSE),0)</f>
        <v>174299.89650741499</v>
      </c>
      <c r="K23" s="22">
        <f t="shared" si="1"/>
        <v>0.12428814801387489</v>
      </c>
      <c r="L23" s="22">
        <f t="shared" si="2"/>
        <v>-8.907414972782135E-3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IFERROR(VLOOKUP(C24,RA!B28:D55,3,0),0)</f>
        <v>1193994.3570000001</v>
      </c>
      <c r="F24" s="25">
        <f>VLOOKUP(C24,RA!B28:I57,8,0)</f>
        <v>25888.016199999998</v>
      </c>
      <c r="G24" s="16">
        <f t="shared" si="0"/>
        <v>1168106.3408000001</v>
      </c>
      <c r="H24" s="27">
        <f>RA!J28</f>
        <v>2.16818580826844</v>
      </c>
      <c r="I24" s="20">
        <f>IFERROR(VLOOKUP(B24,RMS!C:E,3,FALSE),0)</f>
        <v>1193994.3576182299</v>
      </c>
      <c r="J24" s="21">
        <f>IFERROR(VLOOKUP(B24,RMS!C:F,4,FALSE),0)</f>
        <v>1168106.3335088501</v>
      </c>
      <c r="K24" s="22">
        <f t="shared" si="1"/>
        <v>-6.1822985298931599E-4</v>
      </c>
      <c r="L24" s="22">
        <f t="shared" si="2"/>
        <v>7.2911500465124846E-3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IFERROR(VLOOKUP(C25,RA!B29:D56,3,0),0)</f>
        <v>758065.51809999999</v>
      </c>
      <c r="F25" s="25">
        <f>VLOOKUP(C25,RA!B29:I58,8,0)</f>
        <v>97298.9274</v>
      </c>
      <c r="G25" s="16">
        <f t="shared" si="0"/>
        <v>660766.59069999994</v>
      </c>
      <c r="H25" s="27">
        <f>RA!J29</f>
        <v>12.835160692161301</v>
      </c>
      <c r="I25" s="20">
        <f>IFERROR(VLOOKUP(B25,RMS!C:E,3,FALSE),0)</f>
        <v>758065.79843203502</v>
      </c>
      <c r="J25" s="21">
        <f>IFERROR(VLOOKUP(B25,RMS!C:F,4,FALSE),0)</f>
        <v>660766.591353592</v>
      </c>
      <c r="K25" s="22">
        <f t="shared" si="1"/>
        <v>-0.28033203503582627</v>
      </c>
      <c r="L25" s="22">
        <f t="shared" si="2"/>
        <v>-6.5359205473214388E-4</v>
      </c>
      <c r="M25" s="32"/>
    </row>
    <row r="26" spans="1:13">
      <c r="A26" s="73"/>
      <c r="B26" s="12">
        <v>37</v>
      </c>
      <c r="C26" s="68" t="s">
        <v>64</v>
      </c>
      <c r="D26" s="68"/>
      <c r="E26" s="15">
        <f>IFERROR(VLOOKUP(C26,RA!B30:D57,3,0),0)</f>
        <v>1018360.7633</v>
      </c>
      <c r="F26" s="25">
        <f>VLOOKUP(C26,RA!B30:I59,8,0)</f>
        <v>126568.6237</v>
      </c>
      <c r="G26" s="16">
        <f t="shared" si="0"/>
        <v>891792.13959999999</v>
      </c>
      <c r="H26" s="27">
        <f>RA!J30</f>
        <v>12.4286626371831</v>
      </c>
      <c r="I26" s="20">
        <f>IFERROR(VLOOKUP(B26,RMS!C:E,3,FALSE),0)</f>
        <v>1018360.75086637</v>
      </c>
      <c r="J26" s="21">
        <f>IFERROR(VLOOKUP(B26,RMS!C:F,4,FALSE),0)</f>
        <v>891792.11307314702</v>
      </c>
      <c r="K26" s="22">
        <f t="shared" si="1"/>
        <v>1.243362994864583E-2</v>
      </c>
      <c r="L26" s="22">
        <f t="shared" si="2"/>
        <v>2.652685297653079E-2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IFERROR(VLOOKUP(C27,RA!B31:D58,3,0),0)</f>
        <v>773473.48549999995</v>
      </c>
      <c r="F27" s="25">
        <f>VLOOKUP(C27,RA!B31:I60,8,0)</f>
        <v>33320.370000000003</v>
      </c>
      <c r="G27" s="16">
        <f t="shared" si="0"/>
        <v>740153.11549999996</v>
      </c>
      <c r="H27" s="27">
        <f>RA!J31</f>
        <v>4.3078878105899898</v>
      </c>
      <c r="I27" s="20">
        <f>IFERROR(VLOOKUP(B27,RMS!C:E,3,FALSE),0)</f>
        <v>773473.38787787606</v>
      </c>
      <c r="J27" s="21">
        <f>IFERROR(VLOOKUP(B27,RMS!C:F,4,FALSE),0)</f>
        <v>740153.06653451303</v>
      </c>
      <c r="K27" s="22">
        <f t="shared" si="1"/>
        <v>9.7622123896144331E-2</v>
      </c>
      <c r="L27" s="22">
        <f t="shared" si="2"/>
        <v>4.8965486930683255E-2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IFERROR(VLOOKUP(C28,RA!B32:D59,3,0),0)</f>
        <v>124997.0922</v>
      </c>
      <c r="F28" s="25">
        <f>VLOOKUP(C28,RA!B32:I61,8,0)</f>
        <v>28592.849099999999</v>
      </c>
      <c r="G28" s="16">
        <f t="shared" si="0"/>
        <v>96404.243099999992</v>
      </c>
      <c r="H28" s="27">
        <f>RA!J32</f>
        <v>22.874811403012799</v>
      </c>
      <c r="I28" s="20">
        <f>IFERROR(VLOOKUP(B28,RMS!C:E,3,FALSE),0)</f>
        <v>124997.023779835</v>
      </c>
      <c r="J28" s="21">
        <f>IFERROR(VLOOKUP(B28,RMS!C:F,4,FALSE),0)</f>
        <v>96404.269916610399</v>
      </c>
      <c r="K28" s="22">
        <f t="shared" si="1"/>
        <v>6.8420165000134148E-2</v>
      </c>
      <c r="L28" s="22">
        <f t="shared" si="2"/>
        <v>-2.6816610406967811E-2</v>
      </c>
      <c r="M28" s="32"/>
    </row>
    <row r="29" spans="1:13">
      <c r="A29" s="73"/>
      <c r="B29" s="12">
        <v>40</v>
      </c>
      <c r="C29" s="68" t="s">
        <v>65</v>
      </c>
      <c r="D29" s="68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IFERROR(VLOOKUP(C30,RA!B34:D61,3,0),0)</f>
        <v>283670.9595</v>
      </c>
      <c r="F30" s="25">
        <f>VLOOKUP(C30,RA!B34:I64,8,0)</f>
        <v>26617.378000000001</v>
      </c>
      <c r="G30" s="16">
        <f t="shared" si="0"/>
        <v>257053.5815</v>
      </c>
      <c r="H30" s="27">
        <f>RA!J34</f>
        <v>0</v>
      </c>
      <c r="I30" s="20">
        <f>IFERROR(VLOOKUP(B30,RMS!C:E,3,FALSE),0)</f>
        <v>283670.95929999999</v>
      </c>
      <c r="J30" s="21">
        <f>IFERROR(VLOOKUP(B30,RMS!C:F,4,FALSE),0)</f>
        <v>257053.58600000001</v>
      </c>
      <c r="K30" s="22">
        <f t="shared" si="1"/>
        <v>2.0000000949949026E-4</v>
      </c>
      <c r="L30" s="22">
        <f t="shared" si="2"/>
        <v>-4.5000000100117177E-3</v>
      </c>
      <c r="M30" s="32"/>
    </row>
    <row r="31" spans="1:13" s="36" customFormat="1" ht="12" thickBot="1">
      <c r="A31" s="73"/>
      <c r="B31" s="12">
        <v>43</v>
      </c>
      <c r="C31" s="42" t="s">
        <v>73</v>
      </c>
      <c r="D31" s="41"/>
      <c r="E31" s="15">
        <f>IFERROR(VLOOKUP(C31,RA!B35:D62,3,0),0)</f>
        <v>16.666699999999999</v>
      </c>
      <c r="F31" s="25">
        <f>VLOOKUP(C31,RA!B35:I65,8,0)</f>
        <v>-2.7671000000000001</v>
      </c>
      <c r="G31" s="16">
        <f t="shared" si="0"/>
        <v>19.433799999999998</v>
      </c>
      <c r="H31" s="27">
        <f>RA!J35</f>
        <v>9.3831874954404704</v>
      </c>
      <c r="I31" s="20">
        <f>IFERROR(VLOOKUP(B31,RMS!C:E,3,FALSE),0)</f>
        <v>16.666699999999999</v>
      </c>
      <c r="J31" s="21">
        <f>IFERROR(VLOOKUP(B31,RMS!C:F,4,FALSE),0)</f>
        <v>19.433800000000002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IFERROR(VLOOKUP(C32,RA!B36:D63,3,0),0)</f>
        <v>69358.61</v>
      </c>
      <c r="F32" s="25">
        <f>VLOOKUP(C32,RA!B34:I65,8,0)</f>
        <v>1146.5899999999999</v>
      </c>
      <c r="G32" s="16">
        <f t="shared" si="0"/>
        <v>68212.02</v>
      </c>
      <c r="H32" s="27">
        <f>RA!J34</f>
        <v>0</v>
      </c>
      <c r="I32" s="20">
        <f>IFERROR(VLOOKUP(B32,RMS!C:E,3,FALSE),0)</f>
        <v>69358.61</v>
      </c>
      <c r="J32" s="21">
        <f>IFERROR(VLOOKUP(B32,RMS!C:F,4,FALSE),0)</f>
        <v>68212.02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IFERROR(VLOOKUP(C33,RA!B37:D64,3,0),0)</f>
        <v>65721.53</v>
      </c>
      <c r="F33" s="25">
        <f>VLOOKUP(C33,RA!B34:I65,8,0)</f>
        <v>-307.22000000000003</v>
      </c>
      <c r="G33" s="16">
        <f t="shared" si="0"/>
        <v>66028.75</v>
      </c>
      <c r="H33" s="27">
        <f>RA!J34</f>
        <v>0</v>
      </c>
      <c r="I33" s="20">
        <f>IFERROR(VLOOKUP(B33,RMS!C:E,3,FALSE),0)</f>
        <v>65721.53</v>
      </c>
      <c r="J33" s="21">
        <f>IFERROR(VLOOKUP(B33,RMS!C:F,4,FALSE),0)</f>
        <v>66028.75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IFERROR(VLOOKUP(C34,RA!B38:D65,3,0),0)</f>
        <v>5322.08</v>
      </c>
      <c r="F34" s="25">
        <f>VLOOKUP(C34,RA!B34:I66,8,0)</f>
        <v>939</v>
      </c>
      <c r="G34" s="16">
        <f t="shared" si="0"/>
        <v>4383.08</v>
      </c>
      <c r="H34" s="27">
        <f>RA!J35</f>
        <v>9.3831874954404704</v>
      </c>
      <c r="I34" s="20">
        <f>IFERROR(VLOOKUP(B34,RMS!C:E,3,FALSE),0)</f>
        <v>5322.08</v>
      </c>
      <c r="J34" s="21">
        <f>IFERROR(VLOOKUP(B34,RMS!C:F,4,FALSE),0)</f>
        <v>4383.08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IFERROR(VLOOKUP(C35,RA!B39:D66,3,0),0)</f>
        <v>38289.74</v>
      </c>
      <c r="F35" s="25">
        <f>VLOOKUP(C35,RA!B34:I67,8,0)</f>
        <v>-6927.02</v>
      </c>
      <c r="G35" s="16">
        <f t="shared" si="0"/>
        <v>45216.759999999995</v>
      </c>
      <c r="H35" s="27">
        <f>RA!J34</f>
        <v>0</v>
      </c>
      <c r="I35" s="20">
        <f>IFERROR(VLOOKUP(B35,RMS!C:E,3,FALSE),0)</f>
        <v>38289.74</v>
      </c>
      <c r="J35" s="21">
        <f>IFERROR(VLOOKUP(B35,RMS!C:F,4,FALSE),0)</f>
        <v>45216.76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9.3831874954404704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IFERROR(VLOOKUP(C37,RA!B41:D68,3,0),0)</f>
        <v>8089.7433000000001</v>
      </c>
      <c r="F37" s="25">
        <f>VLOOKUP(C37,RA!B8:I68,8,0)</f>
        <v>626.04259999999999</v>
      </c>
      <c r="G37" s="16">
        <f t="shared" si="0"/>
        <v>7463.7007000000003</v>
      </c>
      <c r="H37" s="27">
        <f>RA!J35</f>
        <v>9.3831874954404704</v>
      </c>
      <c r="I37" s="20">
        <f>IFERROR(VLOOKUP(B37,RMS!C:E,3,FALSE),0)</f>
        <v>8089.7435897435898</v>
      </c>
      <c r="J37" s="21">
        <f>IFERROR(VLOOKUP(B37,RMS!C:F,4,FALSE),0)</f>
        <v>7463.70085470085</v>
      </c>
      <c r="K37" s="22">
        <f t="shared" si="1"/>
        <v>-2.8974358974664938E-4</v>
      </c>
      <c r="L37" s="22">
        <f t="shared" si="2"/>
        <v>-1.5470084963453701E-4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IFERROR(VLOOKUP(C38,RA!B42:D69,3,0),0)</f>
        <v>294099.22960000002</v>
      </c>
      <c r="F38" s="25">
        <f>VLOOKUP(C38,RA!B8:I69,8,0)</f>
        <v>22089.5419</v>
      </c>
      <c r="G38" s="16">
        <f t="shared" si="0"/>
        <v>272009.68770000001</v>
      </c>
      <c r="H38" s="27">
        <f>RA!J36</f>
        <v>-16.602566794866402</v>
      </c>
      <c r="I38" s="20">
        <f>IFERROR(VLOOKUP(B38,RMS!C:E,3,FALSE),0)</f>
        <v>294099.22665384598</v>
      </c>
      <c r="J38" s="21">
        <f>IFERROR(VLOOKUP(B38,RMS!C:F,4,FALSE),0)</f>
        <v>272009.688545299</v>
      </c>
      <c r="K38" s="22">
        <f t="shared" si="1"/>
        <v>2.9461540398187935E-3</v>
      </c>
      <c r="L38" s="22">
        <f t="shared" si="2"/>
        <v>-8.4529898595064878E-4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IFERROR(VLOOKUP(C39,RA!B43:D70,3,0),0)</f>
        <v>33336.1</v>
      </c>
      <c r="F39" s="25">
        <f>VLOOKUP(C39,RA!B9:I70,8,0)</f>
        <v>-107.98</v>
      </c>
      <c r="G39" s="16">
        <f t="shared" si="0"/>
        <v>33444.080000000002</v>
      </c>
      <c r="H39" s="27">
        <f>RA!J37</f>
        <v>1.6531328987129399</v>
      </c>
      <c r="I39" s="20">
        <f>IFERROR(VLOOKUP(B39,RMS!C:E,3,FALSE),0)</f>
        <v>33336.1</v>
      </c>
      <c r="J39" s="21">
        <f>IFERROR(VLOOKUP(B39,RMS!C:F,4,FALSE),0)</f>
        <v>33444.080000000002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IFERROR(VLOOKUP(C40,RA!B44:D71,3,0),0)</f>
        <v>51629.86</v>
      </c>
      <c r="F40" s="25">
        <f>VLOOKUP(C40,RA!B10:I71,8,0)</f>
        <v>7295.92</v>
      </c>
      <c r="G40" s="16">
        <f t="shared" si="0"/>
        <v>44333.94</v>
      </c>
      <c r="H40" s="27">
        <f>RA!J38</f>
        <v>-0.46745716358094502</v>
      </c>
      <c r="I40" s="20">
        <f>IFERROR(VLOOKUP(B40,RMS!C:E,3,FALSE),0)</f>
        <v>51629.86</v>
      </c>
      <c r="J40" s="21">
        <f>IFERROR(VLOOKUP(B40,RMS!C:F,4,FALSE),0)</f>
        <v>44333.94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67</v>
      </c>
      <c r="D41" s="70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17.643477738027201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IFERROR(VLOOKUP(C42,RA!B46:D73,3,0),0)</f>
        <v>3954.9103</v>
      </c>
      <c r="F42" s="25">
        <f>VLOOKUP(C42,RA!B8:I72,8,0)</f>
        <v>527.33680000000004</v>
      </c>
      <c r="G42" s="16">
        <f t="shared" si="0"/>
        <v>3427.5735</v>
      </c>
      <c r="H42" s="27">
        <f>RA!J39</f>
        <v>17.643477738027201</v>
      </c>
      <c r="I42" s="20">
        <f>VLOOKUP(B42,RMS!C:E,3,FALSE)</f>
        <v>3954.9103698661202</v>
      </c>
      <c r="J42" s="21">
        <f>IFERROR(VLOOKUP(B42,RMS!C:F,4,FALSE),0)</f>
        <v>3427.5735118372299</v>
      </c>
      <c r="K42" s="22">
        <f t="shared" si="1"/>
        <v>-6.9866120156802936E-5</v>
      </c>
      <c r="L42" s="22">
        <f t="shared" si="2"/>
        <v>-1.1837229976663366E-5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15534429.1349</v>
      </c>
      <c r="E7" s="64"/>
      <c r="F7" s="64"/>
      <c r="G7" s="52">
        <v>14743379.6954</v>
      </c>
      <c r="H7" s="53">
        <v>5.3654552473258104</v>
      </c>
      <c r="I7" s="52">
        <v>1697612.6479</v>
      </c>
      <c r="J7" s="53">
        <v>10.9280658668435</v>
      </c>
      <c r="K7" s="52">
        <v>1688687.4066000001</v>
      </c>
      <c r="L7" s="53">
        <v>11.4538690686158</v>
      </c>
      <c r="M7" s="53">
        <v>5.2853128797649999E-3</v>
      </c>
      <c r="N7" s="52">
        <v>391020396.0122</v>
      </c>
      <c r="O7" s="52">
        <v>7814164213.1035004</v>
      </c>
      <c r="P7" s="52">
        <v>836389</v>
      </c>
      <c r="Q7" s="52">
        <v>867176</v>
      </c>
      <c r="R7" s="53">
        <v>-3.5502596935339499</v>
      </c>
      <c r="S7" s="52">
        <v>18.5732107128382</v>
      </c>
      <c r="T7" s="52">
        <v>18.499616436917101</v>
      </c>
      <c r="U7" s="54">
        <v>0.39623884668593901</v>
      </c>
    </row>
    <row r="8" spans="1:23" ht="12" thickBot="1">
      <c r="A8" s="76">
        <v>42726</v>
      </c>
      <c r="B8" s="74" t="s">
        <v>6</v>
      </c>
      <c r="C8" s="75"/>
      <c r="D8" s="55">
        <v>592064.59519999998</v>
      </c>
      <c r="E8" s="58"/>
      <c r="F8" s="58"/>
      <c r="G8" s="55">
        <v>515589.96260000003</v>
      </c>
      <c r="H8" s="56">
        <v>14.8324517828773</v>
      </c>
      <c r="I8" s="55">
        <v>157546.4988</v>
      </c>
      <c r="J8" s="56">
        <v>26.609680780993301</v>
      </c>
      <c r="K8" s="55">
        <v>130272.212</v>
      </c>
      <c r="L8" s="56">
        <v>25.266630743365798</v>
      </c>
      <c r="M8" s="56">
        <v>0.209363811217084</v>
      </c>
      <c r="N8" s="55">
        <v>14046349.277000001</v>
      </c>
      <c r="O8" s="55">
        <v>291341439.71990001</v>
      </c>
      <c r="P8" s="55">
        <v>19885</v>
      </c>
      <c r="Q8" s="55">
        <v>18473</v>
      </c>
      <c r="R8" s="56">
        <v>7.6435879391544503</v>
      </c>
      <c r="S8" s="55">
        <v>29.774432748302701</v>
      </c>
      <c r="T8" s="55">
        <v>29.555416185784701</v>
      </c>
      <c r="U8" s="57">
        <v>0.73558601223247999</v>
      </c>
    </row>
    <row r="9" spans="1:23" ht="12" thickBot="1">
      <c r="A9" s="77"/>
      <c r="B9" s="74" t="s">
        <v>7</v>
      </c>
      <c r="C9" s="75"/>
      <c r="D9" s="55">
        <v>99532.580400000006</v>
      </c>
      <c r="E9" s="58"/>
      <c r="F9" s="58"/>
      <c r="G9" s="55">
        <v>75478.897400000002</v>
      </c>
      <c r="H9" s="56">
        <v>31.868090060361698</v>
      </c>
      <c r="I9" s="55">
        <v>25298.895</v>
      </c>
      <c r="J9" s="56">
        <v>25.417702322525098</v>
      </c>
      <c r="K9" s="55">
        <v>17622.681700000001</v>
      </c>
      <c r="L9" s="56">
        <v>23.347826090527899</v>
      </c>
      <c r="M9" s="56">
        <v>0.43558712746880102</v>
      </c>
      <c r="N9" s="55">
        <v>2061476.4180999999</v>
      </c>
      <c r="O9" s="55">
        <v>39806666.772600003</v>
      </c>
      <c r="P9" s="55">
        <v>5858</v>
      </c>
      <c r="Q9" s="55">
        <v>4710</v>
      </c>
      <c r="R9" s="56">
        <v>24.3736730360934</v>
      </c>
      <c r="S9" s="55">
        <v>16.9908809149881</v>
      </c>
      <c r="T9" s="55">
        <v>17.102101783439501</v>
      </c>
      <c r="U9" s="57">
        <v>-0.65459153653021895</v>
      </c>
    </row>
    <row r="10" spans="1:23" ht="12" thickBot="1">
      <c r="A10" s="77"/>
      <c r="B10" s="74" t="s">
        <v>8</v>
      </c>
      <c r="C10" s="75"/>
      <c r="D10" s="55">
        <v>108233.57309999999</v>
      </c>
      <c r="E10" s="58"/>
      <c r="F10" s="58"/>
      <c r="G10" s="55">
        <v>95904.057199999996</v>
      </c>
      <c r="H10" s="56">
        <v>12.856094163240501</v>
      </c>
      <c r="I10" s="55">
        <v>27841.482899999999</v>
      </c>
      <c r="J10" s="56">
        <v>25.723518223200902</v>
      </c>
      <c r="K10" s="55">
        <v>26818.355500000001</v>
      </c>
      <c r="L10" s="56">
        <v>27.963734051493301</v>
      </c>
      <c r="M10" s="56">
        <v>3.8150266148870002E-2</v>
      </c>
      <c r="N10" s="55">
        <v>2442050.5773999998</v>
      </c>
      <c r="O10" s="55">
        <v>63083161.221100003</v>
      </c>
      <c r="P10" s="55">
        <v>84739</v>
      </c>
      <c r="Q10" s="55">
        <v>92842</v>
      </c>
      <c r="R10" s="56">
        <v>-8.7277309838219796</v>
      </c>
      <c r="S10" s="55">
        <v>1.2772580877754001</v>
      </c>
      <c r="T10" s="55">
        <v>0.95320927705133496</v>
      </c>
      <c r="U10" s="57">
        <v>25.370660309418302</v>
      </c>
    </row>
    <row r="11" spans="1:23" ht="12" thickBot="1">
      <c r="A11" s="77"/>
      <c r="B11" s="74" t="s">
        <v>9</v>
      </c>
      <c r="C11" s="75"/>
      <c r="D11" s="55">
        <v>53039.542500000003</v>
      </c>
      <c r="E11" s="58"/>
      <c r="F11" s="58"/>
      <c r="G11" s="55">
        <v>67639.644</v>
      </c>
      <c r="H11" s="56">
        <v>-21.585124694032999</v>
      </c>
      <c r="I11" s="55">
        <v>12334.715</v>
      </c>
      <c r="J11" s="56">
        <v>23.255696445722599</v>
      </c>
      <c r="K11" s="55">
        <v>14618.9174</v>
      </c>
      <c r="L11" s="56">
        <v>21.612942551856101</v>
      </c>
      <c r="M11" s="56">
        <v>-0.156249764431941</v>
      </c>
      <c r="N11" s="55">
        <v>1320832.3962999999</v>
      </c>
      <c r="O11" s="55">
        <v>23831524.9168</v>
      </c>
      <c r="P11" s="55">
        <v>2299</v>
      </c>
      <c r="Q11" s="55">
        <v>2364</v>
      </c>
      <c r="R11" s="56">
        <v>-2.74957698815567</v>
      </c>
      <c r="S11" s="55">
        <v>23.070701391909498</v>
      </c>
      <c r="T11" s="55">
        <v>22.950134560067699</v>
      </c>
      <c r="U11" s="57">
        <v>0.52259716682962398</v>
      </c>
    </row>
    <row r="12" spans="1:23" ht="12" thickBot="1">
      <c r="A12" s="77"/>
      <c r="B12" s="74" t="s">
        <v>10</v>
      </c>
      <c r="C12" s="75"/>
      <c r="D12" s="55">
        <v>148196.49119999999</v>
      </c>
      <c r="E12" s="58"/>
      <c r="F12" s="58"/>
      <c r="G12" s="55">
        <v>206791.89600000001</v>
      </c>
      <c r="H12" s="56">
        <v>-28.335445408363601</v>
      </c>
      <c r="I12" s="55">
        <v>22947.444500000001</v>
      </c>
      <c r="J12" s="56">
        <v>15.484472212659201</v>
      </c>
      <c r="K12" s="55">
        <v>24029.397400000002</v>
      </c>
      <c r="L12" s="56">
        <v>11.6200866014595</v>
      </c>
      <c r="M12" s="56">
        <v>-4.5026218593396998E-2</v>
      </c>
      <c r="N12" s="55">
        <v>5300034.1584000001</v>
      </c>
      <c r="O12" s="55">
        <v>92380688.8433</v>
      </c>
      <c r="P12" s="55">
        <v>1314</v>
      </c>
      <c r="Q12" s="55">
        <v>1237</v>
      </c>
      <c r="R12" s="56">
        <v>6.2247372675828601</v>
      </c>
      <c r="S12" s="55">
        <v>112.782717808219</v>
      </c>
      <c r="T12" s="55">
        <v>116.125448746968</v>
      </c>
      <c r="U12" s="57">
        <v>-2.9638680497427199</v>
      </c>
    </row>
    <row r="13" spans="1:23" ht="12" thickBot="1">
      <c r="A13" s="77"/>
      <c r="B13" s="74" t="s">
        <v>11</v>
      </c>
      <c r="C13" s="75"/>
      <c r="D13" s="55">
        <v>211275.00020000001</v>
      </c>
      <c r="E13" s="58"/>
      <c r="F13" s="58"/>
      <c r="G13" s="55">
        <v>254722.02830000001</v>
      </c>
      <c r="H13" s="56">
        <v>-17.056643428117699</v>
      </c>
      <c r="I13" s="55">
        <v>63471.008300000001</v>
      </c>
      <c r="J13" s="56">
        <v>30.041892433991801</v>
      </c>
      <c r="K13" s="55">
        <v>58211.816800000001</v>
      </c>
      <c r="L13" s="56">
        <v>22.853075247752301</v>
      </c>
      <c r="M13" s="56">
        <v>9.0345771513525006E-2</v>
      </c>
      <c r="N13" s="55">
        <v>5789907.5082999999</v>
      </c>
      <c r="O13" s="55">
        <v>125513136.9686</v>
      </c>
      <c r="P13" s="55">
        <v>7031</v>
      </c>
      <c r="Q13" s="55">
        <v>6512</v>
      </c>
      <c r="R13" s="56">
        <v>7.9699017199017304</v>
      </c>
      <c r="S13" s="55">
        <v>30.049068439766799</v>
      </c>
      <c r="T13" s="55">
        <v>31.304033384520899</v>
      </c>
      <c r="U13" s="57">
        <v>-4.1763855251277002</v>
      </c>
    </row>
    <row r="14" spans="1:23" ht="12" thickBot="1">
      <c r="A14" s="77"/>
      <c r="B14" s="74" t="s">
        <v>12</v>
      </c>
      <c r="C14" s="75"/>
      <c r="D14" s="55">
        <v>105727.5863</v>
      </c>
      <c r="E14" s="58"/>
      <c r="F14" s="58"/>
      <c r="G14" s="55">
        <v>182967.51680000001</v>
      </c>
      <c r="H14" s="56">
        <v>-42.215105637811199</v>
      </c>
      <c r="I14" s="55">
        <v>19374.6744</v>
      </c>
      <c r="J14" s="56">
        <v>18.325089106853099</v>
      </c>
      <c r="K14" s="55">
        <v>34210.1469</v>
      </c>
      <c r="L14" s="56">
        <v>18.697388202188201</v>
      </c>
      <c r="M14" s="56">
        <v>-0.43365708260083502</v>
      </c>
      <c r="N14" s="55">
        <v>2373229.0022</v>
      </c>
      <c r="O14" s="55">
        <v>50799252.001100004</v>
      </c>
      <c r="P14" s="55">
        <v>1558</v>
      </c>
      <c r="Q14" s="55">
        <v>1850</v>
      </c>
      <c r="R14" s="56">
        <v>-15.7837837837838</v>
      </c>
      <c r="S14" s="55">
        <v>67.861095186136097</v>
      </c>
      <c r="T14" s="55">
        <v>47.591970432432397</v>
      </c>
      <c r="U14" s="57">
        <v>29.868549421590501</v>
      </c>
    </row>
    <row r="15" spans="1:23" ht="12" thickBot="1">
      <c r="A15" s="77"/>
      <c r="B15" s="74" t="s">
        <v>13</v>
      </c>
      <c r="C15" s="75"/>
      <c r="D15" s="55">
        <v>72485.660900000003</v>
      </c>
      <c r="E15" s="58"/>
      <c r="F15" s="58"/>
      <c r="G15" s="55">
        <v>106153.18090000001</v>
      </c>
      <c r="H15" s="56">
        <v>-31.715978470504801</v>
      </c>
      <c r="I15" s="55">
        <v>12050.2338</v>
      </c>
      <c r="J15" s="56">
        <v>16.6243001034705</v>
      </c>
      <c r="K15" s="55">
        <v>626.97500000000002</v>
      </c>
      <c r="L15" s="56">
        <v>0.59063232461270498</v>
      </c>
      <c r="M15" s="56">
        <v>18.219640017544599</v>
      </c>
      <c r="N15" s="55">
        <v>1875942.2061000001</v>
      </c>
      <c r="O15" s="55">
        <v>46055700.827</v>
      </c>
      <c r="P15" s="55">
        <v>2306</v>
      </c>
      <c r="Q15" s="55">
        <v>2214</v>
      </c>
      <c r="R15" s="56">
        <v>4.1553748870821998</v>
      </c>
      <c r="S15" s="55">
        <v>31.4335042931483</v>
      </c>
      <c r="T15" s="55">
        <v>34.271386359530297</v>
      </c>
      <c r="U15" s="57">
        <v>-9.0282077362928401</v>
      </c>
    </row>
    <row r="16" spans="1:23" ht="12" thickBot="1">
      <c r="A16" s="77"/>
      <c r="B16" s="74" t="s">
        <v>14</v>
      </c>
      <c r="C16" s="75"/>
      <c r="D16" s="55">
        <v>586516.79909999995</v>
      </c>
      <c r="E16" s="58"/>
      <c r="F16" s="58"/>
      <c r="G16" s="55">
        <v>431351.62939999998</v>
      </c>
      <c r="H16" s="56">
        <v>35.971851993657999</v>
      </c>
      <c r="I16" s="55">
        <v>-19923.440600000002</v>
      </c>
      <c r="J16" s="56">
        <v>-3.3969087723612001</v>
      </c>
      <c r="K16" s="55">
        <v>22426.798200000001</v>
      </c>
      <c r="L16" s="56">
        <v>5.1991917200347997</v>
      </c>
      <c r="M16" s="56">
        <v>-1.8883765048548</v>
      </c>
      <c r="N16" s="55">
        <v>16210370.520500001</v>
      </c>
      <c r="O16" s="55">
        <v>395117130.26319999</v>
      </c>
      <c r="P16" s="55">
        <v>28424</v>
      </c>
      <c r="Q16" s="55">
        <v>27144</v>
      </c>
      <c r="R16" s="56">
        <v>4.7155909224874799</v>
      </c>
      <c r="S16" s="55">
        <v>20.6345623100197</v>
      </c>
      <c r="T16" s="55">
        <v>20.565054634541699</v>
      </c>
      <c r="U16" s="57">
        <v>0.33685073825988299</v>
      </c>
    </row>
    <row r="17" spans="1:21" ht="12" thickBot="1">
      <c r="A17" s="77"/>
      <c r="B17" s="74" t="s">
        <v>15</v>
      </c>
      <c r="C17" s="75"/>
      <c r="D17" s="55">
        <v>560234.35679999995</v>
      </c>
      <c r="E17" s="58"/>
      <c r="F17" s="58"/>
      <c r="G17" s="55">
        <v>489995.15429999999</v>
      </c>
      <c r="H17" s="56">
        <v>14.334672880662</v>
      </c>
      <c r="I17" s="55">
        <v>73518.910900000003</v>
      </c>
      <c r="J17" s="56">
        <v>13.1228850940046</v>
      </c>
      <c r="K17" s="55">
        <v>43325.152900000001</v>
      </c>
      <c r="L17" s="56">
        <v>8.8419553784962801</v>
      </c>
      <c r="M17" s="56">
        <v>0.696910593014895</v>
      </c>
      <c r="N17" s="55">
        <v>12399752.597899999</v>
      </c>
      <c r="O17" s="55">
        <v>387670005.81919998</v>
      </c>
      <c r="P17" s="55">
        <v>9247</v>
      </c>
      <c r="Q17" s="55">
        <v>10127</v>
      </c>
      <c r="R17" s="56">
        <v>-8.6896415522859591</v>
      </c>
      <c r="S17" s="55">
        <v>60.585525770520199</v>
      </c>
      <c r="T17" s="55">
        <v>76.025706072874499</v>
      </c>
      <c r="U17" s="57">
        <v>-25.4849324256706</v>
      </c>
    </row>
    <row r="18" spans="1:21" ht="12" customHeight="1" thickBot="1">
      <c r="A18" s="77"/>
      <c r="B18" s="74" t="s">
        <v>16</v>
      </c>
      <c r="C18" s="75"/>
      <c r="D18" s="55">
        <v>1835610.8777999999</v>
      </c>
      <c r="E18" s="58"/>
      <c r="F18" s="58"/>
      <c r="G18" s="55">
        <v>1216345.6606000001</v>
      </c>
      <c r="H18" s="56">
        <v>50.911943640636501</v>
      </c>
      <c r="I18" s="55">
        <v>225493.74489999999</v>
      </c>
      <c r="J18" s="56">
        <v>12.284397942240201</v>
      </c>
      <c r="K18" s="55">
        <v>171457.29810000001</v>
      </c>
      <c r="L18" s="56">
        <v>14.096099789218099</v>
      </c>
      <c r="M18" s="56">
        <v>0.31515979429749302</v>
      </c>
      <c r="N18" s="55">
        <v>35810548.567400001</v>
      </c>
      <c r="O18" s="55">
        <v>756516474.38680005</v>
      </c>
      <c r="P18" s="55">
        <v>62817</v>
      </c>
      <c r="Q18" s="55">
        <v>57506</v>
      </c>
      <c r="R18" s="56">
        <v>9.2355580287274393</v>
      </c>
      <c r="S18" s="55">
        <v>29.221562280911201</v>
      </c>
      <c r="T18" s="55">
        <v>23.812206947101199</v>
      </c>
      <c r="U18" s="57">
        <v>18.511519958478299</v>
      </c>
    </row>
    <row r="19" spans="1:21" ht="12" customHeight="1" thickBot="1">
      <c r="A19" s="77"/>
      <c r="B19" s="74" t="s">
        <v>17</v>
      </c>
      <c r="C19" s="75"/>
      <c r="D19" s="55">
        <v>462820.23149999999</v>
      </c>
      <c r="E19" s="58"/>
      <c r="F19" s="58"/>
      <c r="G19" s="55">
        <v>444048.24209999997</v>
      </c>
      <c r="H19" s="56">
        <v>4.2274662120546296</v>
      </c>
      <c r="I19" s="55">
        <v>60861.407800000001</v>
      </c>
      <c r="J19" s="56">
        <v>13.1501182657353</v>
      </c>
      <c r="K19" s="55">
        <v>37318.3197</v>
      </c>
      <c r="L19" s="56">
        <v>8.4041138241002002</v>
      </c>
      <c r="M19" s="56">
        <v>0.63087213704319101</v>
      </c>
      <c r="N19" s="55">
        <v>12803508.3002</v>
      </c>
      <c r="O19" s="55">
        <v>234595322.588</v>
      </c>
      <c r="P19" s="55">
        <v>10874</v>
      </c>
      <c r="Q19" s="55">
        <v>10653</v>
      </c>
      <c r="R19" s="56">
        <v>2.0745329954003502</v>
      </c>
      <c r="S19" s="55">
        <v>42.562095962847202</v>
      </c>
      <c r="T19" s="55">
        <v>45.2913618041866</v>
      </c>
      <c r="U19" s="57">
        <v>-6.4124328926889502</v>
      </c>
    </row>
    <row r="20" spans="1:21" ht="12" thickBot="1">
      <c r="A20" s="77"/>
      <c r="B20" s="74" t="s">
        <v>18</v>
      </c>
      <c r="C20" s="75"/>
      <c r="D20" s="55">
        <v>1093240.4942000001</v>
      </c>
      <c r="E20" s="58"/>
      <c r="F20" s="58"/>
      <c r="G20" s="55">
        <v>874014.3726</v>
      </c>
      <c r="H20" s="56">
        <v>25.082667799598202</v>
      </c>
      <c r="I20" s="55">
        <v>86289.741800000003</v>
      </c>
      <c r="J20" s="56">
        <v>7.89302465997147</v>
      </c>
      <c r="K20" s="55">
        <v>76023.855100000001</v>
      </c>
      <c r="L20" s="56">
        <v>8.69823855114028</v>
      </c>
      <c r="M20" s="56">
        <v>0.13503507137985199</v>
      </c>
      <c r="N20" s="55">
        <v>27666482.4881</v>
      </c>
      <c r="O20" s="55">
        <v>473792111.41820002</v>
      </c>
      <c r="P20" s="55">
        <v>41628</v>
      </c>
      <c r="Q20" s="55">
        <v>42851</v>
      </c>
      <c r="R20" s="56">
        <v>-2.85407575085762</v>
      </c>
      <c r="S20" s="55">
        <v>26.262143129624299</v>
      </c>
      <c r="T20" s="55">
        <v>23.542865858439701</v>
      </c>
      <c r="U20" s="57">
        <v>10.3543616290674</v>
      </c>
    </row>
    <row r="21" spans="1:21" ht="12" customHeight="1" thickBot="1">
      <c r="A21" s="77"/>
      <c r="B21" s="74" t="s">
        <v>19</v>
      </c>
      <c r="C21" s="75"/>
      <c r="D21" s="55">
        <v>308793.54570000002</v>
      </c>
      <c r="E21" s="58"/>
      <c r="F21" s="58"/>
      <c r="G21" s="55">
        <v>272939.20309999998</v>
      </c>
      <c r="H21" s="56">
        <v>13.1363842909967</v>
      </c>
      <c r="I21" s="55">
        <v>43916.394200000002</v>
      </c>
      <c r="J21" s="56">
        <v>14.2219275018999</v>
      </c>
      <c r="K21" s="55">
        <v>31354.2673</v>
      </c>
      <c r="L21" s="56">
        <v>11.4876378856109</v>
      </c>
      <c r="M21" s="56">
        <v>0.400651266374833</v>
      </c>
      <c r="N21" s="55">
        <v>7952209.8229999999</v>
      </c>
      <c r="O21" s="55">
        <v>147195101.8037</v>
      </c>
      <c r="P21" s="55">
        <v>24985</v>
      </c>
      <c r="Q21" s="55">
        <v>24758</v>
      </c>
      <c r="R21" s="56">
        <v>0.91687535342110904</v>
      </c>
      <c r="S21" s="55">
        <v>12.359157322393401</v>
      </c>
      <c r="T21" s="55">
        <v>12.8753858591162</v>
      </c>
      <c r="U21" s="57">
        <v>-4.1768910554076397</v>
      </c>
    </row>
    <row r="22" spans="1:21" ht="12" customHeight="1" thickBot="1">
      <c r="A22" s="77"/>
      <c r="B22" s="74" t="s">
        <v>20</v>
      </c>
      <c r="C22" s="75"/>
      <c r="D22" s="55">
        <v>1042735.344</v>
      </c>
      <c r="E22" s="58"/>
      <c r="F22" s="58"/>
      <c r="G22" s="55">
        <v>1551752.1932999999</v>
      </c>
      <c r="H22" s="56">
        <v>-32.802714988757998</v>
      </c>
      <c r="I22" s="55">
        <v>52879.483</v>
      </c>
      <c r="J22" s="56">
        <v>5.0712276422079396</v>
      </c>
      <c r="K22" s="55">
        <v>181871.9356</v>
      </c>
      <c r="L22" s="56">
        <v>11.720423943028299</v>
      </c>
      <c r="M22" s="56">
        <v>-0.70924880287027603</v>
      </c>
      <c r="N22" s="55">
        <v>25051725.857900001</v>
      </c>
      <c r="O22" s="55">
        <v>507204076.97689998</v>
      </c>
      <c r="P22" s="55">
        <v>60823</v>
      </c>
      <c r="Q22" s="55">
        <v>95082</v>
      </c>
      <c r="R22" s="56">
        <v>-36.0310048168949</v>
      </c>
      <c r="S22" s="55">
        <v>17.143767061802301</v>
      </c>
      <c r="T22" s="55">
        <v>20.5370442376054</v>
      </c>
      <c r="U22" s="57">
        <v>-19.793066270502798</v>
      </c>
    </row>
    <row r="23" spans="1:21" ht="12" thickBot="1">
      <c r="A23" s="77"/>
      <c r="B23" s="74" t="s">
        <v>21</v>
      </c>
      <c r="C23" s="75"/>
      <c r="D23" s="55">
        <v>1989988.1876000001</v>
      </c>
      <c r="E23" s="58"/>
      <c r="F23" s="58"/>
      <c r="G23" s="55">
        <v>1896762.706</v>
      </c>
      <c r="H23" s="56">
        <v>4.9149786267465698</v>
      </c>
      <c r="I23" s="55">
        <v>213460.93150000001</v>
      </c>
      <c r="J23" s="56">
        <v>10.726743647531</v>
      </c>
      <c r="K23" s="55">
        <v>200222.39350000001</v>
      </c>
      <c r="L23" s="56">
        <v>10.556006445436701</v>
      </c>
      <c r="M23" s="56">
        <v>6.6119167634463002E-2</v>
      </c>
      <c r="N23" s="55">
        <v>48200312.735600002</v>
      </c>
      <c r="O23" s="55">
        <v>1135639379.8941</v>
      </c>
      <c r="P23" s="55">
        <v>64115</v>
      </c>
      <c r="Q23" s="55">
        <v>57170</v>
      </c>
      <c r="R23" s="56">
        <v>12.1479797096379</v>
      </c>
      <c r="S23" s="55">
        <v>31.037794394447499</v>
      </c>
      <c r="T23" s="55">
        <v>29.8910027357005</v>
      </c>
      <c r="U23" s="57">
        <v>3.69482329888779</v>
      </c>
    </row>
    <row r="24" spans="1:21" ht="12" thickBot="1">
      <c r="A24" s="77"/>
      <c r="B24" s="74" t="s">
        <v>22</v>
      </c>
      <c r="C24" s="75"/>
      <c r="D24" s="55">
        <v>256618.61850000001</v>
      </c>
      <c r="E24" s="58"/>
      <c r="F24" s="58"/>
      <c r="G24" s="55">
        <v>225219.69450000001</v>
      </c>
      <c r="H24" s="56">
        <v>13.941464608460301</v>
      </c>
      <c r="I24" s="55">
        <v>36222.588400000001</v>
      </c>
      <c r="J24" s="56">
        <v>14.115339179881101</v>
      </c>
      <c r="K24" s="55">
        <v>40519.521399999998</v>
      </c>
      <c r="L24" s="56">
        <v>17.9911092988362</v>
      </c>
      <c r="M24" s="56">
        <v>-0.106045995893722</v>
      </c>
      <c r="N24" s="55">
        <v>6954899.6664000005</v>
      </c>
      <c r="O24" s="55">
        <v>111947258.53470001</v>
      </c>
      <c r="P24" s="55">
        <v>24402</v>
      </c>
      <c r="Q24" s="55">
        <v>25705</v>
      </c>
      <c r="R24" s="56">
        <v>-5.06905271347987</v>
      </c>
      <c r="S24" s="55">
        <v>10.516294504548799</v>
      </c>
      <c r="T24" s="55">
        <v>12.7794629021591</v>
      </c>
      <c r="U24" s="57">
        <v>-21.520587851846201</v>
      </c>
    </row>
    <row r="25" spans="1:21" ht="12" thickBot="1">
      <c r="A25" s="77"/>
      <c r="B25" s="74" t="s">
        <v>23</v>
      </c>
      <c r="C25" s="75"/>
      <c r="D25" s="55">
        <v>359094.96360000002</v>
      </c>
      <c r="E25" s="58"/>
      <c r="F25" s="58"/>
      <c r="G25" s="55">
        <v>435878.0637</v>
      </c>
      <c r="H25" s="56">
        <v>-17.6157293735358</v>
      </c>
      <c r="I25" s="55">
        <v>19853.975600000002</v>
      </c>
      <c r="J25" s="56">
        <v>5.52889280344115</v>
      </c>
      <c r="K25" s="55">
        <v>27247.0939</v>
      </c>
      <c r="L25" s="56">
        <v>6.2510817059041699</v>
      </c>
      <c r="M25" s="56">
        <v>-0.27133603044543397</v>
      </c>
      <c r="N25" s="55">
        <v>10276848.177999999</v>
      </c>
      <c r="O25" s="55">
        <v>135670864.7527</v>
      </c>
      <c r="P25" s="55">
        <v>16748</v>
      </c>
      <c r="Q25" s="55">
        <v>18589</v>
      </c>
      <c r="R25" s="56">
        <v>-9.9037064930873093</v>
      </c>
      <c r="S25" s="55">
        <v>21.4410654167662</v>
      </c>
      <c r="T25" s="55">
        <v>22.643556065415002</v>
      </c>
      <c r="U25" s="57">
        <v>-5.6083530611708401</v>
      </c>
    </row>
    <row r="26" spans="1:21" ht="12" thickBot="1">
      <c r="A26" s="77"/>
      <c r="B26" s="74" t="s">
        <v>24</v>
      </c>
      <c r="C26" s="75"/>
      <c r="D26" s="55">
        <v>695453.11549999996</v>
      </c>
      <c r="E26" s="58"/>
      <c r="F26" s="58"/>
      <c r="G26" s="55">
        <v>530602.2598</v>
      </c>
      <c r="H26" s="56">
        <v>31.068630533563301</v>
      </c>
      <c r="I26" s="55">
        <v>144521.31140000001</v>
      </c>
      <c r="J26" s="56">
        <v>20.7808848905789</v>
      </c>
      <c r="K26" s="55">
        <v>123794.1428</v>
      </c>
      <c r="L26" s="56">
        <v>23.3308736466109</v>
      </c>
      <c r="M26" s="56">
        <v>0.167432546735967</v>
      </c>
      <c r="N26" s="55">
        <v>15811797.8529</v>
      </c>
      <c r="O26" s="55">
        <v>250145433.20860001</v>
      </c>
      <c r="P26" s="55">
        <v>49146</v>
      </c>
      <c r="Q26" s="55">
        <v>49003</v>
      </c>
      <c r="R26" s="56">
        <v>0.29181886823255199</v>
      </c>
      <c r="S26" s="55">
        <v>14.150757243722801</v>
      </c>
      <c r="T26" s="55">
        <v>13.4022880435892</v>
      </c>
      <c r="U26" s="57">
        <v>5.2892519265400901</v>
      </c>
    </row>
    <row r="27" spans="1:21" ht="12" thickBot="1">
      <c r="A27" s="77"/>
      <c r="B27" s="74" t="s">
        <v>25</v>
      </c>
      <c r="C27" s="75"/>
      <c r="D27" s="55">
        <v>230386.9253</v>
      </c>
      <c r="E27" s="58"/>
      <c r="F27" s="58"/>
      <c r="G27" s="55">
        <v>202168.9884</v>
      </c>
      <c r="H27" s="56">
        <v>13.957599097330201</v>
      </c>
      <c r="I27" s="55">
        <v>56087.037700000001</v>
      </c>
      <c r="J27" s="56">
        <v>24.3447138447487</v>
      </c>
      <c r="K27" s="55">
        <v>56139.303200000002</v>
      </c>
      <c r="L27" s="56">
        <v>27.768503787003201</v>
      </c>
      <c r="M27" s="56">
        <v>-9.3099659277599996E-4</v>
      </c>
      <c r="N27" s="55">
        <v>5572202.3684</v>
      </c>
      <c r="O27" s="55">
        <v>91170240.0396</v>
      </c>
      <c r="P27" s="55">
        <v>29930</v>
      </c>
      <c r="Q27" s="55">
        <v>28025</v>
      </c>
      <c r="R27" s="56">
        <v>6.7975022301516503</v>
      </c>
      <c r="S27" s="55">
        <v>7.6975250684931504</v>
      </c>
      <c r="T27" s="55">
        <v>7.70280389652096</v>
      </c>
      <c r="U27" s="57">
        <v>-6.8578250552481998E-2</v>
      </c>
    </row>
    <row r="28" spans="1:21" ht="12" thickBot="1">
      <c r="A28" s="77"/>
      <c r="B28" s="74" t="s">
        <v>26</v>
      </c>
      <c r="C28" s="75"/>
      <c r="D28" s="55">
        <v>1193994.3570000001</v>
      </c>
      <c r="E28" s="58"/>
      <c r="F28" s="58"/>
      <c r="G28" s="55">
        <v>1521914.8633999999</v>
      </c>
      <c r="H28" s="56">
        <v>-21.546573614992901</v>
      </c>
      <c r="I28" s="55">
        <v>25888.016199999998</v>
      </c>
      <c r="J28" s="56">
        <v>2.16818580826844</v>
      </c>
      <c r="K28" s="55">
        <v>68541.489000000001</v>
      </c>
      <c r="L28" s="56">
        <v>4.5036349041809398</v>
      </c>
      <c r="M28" s="56">
        <v>-0.62230152017853002</v>
      </c>
      <c r="N28" s="55">
        <v>33970010.471500002</v>
      </c>
      <c r="O28" s="55">
        <v>406663438.05930001</v>
      </c>
      <c r="P28" s="55">
        <v>40226</v>
      </c>
      <c r="Q28" s="55">
        <v>46478</v>
      </c>
      <c r="R28" s="56">
        <v>-13.4515254529024</v>
      </c>
      <c r="S28" s="55">
        <v>29.6821547506588</v>
      </c>
      <c r="T28" s="55">
        <v>31.2936699406171</v>
      </c>
      <c r="U28" s="57">
        <v>-5.4292392297514196</v>
      </c>
    </row>
    <row r="29" spans="1:21" ht="12" thickBot="1">
      <c r="A29" s="77"/>
      <c r="B29" s="74" t="s">
        <v>27</v>
      </c>
      <c r="C29" s="75"/>
      <c r="D29" s="55">
        <v>758065.51809999999</v>
      </c>
      <c r="E29" s="58"/>
      <c r="F29" s="58"/>
      <c r="G29" s="55">
        <v>678758.90689999994</v>
      </c>
      <c r="H29" s="56">
        <v>11.6840619539279</v>
      </c>
      <c r="I29" s="55">
        <v>97298.9274</v>
      </c>
      <c r="J29" s="56">
        <v>12.835160692161301</v>
      </c>
      <c r="K29" s="55">
        <v>105539.28200000001</v>
      </c>
      <c r="L29" s="56">
        <v>15.5488614480235</v>
      </c>
      <c r="M29" s="56">
        <v>-7.8078554675026002E-2</v>
      </c>
      <c r="N29" s="55">
        <v>17889516.8554</v>
      </c>
      <c r="O29" s="55">
        <v>276510525.28899997</v>
      </c>
      <c r="P29" s="55">
        <v>106644</v>
      </c>
      <c r="Q29" s="55">
        <v>110580</v>
      </c>
      <c r="R29" s="56">
        <v>-3.5594139989148199</v>
      </c>
      <c r="S29" s="55">
        <v>7.1083747618243898</v>
      </c>
      <c r="T29" s="55">
        <v>7.1128021486706503</v>
      </c>
      <c r="U29" s="57">
        <v>-6.2284094390116E-2</v>
      </c>
    </row>
    <row r="30" spans="1:21" ht="12" thickBot="1">
      <c r="A30" s="77"/>
      <c r="B30" s="74" t="s">
        <v>28</v>
      </c>
      <c r="C30" s="75"/>
      <c r="D30" s="55">
        <v>1018360.7633</v>
      </c>
      <c r="E30" s="58"/>
      <c r="F30" s="58"/>
      <c r="G30" s="55">
        <v>703687.87860000005</v>
      </c>
      <c r="H30" s="56">
        <v>44.717678713757003</v>
      </c>
      <c r="I30" s="55">
        <v>126568.6237</v>
      </c>
      <c r="J30" s="56">
        <v>12.4286626371831</v>
      </c>
      <c r="K30" s="55">
        <v>108740.0815</v>
      </c>
      <c r="L30" s="56">
        <v>15.4528854065726</v>
      </c>
      <c r="M30" s="56">
        <v>0.16395557143296799</v>
      </c>
      <c r="N30" s="55">
        <v>21055798.8961</v>
      </c>
      <c r="O30" s="55">
        <v>427559779.75160003</v>
      </c>
      <c r="P30" s="55">
        <v>73036</v>
      </c>
      <c r="Q30" s="55">
        <v>65345</v>
      </c>
      <c r="R30" s="56">
        <v>11.7698370188997</v>
      </c>
      <c r="S30" s="55">
        <v>13.943271308669701</v>
      </c>
      <c r="T30" s="55">
        <v>13.713516187925601</v>
      </c>
      <c r="U30" s="57">
        <v>1.6477849111436</v>
      </c>
    </row>
    <row r="31" spans="1:21" ht="12" thickBot="1">
      <c r="A31" s="77"/>
      <c r="B31" s="74" t="s">
        <v>29</v>
      </c>
      <c r="C31" s="75"/>
      <c r="D31" s="55">
        <v>773473.48549999995</v>
      </c>
      <c r="E31" s="58"/>
      <c r="F31" s="58"/>
      <c r="G31" s="55">
        <v>575544.95349999995</v>
      </c>
      <c r="H31" s="56">
        <v>34.389760660111499</v>
      </c>
      <c r="I31" s="55">
        <v>33320.370000000003</v>
      </c>
      <c r="J31" s="56">
        <v>4.3078878105899898</v>
      </c>
      <c r="K31" s="55">
        <v>32830.774899999997</v>
      </c>
      <c r="L31" s="56">
        <v>5.7042937654738699</v>
      </c>
      <c r="M31" s="56">
        <v>1.4912687912219001E-2</v>
      </c>
      <c r="N31" s="55">
        <v>17976674.8015</v>
      </c>
      <c r="O31" s="55">
        <v>460051309.61449999</v>
      </c>
      <c r="P31" s="55">
        <v>28742</v>
      </c>
      <c r="Q31" s="55">
        <v>25136</v>
      </c>
      <c r="R31" s="56">
        <v>14.345957988542301</v>
      </c>
      <c r="S31" s="55">
        <v>26.910913836893702</v>
      </c>
      <c r="T31" s="55">
        <v>24.908338005251402</v>
      </c>
      <c r="U31" s="57">
        <v>7.4415006631876803</v>
      </c>
    </row>
    <row r="32" spans="1:21" ht="12" thickBot="1">
      <c r="A32" s="77"/>
      <c r="B32" s="74" t="s">
        <v>30</v>
      </c>
      <c r="C32" s="75"/>
      <c r="D32" s="55">
        <v>124997.0922</v>
      </c>
      <c r="E32" s="58"/>
      <c r="F32" s="58"/>
      <c r="G32" s="55">
        <v>127167.67049999999</v>
      </c>
      <c r="H32" s="56">
        <v>-1.7068633021786901</v>
      </c>
      <c r="I32" s="55">
        <v>28592.849099999999</v>
      </c>
      <c r="J32" s="56">
        <v>22.874811403012799</v>
      </c>
      <c r="K32" s="55">
        <v>29978.748100000001</v>
      </c>
      <c r="L32" s="56">
        <v>23.5741898724173</v>
      </c>
      <c r="M32" s="56">
        <v>-4.6229382073496E-2</v>
      </c>
      <c r="N32" s="55">
        <v>3070959.9440000001</v>
      </c>
      <c r="O32" s="55">
        <v>45564592.718199998</v>
      </c>
      <c r="P32" s="55">
        <v>22567</v>
      </c>
      <c r="Q32" s="55">
        <v>25385</v>
      </c>
      <c r="R32" s="56">
        <v>-11.101043923576899</v>
      </c>
      <c r="S32" s="55">
        <v>5.5389326095626403</v>
      </c>
      <c r="T32" s="55">
        <v>8.44437575733701</v>
      </c>
      <c r="U32" s="57">
        <v>-52.454928640191397</v>
      </c>
    </row>
    <row r="33" spans="1:21" ht="12" thickBot="1">
      <c r="A33" s="77"/>
      <c r="B33" s="74" t="s">
        <v>66</v>
      </c>
      <c r="C33" s="7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-0.70950000000000002</v>
      </c>
      <c r="O33" s="55">
        <v>536.04750000000001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4" t="s">
        <v>75</v>
      </c>
      <c r="C34" s="7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4" t="s">
        <v>31</v>
      </c>
      <c r="C35" s="75"/>
      <c r="D35" s="55">
        <v>283670.9595</v>
      </c>
      <c r="E35" s="58"/>
      <c r="F35" s="58"/>
      <c r="G35" s="55">
        <v>260162.6048</v>
      </c>
      <c r="H35" s="56">
        <v>9.0360237275730206</v>
      </c>
      <c r="I35" s="55">
        <v>26617.378000000001</v>
      </c>
      <c r="J35" s="56">
        <v>9.3831874954404704</v>
      </c>
      <c r="K35" s="55">
        <v>20604.9067</v>
      </c>
      <c r="L35" s="56">
        <v>7.9200109161883701</v>
      </c>
      <c r="M35" s="56">
        <v>0.29179803565914703</v>
      </c>
      <c r="N35" s="55">
        <v>6392194.4950999999</v>
      </c>
      <c r="O35" s="55">
        <v>79572726.542500004</v>
      </c>
      <c r="P35" s="55">
        <v>15205</v>
      </c>
      <c r="Q35" s="55">
        <v>15716</v>
      </c>
      <c r="R35" s="56">
        <v>-3.2514634767116402</v>
      </c>
      <c r="S35" s="55">
        <v>18.656426142716199</v>
      </c>
      <c r="T35" s="55">
        <v>19.621499427335198</v>
      </c>
      <c r="U35" s="57">
        <v>-5.1728732890022098</v>
      </c>
    </row>
    <row r="36" spans="1:21" ht="12" customHeight="1" thickBot="1">
      <c r="A36" s="77"/>
      <c r="B36" s="74" t="s">
        <v>74</v>
      </c>
      <c r="C36" s="75"/>
      <c r="D36" s="55">
        <v>16.666699999999999</v>
      </c>
      <c r="E36" s="58"/>
      <c r="F36" s="58"/>
      <c r="G36" s="58"/>
      <c r="H36" s="58"/>
      <c r="I36" s="55">
        <v>-2.7671000000000001</v>
      </c>
      <c r="J36" s="56">
        <v>-16.602566794866402</v>
      </c>
      <c r="K36" s="58"/>
      <c r="L36" s="58"/>
      <c r="M36" s="58"/>
      <c r="N36" s="55">
        <v>16.666699999999999</v>
      </c>
      <c r="O36" s="55">
        <v>434507.57410000003</v>
      </c>
      <c r="P36" s="55">
        <v>2</v>
      </c>
      <c r="Q36" s="58"/>
      <c r="R36" s="58"/>
      <c r="S36" s="55">
        <v>8.3333499999999994</v>
      </c>
      <c r="T36" s="58"/>
      <c r="U36" s="59"/>
    </row>
    <row r="37" spans="1:21" ht="12" customHeight="1" thickBot="1">
      <c r="A37" s="77"/>
      <c r="B37" s="74" t="s">
        <v>61</v>
      </c>
      <c r="C37" s="75"/>
      <c r="D37" s="55">
        <v>69358.61</v>
      </c>
      <c r="E37" s="58"/>
      <c r="F37" s="58"/>
      <c r="G37" s="55">
        <v>97063.27</v>
      </c>
      <c r="H37" s="56">
        <v>-28.5428875412914</v>
      </c>
      <c r="I37" s="55">
        <v>1146.5899999999999</v>
      </c>
      <c r="J37" s="56">
        <v>1.6531328987129399</v>
      </c>
      <c r="K37" s="55">
        <v>1595.55</v>
      </c>
      <c r="L37" s="56">
        <v>1.64382469290392</v>
      </c>
      <c r="M37" s="56">
        <v>-0.28138259534329901</v>
      </c>
      <c r="N37" s="55">
        <v>4795216.8600000003</v>
      </c>
      <c r="O37" s="55">
        <v>91219665.840000004</v>
      </c>
      <c r="P37" s="55">
        <v>73</v>
      </c>
      <c r="Q37" s="55">
        <v>69</v>
      </c>
      <c r="R37" s="56">
        <v>5.7971014492753703</v>
      </c>
      <c r="S37" s="55">
        <v>950.11794520548005</v>
      </c>
      <c r="T37" s="55">
        <v>1998.91333333333</v>
      </c>
      <c r="U37" s="57">
        <v>-110.385809827119</v>
      </c>
    </row>
    <row r="38" spans="1:21" ht="12" thickBot="1">
      <c r="A38" s="77"/>
      <c r="B38" s="74" t="s">
        <v>35</v>
      </c>
      <c r="C38" s="75"/>
      <c r="D38" s="55">
        <v>65721.53</v>
      </c>
      <c r="E38" s="58"/>
      <c r="F38" s="58"/>
      <c r="G38" s="55">
        <v>118277.83</v>
      </c>
      <c r="H38" s="56">
        <v>-44.434616360479403</v>
      </c>
      <c r="I38" s="55">
        <v>-307.22000000000003</v>
      </c>
      <c r="J38" s="56">
        <v>-0.46745716358094502</v>
      </c>
      <c r="K38" s="55">
        <v>-14329.92</v>
      </c>
      <c r="L38" s="56">
        <v>-12.115474218625801</v>
      </c>
      <c r="M38" s="56">
        <v>-0.97856094102409497</v>
      </c>
      <c r="N38" s="55">
        <v>6512856.3799999999</v>
      </c>
      <c r="O38" s="55">
        <v>143254099.16</v>
      </c>
      <c r="P38" s="55">
        <v>39</v>
      </c>
      <c r="Q38" s="55">
        <v>50</v>
      </c>
      <c r="R38" s="56">
        <v>-22</v>
      </c>
      <c r="S38" s="55">
        <v>1685.1674358974401</v>
      </c>
      <c r="T38" s="55">
        <v>2399.5050000000001</v>
      </c>
      <c r="U38" s="57">
        <v>-42.389708517132803</v>
      </c>
    </row>
    <row r="39" spans="1:21" ht="12" thickBot="1">
      <c r="A39" s="77"/>
      <c r="B39" s="74" t="s">
        <v>36</v>
      </c>
      <c r="C39" s="75"/>
      <c r="D39" s="55">
        <v>5322.08</v>
      </c>
      <c r="E39" s="58"/>
      <c r="F39" s="58"/>
      <c r="G39" s="55">
        <v>18319.66</v>
      </c>
      <c r="H39" s="56">
        <v>-70.948805818448605</v>
      </c>
      <c r="I39" s="55">
        <v>939</v>
      </c>
      <c r="J39" s="56">
        <v>17.643477738027201</v>
      </c>
      <c r="K39" s="55">
        <v>-792.3</v>
      </c>
      <c r="L39" s="56">
        <v>-4.3248619242933604</v>
      </c>
      <c r="M39" s="56">
        <v>-2.1851571374479399</v>
      </c>
      <c r="N39" s="55">
        <v>2057419.71</v>
      </c>
      <c r="O39" s="55">
        <v>121939400.73</v>
      </c>
      <c r="P39" s="55">
        <v>7</v>
      </c>
      <c r="Q39" s="55">
        <v>4</v>
      </c>
      <c r="R39" s="56">
        <v>75</v>
      </c>
      <c r="S39" s="55">
        <v>760.29714285714294</v>
      </c>
      <c r="T39" s="55">
        <v>1869.02</v>
      </c>
      <c r="U39" s="57">
        <v>-145.82757117518</v>
      </c>
    </row>
    <row r="40" spans="1:21" ht="12" thickBot="1">
      <c r="A40" s="77"/>
      <c r="B40" s="74" t="s">
        <v>37</v>
      </c>
      <c r="C40" s="75"/>
      <c r="D40" s="55">
        <v>38289.74</v>
      </c>
      <c r="E40" s="58"/>
      <c r="F40" s="58"/>
      <c r="G40" s="55">
        <v>45817.15</v>
      </c>
      <c r="H40" s="56">
        <v>-16.4292410156459</v>
      </c>
      <c r="I40" s="55">
        <v>-6927.02</v>
      </c>
      <c r="J40" s="56">
        <v>-18.091060425064299</v>
      </c>
      <c r="K40" s="55">
        <v>-5459.79</v>
      </c>
      <c r="L40" s="56">
        <v>-11.9164766904969</v>
      </c>
      <c r="M40" s="56">
        <v>0.26873377913802599</v>
      </c>
      <c r="N40" s="55">
        <v>3512439.04</v>
      </c>
      <c r="O40" s="55">
        <v>101468183.19</v>
      </c>
      <c r="P40" s="55">
        <v>31</v>
      </c>
      <c r="Q40" s="55">
        <v>37</v>
      </c>
      <c r="R40" s="56">
        <v>-16.2162162162162</v>
      </c>
      <c r="S40" s="55">
        <v>1235.15290322581</v>
      </c>
      <c r="T40" s="55">
        <v>1087.98945945946</v>
      </c>
      <c r="U40" s="57">
        <v>11.914593195871101</v>
      </c>
    </row>
    <row r="41" spans="1:21" ht="12" thickBot="1">
      <c r="A41" s="77"/>
      <c r="B41" s="74" t="s">
        <v>63</v>
      </c>
      <c r="C41" s="75"/>
      <c r="D41" s="58"/>
      <c r="E41" s="58"/>
      <c r="F41" s="58"/>
      <c r="G41" s="55">
        <v>-0.67</v>
      </c>
      <c r="H41" s="58"/>
      <c r="I41" s="58"/>
      <c r="J41" s="58"/>
      <c r="K41" s="55">
        <v>-111.79</v>
      </c>
      <c r="L41" s="56">
        <v>16685.074626865699</v>
      </c>
      <c r="M41" s="58"/>
      <c r="N41" s="55">
        <v>3.56</v>
      </c>
      <c r="O41" s="55">
        <v>1389.4</v>
      </c>
      <c r="P41" s="58"/>
      <c r="Q41" s="58"/>
      <c r="R41" s="58"/>
      <c r="S41" s="58"/>
      <c r="T41" s="58"/>
      <c r="U41" s="59"/>
    </row>
    <row r="42" spans="1:21" ht="12" customHeight="1" thickBot="1">
      <c r="A42" s="77"/>
      <c r="B42" s="74" t="s">
        <v>32</v>
      </c>
      <c r="C42" s="75"/>
      <c r="D42" s="55">
        <v>8089.7433000000001</v>
      </c>
      <c r="E42" s="58"/>
      <c r="F42" s="58"/>
      <c r="G42" s="55">
        <v>51063.247300000003</v>
      </c>
      <c r="H42" s="56">
        <v>-84.1574053203624</v>
      </c>
      <c r="I42" s="55">
        <v>626.04259999999999</v>
      </c>
      <c r="J42" s="56">
        <v>7.7387202137798399</v>
      </c>
      <c r="K42" s="55">
        <v>2886.4380000000001</v>
      </c>
      <c r="L42" s="56">
        <v>5.65267223026766</v>
      </c>
      <c r="M42" s="56">
        <v>-0.78310893911457702</v>
      </c>
      <c r="N42" s="55">
        <v>320262.13290000003</v>
      </c>
      <c r="O42" s="55">
        <v>21555488.260400001</v>
      </c>
      <c r="P42" s="55">
        <v>39</v>
      </c>
      <c r="Q42" s="55">
        <v>49</v>
      </c>
      <c r="R42" s="56">
        <v>-20.408163265306101</v>
      </c>
      <c r="S42" s="55">
        <v>207.42931538461499</v>
      </c>
      <c r="T42" s="55">
        <v>385.66195102040803</v>
      </c>
      <c r="U42" s="57">
        <v>-85.924516168466297</v>
      </c>
    </row>
    <row r="43" spans="1:21" ht="12" thickBot="1">
      <c r="A43" s="77"/>
      <c r="B43" s="74" t="s">
        <v>33</v>
      </c>
      <c r="C43" s="75"/>
      <c r="D43" s="55">
        <v>294099.22960000002</v>
      </c>
      <c r="E43" s="58"/>
      <c r="F43" s="58"/>
      <c r="G43" s="55">
        <v>344831.6324</v>
      </c>
      <c r="H43" s="56">
        <v>-14.712224179350001</v>
      </c>
      <c r="I43" s="55">
        <v>22089.5419</v>
      </c>
      <c r="J43" s="56">
        <v>7.5109145746636798</v>
      </c>
      <c r="K43" s="55">
        <v>20348.412100000001</v>
      </c>
      <c r="L43" s="56">
        <v>5.9009702672509201</v>
      </c>
      <c r="M43" s="56">
        <v>8.5565880592716997E-2</v>
      </c>
      <c r="N43" s="55">
        <v>7812482.3296999997</v>
      </c>
      <c r="O43" s="55">
        <v>162815944.62889999</v>
      </c>
      <c r="P43" s="55">
        <v>1532</v>
      </c>
      <c r="Q43" s="55">
        <v>1421</v>
      </c>
      <c r="R43" s="56">
        <v>7.8114004222378703</v>
      </c>
      <c r="S43" s="55">
        <v>191.97077650130601</v>
      </c>
      <c r="T43" s="55">
        <v>191.45645172413799</v>
      </c>
      <c r="U43" s="57">
        <v>0.26791826680143799</v>
      </c>
    </row>
    <row r="44" spans="1:21" ht="12" thickBot="1">
      <c r="A44" s="77"/>
      <c r="B44" s="74" t="s">
        <v>38</v>
      </c>
      <c r="C44" s="75"/>
      <c r="D44" s="55">
        <v>33336.1</v>
      </c>
      <c r="E44" s="58"/>
      <c r="F44" s="58"/>
      <c r="G44" s="55">
        <v>58542.720000000001</v>
      </c>
      <c r="H44" s="56">
        <v>-43.056796814360503</v>
      </c>
      <c r="I44" s="55">
        <v>-107.98</v>
      </c>
      <c r="J44" s="56">
        <v>-0.32391311521143701</v>
      </c>
      <c r="K44" s="55">
        <v>-8022.19</v>
      </c>
      <c r="L44" s="56">
        <v>-13.7031384944191</v>
      </c>
      <c r="M44" s="56">
        <v>-0.98653983513230203</v>
      </c>
      <c r="N44" s="55">
        <v>3577884.89</v>
      </c>
      <c r="O44" s="55">
        <v>74855246.120000005</v>
      </c>
      <c r="P44" s="55">
        <v>40</v>
      </c>
      <c r="Q44" s="55">
        <v>48</v>
      </c>
      <c r="R44" s="56">
        <v>-16.6666666666667</v>
      </c>
      <c r="S44" s="55">
        <v>833.40250000000003</v>
      </c>
      <c r="T44" s="55">
        <v>984.21062500000005</v>
      </c>
      <c r="U44" s="57">
        <v>-18.095473075734699</v>
      </c>
    </row>
    <row r="45" spans="1:21" ht="12" thickBot="1">
      <c r="A45" s="77"/>
      <c r="B45" s="74" t="s">
        <v>39</v>
      </c>
      <c r="C45" s="75"/>
      <c r="D45" s="55">
        <v>51629.86</v>
      </c>
      <c r="E45" s="58"/>
      <c r="F45" s="58"/>
      <c r="G45" s="55">
        <v>56150.49</v>
      </c>
      <c r="H45" s="56">
        <v>-8.05091816651999</v>
      </c>
      <c r="I45" s="55">
        <v>7295.92</v>
      </c>
      <c r="J45" s="56">
        <v>14.131202370101301</v>
      </c>
      <c r="K45" s="55">
        <v>7544.28</v>
      </c>
      <c r="L45" s="56">
        <v>13.435822198524001</v>
      </c>
      <c r="M45" s="56">
        <v>-3.2920305184855003E-2</v>
      </c>
      <c r="N45" s="55">
        <v>1908092.71</v>
      </c>
      <c r="O45" s="55">
        <v>33024410.77</v>
      </c>
      <c r="P45" s="55">
        <v>67</v>
      </c>
      <c r="Q45" s="55">
        <v>36</v>
      </c>
      <c r="R45" s="56">
        <v>86.1111111111111</v>
      </c>
      <c r="S45" s="55">
        <v>770.59492537313395</v>
      </c>
      <c r="T45" s="55">
        <v>1034.1172222222201</v>
      </c>
      <c r="U45" s="57">
        <v>-34.197253079688601</v>
      </c>
    </row>
    <row r="46" spans="1:21" ht="12" thickBot="1">
      <c r="A46" s="77"/>
      <c r="B46" s="74" t="s">
        <v>68</v>
      </c>
      <c r="C46" s="75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4" t="s">
        <v>34</v>
      </c>
      <c r="C47" s="75"/>
      <c r="D47" s="60">
        <v>3954.9103</v>
      </c>
      <c r="E47" s="61"/>
      <c r="F47" s="61"/>
      <c r="G47" s="60">
        <v>9752.1370000000006</v>
      </c>
      <c r="H47" s="62">
        <v>-59.445706105236198</v>
      </c>
      <c r="I47" s="60">
        <v>527.33680000000004</v>
      </c>
      <c r="J47" s="62">
        <v>13.333723396963</v>
      </c>
      <c r="K47" s="60">
        <v>682.84990000000005</v>
      </c>
      <c r="L47" s="62">
        <v>7.0020540113413103</v>
      </c>
      <c r="M47" s="62">
        <v>-0.22774126495442101</v>
      </c>
      <c r="N47" s="60">
        <v>248086.47870000001</v>
      </c>
      <c r="O47" s="60">
        <v>8203684.8870999999</v>
      </c>
      <c r="P47" s="60">
        <v>10</v>
      </c>
      <c r="Q47" s="60">
        <v>7</v>
      </c>
      <c r="R47" s="62">
        <v>42.857142857142897</v>
      </c>
      <c r="S47" s="60">
        <v>395.49103000000002</v>
      </c>
      <c r="T47" s="60">
        <v>506.28804285714301</v>
      </c>
      <c r="U47" s="63">
        <v>-28.015050772995501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42726</v>
      </c>
      <c r="C2" s="66">
        <v>12</v>
      </c>
      <c r="D2" s="66">
        <v>46007</v>
      </c>
      <c r="E2" s="66">
        <v>592065.23187435896</v>
      </c>
      <c r="F2" s="66">
        <v>434518.10952906002</v>
      </c>
      <c r="G2" s="37"/>
      <c r="H2" s="37"/>
    </row>
    <row r="3" spans="1:8">
      <c r="A3" s="66">
        <v>2</v>
      </c>
      <c r="B3" s="67">
        <v>42726</v>
      </c>
      <c r="C3" s="66">
        <v>13</v>
      </c>
      <c r="D3" s="66">
        <v>11637</v>
      </c>
      <c r="E3" s="66">
        <v>99532.674494871797</v>
      </c>
      <c r="F3" s="66">
        <v>74233.679153846198</v>
      </c>
      <c r="G3" s="37"/>
      <c r="H3" s="37"/>
    </row>
    <row r="4" spans="1:8">
      <c r="A4" s="66">
        <v>3</v>
      </c>
      <c r="B4" s="67">
        <v>42726</v>
      </c>
      <c r="C4" s="66">
        <v>14</v>
      </c>
      <c r="D4" s="66">
        <v>96046</v>
      </c>
      <c r="E4" s="66">
        <v>108235.484991294</v>
      </c>
      <c r="F4" s="66">
        <v>80392.092860165503</v>
      </c>
      <c r="G4" s="37"/>
      <c r="H4" s="37"/>
    </row>
    <row r="5" spans="1:8">
      <c r="A5" s="66">
        <v>4</v>
      </c>
      <c r="B5" s="67">
        <v>42726</v>
      </c>
      <c r="C5" s="66">
        <v>15</v>
      </c>
      <c r="D5" s="66">
        <v>2987</v>
      </c>
      <c r="E5" s="66">
        <v>53039.575106814897</v>
      </c>
      <c r="F5" s="66">
        <v>40704.828233998902</v>
      </c>
      <c r="G5" s="37"/>
      <c r="H5" s="37"/>
    </row>
    <row r="6" spans="1:8">
      <c r="A6" s="66">
        <v>5</v>
      </c>
      <c r="B6" s="67">
        <v>42726</v>
      </c>
      <c r="C6" s="66">
        <v>16</v>
      </c>
      <c r="D6" s="66">
        <v>3015</v>
      </c>
      <c r="E6" s="66">
        <v>148196.49813333299</v>
      </c>
      <c r="F6" s="66">
        <v>125249.03659658101</v>
      </c>
      <c r="G6" s="37"/>
      <c r="H6" s="37"/>
    </row>
    <row r="7" spans="1:8">
      <c r="A7" s="66">
        <v>6</v>
      </c>
      <c r="B7" s="67">
        <v>42726</v>
      </c>
      <c r="C7" s="66">
        <v>17</v>
      </c>
      <c r="D7" s="66">
        <v>11260</v>
      </c>
      <c r="E7" s="66">
        <v>211275.134119658</v>
      </c>
      <c r="F7" s="66">
        <v>147803.99109401699</v>
      </c>
      <c r="G7" s="37"/>
      <c r="H7" s="37"/>
    </row>
    <row r="8" spans="1:8">
      <c r="A8" s="66">
        <v>7</v>
      </c>
      <c r="B8" s="67">
        <v>42726</v>
      </c>
      <c r="C8" s="66">
        <v>18</v>
      </c>
      <c r="D8" s="66">
        <v>75680</v>
      </c>
      <c r="E8" s="66">
        <v>105727.596800855</v>
      </c>
      <c r="F8" s="66">
        <v>86352.912621367504</v>
      </c>
      <c r="G8" s="37"/>
      <c r="H8" s="37"/>
    </row>
    <row r="9" spans="1:8">
      <c r="A9" s="66">
        <v>8</v>
      </c>
      <c r="B9" s="67">
        <v>42726</v>
      </c>
      <c r="C9" s="66">
        <v>19</v>
      </c>
      <c r="D9" s="66">
        <v>16750</v>
      </c>
      <c r="E9" s="66">
        <v>72485.732617948699</v>
      </c>
      <c r="F9" s="66">
        <v>60435.427935897402</v>
      </c>
      <c r="G9" s="37"/>
      <c r="H9" s="37"/>
    </row>
    <row r="10" spans="1:8">
      <c r="A10" s="66">
        <v>9</v>
      </c>
      <c r="B10" s="67">
        <v>42726</v>
      </c>
      <c r="C10" s="66">
        <v>21</v>
      </c>
      <c r="D10" s="66">
        <v>132200</v>
      </c>
      <c r="E10" s="66">
        <v>586516.57171699603</v>
      </c>
      <c r="F10" s="66">
        <v>606440.23970000003</v>
      </c>
      <c r="G10" s="37"/>
      <c r="H10" s="37"/>
    </row>
    <row r="11" spans="1:8">
      <c r="A11" s="66">
        <v>10</v>
      </c>
      <c r="B11" s="67">
        <v>42726</v>
      </c>
      <c r="C11" s="66">
        <v>22</v>
      </c>
      <c r="D11" s="66">
        <v>23848</v>
      </c>
      <c r="E11" s="66">
        <v>560234.33050940197</v>
      </c>
      <c r="F11" s="66">
        <v>486715.4448</v>
      </c>
      <c r="G11" s="37"/>
      <c r="H11" s="37"/>
    </row>
    <row r="12" spans="1:8">
      <c r="A12" s="66">
        <v>11</v>
      </c>
      <c r="B12" s="67">
        <v>42726</v>
      </c>
      <c r="C12" s="66">
        <v>23</v>
      </c>
      <c r="D12" s="66">
        <v>131513.29500000001</v>
      </c>
      <c r="E12" s="66">
        <v>1835611.2753059799</v>
      </c>
      <c r="F12" s="66">
        <v>1610117.12992735</v>
      </c>
      <c r="G12" s="37"/>
      <c r="H12" s="37"/>
    </row>
    <row r="13" spans="1:8">
      <c r="A13" s="66">
        <v>12</v>
      </c>
      <c r="B13" s="67">
        <v>42726</v>
      </c>
      <c r="C13" s="66">
        <v>24</v>
      </c>
      <c r="D13" s="66">
        <v>19194.5</v>
      </c>
      <c r="E13" s="66">
        <v>462820.20163076901</v>
      </c>
      <c r="F13" s="66">
        <v>401958.82619059802</v>
      </c>
      <c r="G13" s="37"/>
      <c r="H13" s="37"/>
    </row>
    <row r="14" spans="1:8">
      <c r="A14" s="66">
        <v>13</v>
      </c>
      <c r="B14" s="67">
        <v>42726</v>
      </c>
      <c r="C14" s="66">
        <v>25</v>
      </c>
      <c r="D14" s="66">
        <v>93152</v>
      </c>
      <c r="E14" s="66">
        <v>1093240.8331035001</v>
      </c>
      <c r="F14" s="66">
        <v>1006950.7524</v>
      </c>
      <c r="G14" s="37"/>
      <c r="H14" s="37"/>
    </row>
    <row r="15" spans="1:8">
      <c r="A15" s="66">
        <v>14</v>
      </c>
      <c r="B15" s="67">
        <v>42726</v>
      </c>
      <c r="C15" s="66">
        <v>26</v>
      </c>
      <c r="D15" s="66">
        <v>56540</v>
      </c>
      <c r="E15" s="66">
        <v>308793.41550086997</v>
      </c>
      <c r="F15" s="66">
        <v>264877.15149870701</v>
      </c>
      <c r="G15" s="37"/>
      <c r="H15" s="37"/>
    </row>
    <row r="16" spans="1:8">
      <c r="A16" s="66">
        <v>15</v>
      </c>
      <c r="B16" s="67">
        <v>42726</v>
      </c>
      <c r="C16" s="66">
        <v>27</v>
      </c>
      <c r="D16" s="66">
        <v>119336.85</v>
      </c>
      <c r="E16" s="66">
        <v>1042736.58606378</v>
      </c>
      <c r="F16" s="66">
        <v>989855.86695972295</v>
      </c>
      <c r="G16" s="37"/>
      <c r="H16" s="37"/>
    </row>
    <row r="17" spans="1:9">
      <c r="A17" s="66">
        <v>16</v>
      </c>
      <c r="B17" s="67">
        <v>42726</v>
      </c>
      <c r="C17" s="66">
        <v>29</v>
      </c>
      <c r="D17" s="66">
        <v>148592</v>
      </c>
      <c r="E17" s="66">
        <v>1989989.8320196599</v>
      </c>
      <c r="F17" s="66">
        <v>1776527.27317778</v>
      </c>
      <c r="G17" s="37"/>
      <c r="H17" s="37"/>
    </row>
    <row r="18" spans="1:9">
      <c r="A18" s="66">
        <v>17</v>
      </c>
      <c r="B18" s="67">
        <v>42726</v>
      </c>
      <c r="C18" s="66">
        <v>31</v>
      </c>
      <c r="D18" s="66">
        <v>23508.205000000002</v>
      </c>
      <c r="E18" s="66">
        <v>256618.70670841099</v>
      </c>
      <c r="F18" s="66">
        <v>220396.03947603601</v>
      </c>
      <c r="G18" s="37"/>
      <c r="H18" s="37"/>
    </row>
    <row r="19" spans="1:9">
      <c r="A19" s="66">
        <v>18</v>
      </c>
      <c r="B19" s="67">
        <v>42726</v>
      </c>
      <c r="C19" s="66">
        <v>32</v>
      </c>
      <c r="D19" s="66">
        <v>23677.08</v>
      </c>
      <c r="E19" s="66">
        <v>359094.949615733</v>
      </c>
      <c r="F19" s="66">
        <v>339240.98995782802</v>
      </c>
      <c r="G19" s="37"/>
      <c r="H19" s="37"/>
    </row>
    <row r="20" spans="1:9">
      <c r="A20" s="66">
        <v>19</v>
      </c>
      <c r="B20" s="67">
        <v>42726</v>
      </c>
      <c r="C20" s="66">
        <v>33</v>
      </c>
      <c r="D20" s="66">
        <v>38048.353000000003</v>
      </c>
      <c r="E20" s="66">
        <v>695453.16393234197</v>
      </c>
      <c r="F20" s="66">
        <v>550931.76556481002</v>
      </c>
      <c r="G20" s="37"/>
      <c r="H20" s="37"/>
    </row>
    <row r="21" spans="1:9">
      <c r="A21" s="66">
        <v>20</v>
      </c>
      <c r="B21" s="67">
        <v>42726</v>
      </c>
      <c r="C21" s="66">
        <v>34</v>
      </c>
      <c r="D21" s="66">
        <v>38780.773000000001</v>
      </c>
      <c r="E21" s="66">
        <v>230386.80101185199</v>
      </c>
      <c r="F21" s="66">
        <v>174299.89650741499</v>
      </c>
      <c r="G21" s="37"/>
      <c r="H21" s="37"/>
    </row>
    <row r="22" spans="1:9">
      <c r="A22" s="66">
        <v>21</v>
      </c>
      <c r="B22" s="67">
        <v>42726</v>
      </c>
      <c r="C22" s="66">
        <v>35</v>
      </c>
      <c r="D22" s="66">
        <v>41387.283000000003</v>
      </c>
      <c r="E22" s="66">
        <v>1193994.3576182299</v>
      </c>
      <c r="F22" s="66">
        <v>1168106.3335088501</v>
      </c>
      <c r="G22" s="37"/>
      <c r="H22" s="37"/>
    </row>
    <row r="23" spans="1:9">
      <c r="A23" s="66">
        <v>22</v>
      </c>
      <c r="B23" s="67">
        <v>42726</v>
      </c>
      <c r="C23" s="66">
        <v>36</v>
      </c>
      <c r="D23" s="66">
        <v>156661.48699999999</v>
      </c>
      <c r="E23" s="66">
        <v>758065.79843203502</v>
      </c>
      <c r="F23" s="66">
        <v>660766.591353592</v>
      </c>
      <c r="G23" s="37"/>
      <c r="H23" s="37"/>
    </row>
    <row r="24" spans="1:9">
      <c r="A24" s="66">
        <v>23</v>
      </c>
      <c r="B24" s="67">
        <v>42726</v>
      </c>
      <c r="C24" s="66">
        <v>37</v>
      </c>
      <c r="D24" s="66">
        <v>126334.54</v>
      </c>
      <c r="E24" s="66">
        <v>1018360.75086637</v>
      </c>
      <c r="F24" s="66">
        <v>891792.11307314702</v>
      </c>
      <c r="G24" s="37"/>
      <c r="H24" s="37"/>
    </row>
    <row r="25" spans="1:9">
      <c r="A25" s="66">
        <v>24</v>
      </c>
      <c r="B25" s="67">
        <v>42726</v>
      </c>
      <c r="C25" s="66">
        <v>38</v>
      </c>
      <c r="D25" s="66">
        <v>161385.65100000001</v>
      </c>
      <c r="E25" s="66">
        <v>773473.38787787606</v>
      </c>
      <c r="F25" s="66">
        <v>740153.06653451303</v>
      </c>
      <c r="G25" s="37"/>
      <c r="H25" s="37"/>
    </row>
    <row r="26" spans="1:9">
      <c r="A26" s="66">
        <v>25</v>
      </c>
      <c r="B26" s="67">
        <v>42726</v>
      </c>
      <c r="C26" s="66">
        <v>39</v>
      </c>
      <c r="D26" s="66">
        <v>73590.646999999997</v>
      </c>
      <c r="E26" s="66">
        <v>124997.023779835</v>
      </c>
      <c r="F26" s="66">
        <v>96404.269916610399</v>
      </c>
      <c r="G26" s="37"/>
      <c r="H26" s="37"/>
    </row>
    <row r="27" spans="1:9">
      <c r="A27" s="66">
        <v>26</v>
      </c>
      <c r="B27" s="67">
        <v>42726</v>
      </c>
      <c r="C27" s="66">
        <v>42</v>
      </c>
      <c r="D27" s="66">
        <v>15806.692999999999</v>
      </c>
      <c r="E27" s="66">
        <v>283670.95929999999</v>
      </c>
      <c r="F27" s="66">
        <v>257053.58600000001</v>
      </c>
      <c r="G27" s="37"/>
      <c r="H27" s="37"/>
    </row>
    <row r="28" spans="1:9">
      <c r="A28" s="66">
        <v>27</v>
      </c>
      <c r="B28" s="67">
        <v>42726</v>
      </c>
      <c r="C28" s="66">
        <v>43</v>
      </c>
      <c r="D28" s="66">
        <v>0.98599999999999999</v>
      </c>
      <c r="E28" s="66">
        <v>16.666699999999999</v>
      </c>
      <c r="F28" s="66">
        <v>19.433800000000002</v>
      </c>
      <c r="G28" s="37"/>
      <c r="H28" s="37"/>
    </row>
    <row r="29" spans="1:9">
      <c r="A29" s="66">
        <v>28</v>
      </c>
      <c r="B29" s="67">
        <v>42726</v>
      </c>
      <c r="C29" s="66">
        <v>70</v>
      </c>
      <c r="D29" s="66">
        <v>87</v>
      </c>
      <c r="E29" s="66">
        <v>69358.61</v>
      </c>
      <c r="F29" s="66">
        <v>68212.02</v>
      </c>
      <c r="G29" s="37"/>
      <c r="H29" s="37"/>
    </row>
    <row r="30" spans="1:9">
      <c r="A30" s="66">
        <v>29</v>
      </c>
      <c r="B30" s="67">
        <v>42726</v>
      </c>
      <c r="C30" s="66">
        <v>71</v>
      </c>
      <c r="D30" s="66">
        <v>32</v>
      </c>
      <c r="E30" s="66">
        <v>65721.53</v>
      </c>
      <c r="F30" s="66">
        <v>66028.75</v>
      </c>
      <c r="G30" s="37"/>
      <c r="H30" s="37"/>
    </row>
    <row r="31" spans="1:9">
      <c r="A31" s="39">
        <v>30</v>
      </c>
      <c r="B31" s="67">
        <v>42726</v>
      </c>
      <c r="C31" s="39">
        <v>72</v>
      </c>
      <c r="D31" s="39">
        <v>3</v>
      </c>
      <c r="E31" s="39">
        <v>5322.08</v>
      </c>
      <c r="F31" s="39">
        <v>4383.08</v>
      </c>
      <c r="G31" s="39"/>
      <c r="H31" s="39"/>
      <c r="I31" s="39"/>
    </row>
    <row r="32" spans="1:9">
      <c r="A32" s="39">
        <v>31</v>
      </c>
      <c r="B32" s="67">
        <v>42726</v>
      </c>
      <c r="C32" s="39">
        <v>73</v>
      </c>
      <c r="D32" s="39">
        <v>25</v>
      </c>
      <c r="E32" s="39">
        <v>38289.74</v>
      </c>
      <c r="F32" s="39">
        <v>45216.76</v>
      </c>
      <c r="G32" s="39"/>
      <c r="H32" s="39"/>
    </row>
    <row r="33" spans="1:8">
      <c r="A33" s="39">
        <v>32</v>
      </c>
      <c r="B33" s="67">
        <v>42726</v>
      </c>
      <c r="C33" s="39">
        <v>75</v>
      </c>
      <c r="D33" s="39">
        <v>40</v>
      </c>
      <c r="E33" s="39">
        <v>8089.7435897435898</v>
      </c>
      <c r="F33" s="39">
        <v>7463.70085470085</v>
      </c>
      <c r="G33" s="39"/>
      <c r="H33" s="39"/>
    </row>
    <row r="34" spans="1:8">
      <c r="A34" s="39">
        <v>33</v>
      </c>
      <c r="B34" s="67">
        <v>42726</v>
      </c>
      <c r="C34" s="39">
        <v>76</v>
      </c>
      <c r="D34" s="39">
        <v>1782</v>
      </c>
      <c r="E34" s="39">
        <v>294099.22665384598</v>
      </c>
      <c r="F34" s="39">
        <v>272009.688545299</v>
      </c>
      <c r="G34" s="30"/>
      <c r="H34" s="30"/>
    </row>
    <row r="35" spans="1:8">
      <c r="A35" s="39">
        <v>34</v>
      </c>
      <c r="B35" s="67">
        <v>42726</v>
      </c>
      <c r="C35" s="39">
        <v>77</v>
      </c>
      <c r="D35" s="39">
        <v>30</v>
      </c>
      <c r="E35" s="39">
        <v>33336.1</v>
      </c>
      <c r="F35" s="39">
        <v>33444.080000000002</v>
      </c>
      <c r="G35" s="30"/>
      <c r="H35" s="30"/>
    </row>
    <row r="36" spans="1:8">
      <c r="A36" s="39">
        <v>35</v>
      </c>
      <c r="B36" s="67">
        <v>42726</v>
      </c>
      <c r="C36" s="39">
        <v>78</v>
      </c>
      <c r="D36" s="39">
        <v>45</v>
      </c>
      <c r="E36" s="39">
        <v>51629.86</v>
      </c>
      <c r="F36" s="39">
        <v>44333.94</v>
      </c>
      <c r="G36" s="30"/>
      <c r="H36" s="30"/>
    </row>
    <row r="37" spans="1:8">
      <c r="A37" s="39">
        <v>36</v>
      </c>
      <c r="B37" s="67">
        <v>42726</v>
      </c>
      <c r="C37" s="39">
        <v>99</v>
      </c>
      <c r="D37" s="39">
        <v>11</v>
      </c>
      <c r="E37" s="39">
        <v>3954.9103698661202</v>
      </c>
      <c r="F37" s="39">
        <v>3427.5735118372299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2016-12-23T01:04:58Z</dcterms:modified>
</cp:coreProperties>
</file>