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<sst xmlns="http://schemas.openxmlformats.org/spreadsheetml/2006/main" count="119" uniqueCount="79">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</sst>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19362009.957800005</v>
      </c>
      <c r="F3" s="25">
        <f>RA!I7</f>
        <v>1668498.7205999999</v>
      </c>
      <c r="G3" s="16">
        <f>SUM(G4:G42)</f>
        <v>17693511.237200003</v>
      </c>
      <c r="H3" s="27">
        <f>RA!J7</f>
        <v>8.6173838575464803</v>
      </c>
      <c r="I3" s="20">
        <f>SUM(I4:I42)</f>
        <v>19362016.49152077</v>
      </c>
      <c r="J3" s="21">
        <f>SUM(J4:J42)</f>
        <v>17693511.157918166</v>
      </c>
      <c r="K3" s="22">
        <f>E3-I3</f>
        <v>-6.5337207652628422</v>
      </c>
      <c r="L3" s="22">
        <f>G3-J3</f>
        <v>7.9281836748123169E-2</v>
      </c>
    </row>
    <row r="4" spans="1:13">
      <c r="A4" s="71">
        <f>RA!A8</f>
        <v>42727</v>
      </c>
      <c r="B4" s="12">
        <v>12</v>
      </c>
      <c r="C4" s="69" t="s">
        <v>6</v>
      </c>
      <c r="D4" s="69"/>
      <c r="E4" s="15">
        <f>IFERROR(VLOOKUP(C4,RA!B8:D35,3,0),0)</f>
        <v>632929.07189999998</v>
      </c>
      <c r="F4" s="25">
        <f>VLOOKUP(C4,RA!B8:I38,8,0)</f>
        <v>163926.72270000001</v>
      </c>
      <c r="G4" s="16">
        <f t="shared" ref="G4:G42" si="0">E4-F4</f>
        <v>469002.34919999994</v>
      </c>
      <c r="H4" s="27">
        <f>RA!J8</f>
        <v>25.899698714724199</v>
      </c>
      <c r="I4" s="20">
        <f>IFERROR(VLOOKUP(B4,RMS!C:E,3,FALSE),0)</f>
        <v>632929.78376068396</v>
      </c>
      <c r="J4" s="21">
        <f>IFERROR(VLOOKUP(B4,RMS!C:F,4,FALSE),0)</f>
        <v>469002.363806838</v>
      </c>
      <c r="K4" s="22">
        <f t="shared" ref="K4:K42" si="1">E4-I4</f>
        <v>-0.71186068397946656</v>
      </c>
      <c r="L4" s="22">
        <f t="shared" ref="L4:L42" si="2">G4-J4</f>
        <v>-1.460683805635199E-2</v>
      </c>
    </row>
    <row r="5" spans="1:13">
      <c r="A5" s="71"/>
      <c r="B5" s="12">
        <v>13</v>
      </c>
      <c r="C5" s="69" t="s">
        <v>7</v>
      </c>
      <c r="D5" s="69"/>
      <c r="E5" s="15">
        <f>IFERROR(VLOOKUP(C5,RA!B9:D36,3,0),0)</f>
        <v>125344.7715</v>
      </c>
      <c r="F5" s="25">
        <f>VLOOKUP(C5,RA!B9:I39,8,0)</f>
        <v>30905.820100000001</v>
      </c>
      <c r="G5" s="16">
        <f t="shared" si="0"/>
        <v>94438.951400000005</v>
      </c>
      <c r="H5" s="27">
        <f>RA!J9</f>
        <v>24.656648801661401</v>
      </c>
      <c r="I5" s="20">
        <f>IFERROR(VLOOKUP(B5,RMS!C:E,3,FALSE),0)</f>
        <v>125344.86799145299</v>
      </c>
      <c r="J5" s="21">
        <f>IFERROR(VLOOKUP(B5,RMS!C:F,4,FALSE),0)</f>
        <v>94438.922357264993</v>
      </c>
      <c r="K5" s="22">
        <f t="shared" si="1"/>
        <v>-9.6491452990449034E-2</v>
      </c>
      <c r="L5" s="22">
        <f t="shared" si="2"/>
        <v>2.9042735011898912E-2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IFERROR(VLOOKUP(C6,RA!B10:D37,3,0),0)</f>
        <v>167332.97640000001</v>
      </c>
      <c r="F6" s="25">
        <f>VLOOKUP(C6,RA!B10:I40,8,0)</f>
        <v>34571.834499999997</v>
      </c>
      <c r="G6" s="16">
        <f t="shared" si="0"/>
        <v>132761.14190000002</v>
      </c>
      <c r="H6" s="27">
        <f>RA!J10</f>
        <v>20.6605029347939</v>
      </c>
      <c r="I6" s="20">
        <f>IFERROR(VLOOKUP(B6,RMS!C:E,3,FALSE),0)</f>
        <v>167335.062396967</v>
      </c>
      <c r="J6" s="21">
        <f>IFERROR(VLOOKUP(B6,RMS!C:F,4,FALSE),0)</f>
        <v>132761.14233794299</v>
      </c>
      <c r="K6" s="22">
        <f>E6-I6</f>
        <v>-2.0859969669836573</v>
      </c>
      <c r="L6" s="22">
        <f t="shared" si="2"/>
        <v>-4.3794297380372882E-4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IFERROR(VLOOKUP(C7,RA!B11:D38,3,0),0)</f>
        <v>58431.0219</v>
      </c>
      <c r="F7" s="25">
        <f>VLOOKUP(C7,RA!B11:I41,8,0)</f>
        <v>13272.2333</v>
      </c>
      <c r="G7" s="16">
        <f t="shared" si="0"/>
        <v>45158.7886</v>
      </c>
      <c r="H7" s="27">
        <f>RA!J11</f>
        <v>22.714361084963301</v>
      </c>
      <c r="I7" s="20">
        <f>IFERROR(VLOOKUP(B7,RMS!C:E,3,FALSE),0)</f>
        <v>58431.0543346419</v>
      </c>
      <c r="J7" s="21">
        <f>IFERROR(VLOOKUP(B7,RMS!C:F,4,FALSE),0)</f>
        <v>45158.788919166502</v>
      </c>
      <c r="K7" s="22">
        <f t="shared" si="1"/>
        <v>-3.2434641900181305E-2</v>
      </c>
      <c r="L7" s="22">
        <f t="shared" si="2"/>
        <v>-3.1916650186758488E-4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IFERROR(VLOOKUP(C8,RA!B12:D39,3,0),0)</f>
        <v>195030.34599999999</v>
      </c>
      <c r="F8" s="25">
        <f>VLOOKUP(C8,RA!B12:I42,8,0)</f>
        <v>29635.760600000001</v>
      </c>
      <c r="G8" s="16">
        <f t="shared" si="0"/>
        <v>165394.58539999998</v>
      </c>
      <c r="H8" s="27">
        <f>RA!J12</f>
        <v>15.195461223249801</v>
      </c>
      <c r="I8" s="20">
        <f>IFERROR(VLOOKUP(B8,RMS!C:E,3,FALSE),0)</f>
        <v>195030.35273076899</v>
      </c>
      <c r="J8" s="21">
        <f>IFERROR(VLOOKUP(B8,RMS!C:F,4,FALSE),0)</f>
        <v>165394.57641880299</v>
      </c>
      <c r="K8" s="22">
        <f t="shared" si="1"/>
        <v>-6.7307690042071044E-3</v>
      </c>
      <c r="L8" s="22">
        <f t="shared" si="2"/>
        <v>8.9811969955917448E-3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IFERROR(VLOOKUP(C9,RA!B13:D40,3,0),0)</f>
        <v>220046.88039999999</v>
      </c>
      <c r="F9" s="25">
        <f>VLOOKUP(C9,RA!B13:I43,8,0)</f>
        <v>66087.433300000004</v>
      </c>
      <c r="G9" s="16">
        <f t="shared" si="0"/>
        <v>153959.44709999999</v>
      </c>
      <c r="H9" s="27">
        <f>RA!J13</f>
        <v>30.033342522223698</v>
      </c>
      <c r="I9" s="20">
        <f>IFERROR(VLOOKUP(B9,RMS!C:E,3,FALSE),0)</f>
        <v>220047.03396495699</v>
      </c>
      <c r="J9" s="21">
        <f>IFERROR(VLOOKUP(B9,RMS!C:F,4,FALSE),0)</f>
        <v>153959.44710341899</v>
      </c>
      <c r="K9" s="22">
        <f t="shared" si="1"/>
        <v>-0.1535649569996167</v>
      </c>
      <c r="L9" s="22">
        <f t="shared" si="2"/>
        <v>-3.4190015867352486E-6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IFERROR(VLOOKUP(C10,RA!B14:D41,3,0),0)</f>
        <v>114186.0684</v>
      </c>
      <c r="F10" s="25">
        <f>VLOOKUP(C10,RA!B14:I43,8,0)</f>
        <v>21191.048299999999</v>
      </c>
      <c r="G10" s="16">
        <f t="shared" si="0"/>
        <v>92995.020100000009</v>
      </c>
      <c r="H10" s="27">
        <f>RA!J14</f>
        <v>18.558348314232699</v>
      </c>
      <c r="I10" s="20">
        <f>IFERROR(VLOOKUP(B10,RMS!C:E,3,FALSE),0)</f>
        <v>114186.073933333</v>
      </c>
      <c r="J10" s="21">
        <f>IFERROR(VLOOKUP(B10,RMS!C:F,4,FALSE),0)</f>
        <v>92995.0196717949</v>
      </c>
      <c r="K10" s="22">
        <f t="shared" si="1"/>
        <v>-5.5333329946734011E-3</v>
      </c>
      <c r="L10" s="22">
        <f t="shared" si="2"/>
        <v>4.2820510861929506E-4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IFERROR(VLOOKUP(C11,RA!B15:D42,3,0),0)</f>
        <v>91026.772200000007</v>
      </c>
      <c r="F11" s="25">
        <f>VLOOKUP(C11,RA!B15:I44,8,0)</f>
        <v>10551.592000000001</v>
      </c>
      <c r="G11" s="16">
        <f t="shared" si="0"/>
        <v>80475.180200000003</v>
      </c>
      <c r="H11" s="27">
        <f>RA!J15</f>
        <v>11.591745752355701</v>
      </c>
      <c r="I11" s="20">
        <f>IFERROR(VLOOKUP(B11,RMS!C:E,3,FALSE),0)</f>
        <v>91026.859841025595</v>
      </c>
      <c r="J11" s="21">
        <f>IFERROR(VLOOKUP(B11,RMS!C:F,4,FALSE),0)</f>
        <v>80475.181125641</v>
      </c>
      <c r="K11" s="22">
        <f t="shared" si="1"/>
        <v>-8.7641025587799959E-2</v>
      </c>
      <c r="L11" s="22">
        <f t="shared" si="2"/>
        <v>-9.256409975932911E-4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IFERROR(VLOOKUP(C12,RA!B16:D43,3,0),0)</f>
        <v>1023666.0553</v>
      </c>
      <c r="F12" s="25">
        <f>VLOOKUP(C12,RA!B16:I45,8,0)</f>
        <v>-24992.714100000001</v>
      </c>
      <c r="G12" s="16">
        <f t="shared" si="0"/>
        <v>1048658.7694000001</v>
      </c>
      <c r="H12" s="27">
        <f>RA!J16</f>
        <v>-2.44149095015909</v>
      </c>
      <c r="I12" s="20">
        <f>IFERROR(VLOOKUP(B12,RMS!C:E,3,FALSE),0)</f>
        <v>1023665.7628012</v>
      </c>
      <c r="J12" s="21">
        <f>IFERROR(VLOOKUP(B12,RMS!C:F,4,FALSE),0)</f>
        <v>1048658.7694000001</v>
      </c>
      <c r="K12" s="22">
        <f t="shared" si="1"/>
        <v>0.29249879997223616</v>
      </c>
      <c r="L12" s="22">
        <f t="shared" si="2"/>
        <v>0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IFERROR(VLOOKUP(C13,RA!B17:D44,3,0),0)</f>
        <v>719721.95259999996</v>
      </c>
      <c r="F13" s="25">
        <f>VLOOKUP(C13,RA!B17:I46,8,0)</f>
        <v>91252.659199999995</v>
      </c>
      <c r="G13" s="16">
        <f t="shared" si="0"/>
        <v>628469.29339999997</v>
      </c>
      <c r="H13" s="27">
        <f>RA!J17</f>
        <v>12.678876734320699</v>
      </c>
      <c r="I13" s="20">
        <f>IFERROR(VLOOKUP(B13,RMS!C:E,3,FALSE),0)</f>
        <v>719721.93237093999</v>
      </c>
      <c r="J13" s="21">
        <f>IFERROR(VLOOKUP(B13,RMS!C:F,4,FALSE),0)</f>
        <v>628469.29348290595</v>
      </c>
      <c r="K13" s="22">
        <f t="shared" si="1"/>
        <v>2.0229059970006347E-2</v>
      </c>
      <c r="L13" s="22">
        <f t="shared" si="2"/>
        <v>-8.2905986346304417E-5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IFERROR(VLOOKUP(C14,RA!B18:D45,3,0),0)</f>
        <v>1897118.6926</v>
      </c>
      <c r="F14" s="25">
        <f>VLOOKUP(C14,RA!B18:I47,8,0)</f>
        <v>266385.3309</v>
      </c>
      <c r="G14" s="16">
        <f t="shared" si="0"/>
        <v>1630733.3617</v>
      </c>
      <c r="H14" s="27">
        <f>RA!J18</f>
        <v>14.0415743062928</v>
      </c>
      <c r="I14" s="20">
        <f>IFERROR(VLOOKUP(B14,RMS!C:E,3,FALSE),0)</f>
        <v>1897119.1591324799</v>
      </c>
      <c r="J14" s="21">
        <f>IFERROR(VLOOKUP(B14,RMS!C:F,4,FALSE),0)</f>
        <v>1630733.35730855</v>
      </c>
      <c r="K14" s="22">
        <f t="shared" si="1"/>
        <v>-0.46653247997164726</v>
      </c>
      <c r="L14" s="22">
        <f t="shared" si="2"/>
        <v>4.3914499692618847E-3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IFERROR(VLOOKUP(C15,RA!B19:D46,3,0),0)</f>
        <v>513940.25189999997</v>
      </c>
      <c r="F15" s="25">
        <f>VLOOKUP(C15,RA!B19:I48,8,0)</f>
        <v>65618.963799999998</v>
      </c>
      <c r="G15" s="16">
        <f t="shared" si="0"/>
        <v>448321.28810000001</v>
      </c>
      <c r="H15" s="27">
        <f>RA!J19</f>
        <v>12.7678195193724</v>
      </c>
      <c r="I15" s="20">
        <f>IFERROR(VLOOKUP(B15,RMS!C:E,3,FALSE),0)</f>
        <v>513940.24580598302</v>
      </c>
      <c r="J15" s="21">
        <f>IFERROR(VLOOKUP(B15,RMS!C:F,4,FALSE),0)</f>
        <v>448321.28674615402</v>
      </c>
      <c r="K15" s="22">
        <f t="shared" si="1"/>
        <v>6.0940169496461749E-3</v>
      </c>
      <c r="L15" s="22">
        <f t="shared" si="2"/>
        <v>1.3538459897972643E-3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IFERROR(VLOOKUP(C16,RA!B20:D47,3,0),0)</f>
        <v>1129276.9394</v>
      </c>
      <c r="F16" s="25">
        <f>VLOOKUP(C16,RA!B20:I49,8,0)</f>
        <v>92812.453899999993</v>
      </c>
      <c r="G16" s="16">
        <f t="shared" si="0"/>
        <v>1036464.4855000001</v>
      </c>
      <c r="H16" s="27">
        <f>RA!J20</f>
        <v>8.2187504819953592</v>
      </c>
      <c r="I16" s="20">
        <f>IFERROR(VLOOKUP(B16,RMS!C:E,3,FALSE),0)</f>
        <v>1129277.29907381</v>
      </c>
      <c r="J16" s="21">
        <f>IFERROR(VLOOKUP(B16,RMS!C:F,4,FALSE),0)</f>
        <v>1036464.4855</v>
      </c>
      <c r="K16" s="22">
        <f t="shared" si="1"/>
        <v>-0.35967380995862186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IFERROR(VLOOKUP(C17,RA!B21:D48,3,0),0)</f>
        <v>322088.12939999998</v>
      </c>
      <c r="F17" s="25">
        <f>VLOOKUP(C17,RA!B21:I50,8,0)</f>
        <v>47415.1031</v>
      </c>
      <c r="G17" s="16">
        <f t="shared" si="0"/>
        <v>274673.02629999997</v>
      </c>
      <c r="H17" s="27">
        <f>RA!J21</f>
        <v>14.721158208570699</v>
      </c>
      <c r="I17" s="20">
        <f>IFERROR(VLOOKUP(B17,RMS!C:E,3,FALSE),0)</f>
        <v>322087.91444809799</v>
      </c>
      <c r="J17" s="21">
        <f>IFERROR(VLOOKUP(B17,RMS!C:F,4,FALSE),0)</f>
        <v>274673.02629988699</v>
      </c>
      <c r="K17" s="22">
        <f t="shared" si="1"/>
        <v>0.21495190198766068</v>
      </c>
      <c r="L17" s="22">
        <f t="shared" si="2"/>
        <v>1.1298106983304024E-7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IFERROR(VLOOKUP(C18,RA!B22:D49,3,0),0)</f>
        <v>1184092.8703999999</v>
      </c>
      <c r="F18" s="25">
        <f>VLOOKUP(C18,RA!B22:I51,8,0)</f>
        <v>58935.398099999999</v>
      </c>
      <c r="G18" s="16">
        <f t="shared" si="0"/>
        <v>1125157.4722999998</v>
      </c>
      <c r="H18" s="27">
        <f>RA!J22</f>
        <v>4.9772614609267096</v>
      </c>
      <c r="I18" s="20">
        <f>IFERROR(VLOOKUP(B18,RMS!C:E,3,FALSE),0)</f>
        <v>1184094.2368558</v>
      </c>
      <c r="J18" s="21">
        <f>IFERROR(VLOOKUP(B18,RMS!C:F,4,FALSE),0)</f>
        <v>1125157.47164423</v>
      </c>
      <c r="K18" s="22">
        <f t="shared" si="1"/>
        <v>-1.366455800132826</v>
      </c>
      <c r="L18" s="22">
        <f t="shared" si="2"/>
        <v>6.5576983615756035E-4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IFERROR(VLOOKUP(C19,RA!B23:D50,3,0),0)</f>
        <v>2134854.6479000002</v>
      </c>
      <c r="F19" s="25">
        <f>VLOOKUP(C19,RA!B23:I52,8,0)</f>
        <v>207297.6917</v>
      </c>
      <c r="G19" s="16">
        <f t="shared" si="0"/>
        <v>1927556.9562000001</v>
      </c>
      <c r="H19" s="27">
        <f>RA!J23</f>
        <v>9.7101548296935896</v>
      </c>
      <c r="I19" s="20">
        <f>IFERROR(VLOOKUP(B19,RMS!C:E,3,FALSE),0)</f>
        <v>2134856.4330504299</v>
      </c>
      <c r="J19" s="21">
        <f>IFERROR(VLOOKUP(B19,RMS!C:F,4,FALSE),0)</f>
        <v>1927556.9776341901</v>
      </c>
      <c r="K19" s="22">
        <f t="shared" si="1"/>
        <v>-1.7851504296995699</v>
      </c>
      <c r="L19" s="22">
        <f t="shared" si="2"/>
        <v>-2.1434189984574914E-2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IFERROR(VLOOKUP(C20,RA!B24:D51,3,0),0)</f>
        <v>328769.92979999998</v>
      </c>
      <c r="F20" s="25">
        <f>VLOOKUP(C20,RA!B24:I53,8,0)</f>
        <v>44081.520199999999</v>
      </c>
      <c r="G20" s="16">
        <f t="shared" si="0"/>
        <v>284688.40960000001</v>
      </c>
      <c r="H20" s="27">
        <f>RA!J24</f>
        <v>13.4080146036519</v>
      </c>
      <c r="I20" s="20">
        <f>IFERROR(VLOOKUP(B20,RMS!C:E,3,FALSE),0)</f>
        <v>328770.03814956499</v>
      </c>
      <c r="J20" s="21">
        <f>IFERROR(VLOOKUP(B20,RMS!C:F,4,FALSE),0)</f>
        <v>284688.41587418102</v>
      </c>
      <c r="K20" s="22">
        <f t="shared" si="1"/>
        <v>-0.10834956500912085</v>
      </c>
      <c r="L20" s="22">
        <f t="shared" si="2"/>
        <v>-6.2741810106672347E-3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IFERROR(VLOOKUP(C21,RA!B25:D52,3,0),0)</f>
        <v>396609.59490000003</v>
      </c>
      <c r="F21" s="25">
        <f>VLOOKUP(C21,RA!B25:I54,8,0)</f>
        <v>25455.836200000002</v>
      </c>
      <c r="G21" s="16">
        <f t="shared" si="0"/>
        <v>371153.75870000001</v>
      </c>
      <c r="H21" s="27">
        <f>RA!J25</f>
        <v>6.4183611610350404</v>
      </c>
      <c r="I21" s="20">
        <f>IFERROR(VLOOKUP(B21,RMS!C:E,3,FALSE),0)</f>
        <v>396609.58028100699</v>
      </c>
      <c r="J21" s="21">
        <f>IFERROR(VLOOKUP(B21,RMS!C:F,4,FALSE),0)</f>
        <v>371153.76094814599</v>
      </c>
      <c r="K21" s="22">
        <f t="shared" si="1"/>
        <v>1.4618993038311601E-2</v>
      </c>
      <c r="L21" s="22">
        <f t="shared" si="2"/>
        <v>-2.2481459891423583E-3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IFERROR(VLOOKUP(C22,RA!B26:D53,3,0),0)</f>
        <v>745166.00659999996</v>
      </c>
      <c r="F22" s="25">
        <f>VLOOKUP(C22,RA!B26:I55,8,0)</f>
        <v>153960.94649999999</v>
      </c>
      <c r="G22" s="16">
        <f t="shared" si="0"/>
        <v>591205.0601</v>
      </c>
      <c r="H22" s="27">
        <f>RA!J26</f>
        <v>20.6612949512397</v>
      </c>
      <c r="I22" s="20">
        <f>IFERROR(VLOOKUP(B22,RMS!C:E,3,FALSE),0)</f>
        <v>745166.05004289502</v>
      </c>
      <c r="J22" s="21">
        <f>IFERROR(VLOOKUP(B22,RMS!C:F,4,FALSE),0)</f>
        <v>591205.00334230205</v>
      </c>
      <c r="K22" s="22">
        <f t="shared" si="1"/>
        <v>-4.3442895053885877E-2</v>
      </c>
      <c r="L22" s="22">
        <f t="shared" si="2"/>
        <v>5.6757697951979935E-2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IFERROR(VLOOKUP(C23,RA!B27:D54,3,0),0)</f>
        <v>274453.51490000001</v>
      </c>
      <c r="F23" s="25">
        <f>VLOOKUP(C23,RA!B27:I56,8,0)</f>
        <v>64360.530100000004</v>
      </c>
      <c r="G23" s="16">
        <f t="shared" si="0"/>
        <v>210092.98480000001</v>
      </c>
      <c r="H23" s="27">
        <f>RA!J27</f>
        <v>23.450430257178699</v>
      </c>
      <c r="I23" s="20">
        <f>IFERROR(VLOOKUP(B23,RMS!C:E,3,FALSE),0)</f>
        <v>274453.36132607999</v>
      </c>
      <c r="J23" s="21">
        <f>IFERROR(VLOOKUP(B23,RMS!C:F,4,FALSE),0)</f>
        <v>210093.000067635</v>
      </c>
      <c r="K23" s="22">
        <f t="shared" si="1"/>
        <v>0.15357392001897097</v>
      </c>
      <c r="L23" s="22">
        <f t="shared" si="2"/>
        <v>-1.5267634997144341E-2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IFERROR(VLOOKUP(C24,RA!B28:D55,3,0),0)</f>
        <v>1280312.4996</v>
      </c>
      <c r="F24" s="25">
        <f>VLOOKUP(C24,RA!B28:I57,8,0)</f>
        <v>8108.0312000000004</v>
      </c>
      <c r="G24" s="16">
        <f t="shared" si="0"/>
        <v>1272204.4683999999</v>
      </c>
      <c r="H24" s="27">
        <f>RA!J28</f>
        <v>0.63328532702235896</v>
      </c>
      <c r="I24" s="20">
        <f>IFERROR(VLOOKUP(B24,RMS!C:E,3,FALSE),0)</f>
        <v>1280312.49972655</v>
      </c>
      <c r="J24" s="21">
        <f>IFERROR(VLOOKUP(B24,RMS!C:F,4,FALSE),0)</f>
        <v>1272204.46526283</v>
      </c>
      <c r="K24" s="22">
        <f t="shared" si="1"/>
        <v>-1.2654997408390045E-4</v>
      </c>
      <c r="L24" s="22">
        <f t="shared" si="2"/>
        <v>3.1371698714792728E-3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IFERROR(VLOOKUP(C25,RA!B29:D56,3,0),0)</f>
        <v>761176.81270000001</v>
      </c>
      <c r="F25" s="25">
        <f>VLOOKUP(C25,RA!B29:I58,8,0)</f>
        <v>103145.5215</v>
      </c>
      <c r="G25" s="16">
        <f t="shared" si="0"/>
        <v>658031.29119999998</v>
      </c>
      <c r="H25" s="27">
        <f>RA!J29</f>
        <v>13.550796579592101</v>
      </c>
      <c r="I25" s="20">
        <f>IFERROR(VLOOKUP(B25,RMS!C:E,3,FALSE),0)</f>
        <v>761176.83304053103</v>
      </c>
      <c r="J25" s="21">
        <f>IFERROR(VLOOKUP(B25,RMS!C:F,4,FALSE),0)</f>
        <v>658031.29970259999</v>
      </c>
      <c r="K25" s="22">
        <f t="shared" si="1"/>
        <v>-2.034053101669997E-2</v>
      </c>
      <c r="L25" s="22">
        <f t="shared" si="2"/>
        <v>-8.5026000160723925E-3</v>
      </c>
      <c r="M25" s="32"/>
    </row>
    <row r="26" spans="1:13">
      <c r="A26" s="71"/>
      <c r="B26" s="12">
        <v>37</v>
      </c>
      <c r="C26" s="69" t="s">
        <v>64</v>
      </c>
      <c r="D26" s="69"/>
      <c r="E26" s="15">
        <f>IFERROR(VLOOKUP(C26,RA!B30:D57,3,0),0)</f>
        <v>1273754.1155999999</v>
      </c>
      <c r="F26" s="25">
        <f>VLOOKUP(C26,RA!B30:I59,8,0)</f>
        <v>167664.4884</v>
      </c>
      <c r="G26" s="16">
        <f t="shared" si="0"/>
        <v>1106089.6272</v>
      </c>
      <c r="H26" s="27">
        <f>RA!J30</f>
        <v>13.1630183837343</v>
      </c>
      <c r="I26" s="20">
        <f>IFERROR(VLOOKUP(B26,RMS!C:E,3,FALSE),0)</f>
        <v>1273754.1781761099</v>
      </c>
      <c r="J26" s="21">
        <f>IFERROR(VLOOKUP(B26,RMS!C:F,4,FALSE),0)</f>
        <v>1106089.5968530299</v>
      </c>
      <c r="K26" s="22">
        <f t="shared" si="1"/>
        <v>-6.2576110009104013E-2</v>
      </c>
      <c r="L26" s="22">
        <f t="shared" si="2"/>
        <v>3.0346970073878765E-2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IFERROR(VLOOKUP(C27,RA!B31:D58,3,0),0)</f>
        <v>882786.8996</v>
      </c>
      <c r="F27" s="25">
        <f>VLOOKUP(C27,RA!B31:I60,8,0)</f>
        <v>25806.928199999998</v>
      </c>
      <c r="G27" s="16">
        <f t="shared" si="0"/>
        <v>856979.97140000004</v>
      </c>
      <c r="H27" s="27">
        <f>RA!J31</f>
        <v>2.92334743658899</v>
      </c>
      <c r="I27" s="20">
        <f>IFERROR(VLOOKUP(B27,RMS!C:E,3,FALSE),0)</f>
        <v>882786.81476141606</v>
      </c>
      <c r="J27" s="21">
        <f>IFERROR(VLOOKUP(B27,RMS!C:F,4,FALSE),0)</f>
        <v>856979.92742654902</v>
      </c>
      <c r="K27" s="22">
        <f t="shared" si="1"/>
        <v>8.4838583949021995E-2</v>
      </c>
      <c r="L27" s="22">
        <f t="shared" si="2"/>
        <v>4.3973451014608145E-2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IFERROR(VLOOKUP(C28,RA!B32:D59,3,0),0)</f>
        <v>147777.8798</v>
      </c>
      <c r="F28" s="25">
        <f>VLOOKUP(C28,RA!B32:I61,8,0)</f>
        <v>31269.0442</v>
      </c>
      <c r="G28" s="16">
        <f t="shared" si="0"/>
        <v>116508.83559999999</v>
      </c>
      <c r="H28" s="27">
        <f>RA!J32</f>
        <v>21.1594889859829</v>
      </c>
      <c r="I28" s="20">
        <f>IFERROR(VLOOKUP(B28,RMS!C:E,3,FALSE),0)</f>
        <v>147777.811141313</v>
      </c>
      <c r="J28" s="21">
        <f>IFERROR(VLOOKUP(B28,RMS!C:F,4,FALSE),0)</f>
        <v>116508.851231922</v>
      </c>
      <c r="K28" s="22">
        <f t="shared" si="1"/>
        <v>6.8658686999697238E-2</v>
      </c>
      <c r="L28" s="22">
        <f t="shared" si="2"/>
        <v>-1.5631922011380084E-2</v>
      </c>
      <c r="M28" s="32"/>
    </row>
    <row r="29" spans="1:13">
      <c r="A29" s="71"/>
      <c r="B29" s="12">
        <v>40</v>
      </c>
      <c r="C29" s="69" t="s">
        <v>65</v>
      </c>
      <c r="D29" s="69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IFERROR(VLOOKUP(C30,RA!B34:D61,3,0),0)</f>
        <v>319564.53960000002</v>
      </c>
      <c r="F30" s="25">
        <f>VLOOKUP(C30,RA!B34:I64,8,0)</f>
        <v>29882.206300000002</v>
      </c>
      <c r="G30" s="16">
        <f t="shared" si="0"/>
        <v>289682.3333</v>
      </c>
      <c r="H30" s="27">
        <f>RA!J34</f>
        <v>0</v>
      </c>
      <c r="I30" s="20">
        <f>IFERROR(VLOOKUP(B30,RMS!C:E,3,FALSE),0)</f>
        <v>319564.53980000003</v>
      </c>
      <c r="J30" s="21">
        <f>IFERROR(VLOOKUP(B30,RMS!C:F,4,FALSE),0)</f>
        <v>289682.34539999999</v>
      </c>
      <c r="K30" s="22">
        <f t="shared" si="1"/>
        <v>-2.0000000949949026E-4</v>
      </c>
      <c r="L30" s="22">
        <f t="shared" si="2"/>
        <v>-1.2099999992642552E-2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9.3509143215338106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430774.94</v>
      </c>
      <c r="F32" s="25">
        <f>VLOOKUP(C32,RA!B34:I65,8,0)</f>
        <v>14034.61</v>
      </c>
      <c r="G32" s="16">
        <f t="shared" si="0"/>
        <v>416740.33</v>
      </c>
      <c r="H32" s="27">
        <f>RA!J34</f>
        <v>0</v>
      </c>
      <c r="I32" s="20">
        <f>IFERROR(VLOOKUP(B32,RMS!C:E,3,FALSE),0)</f>
        <v>430774.94</v>
      </c>
      <c r="J32" s="21">
        <f>IFERROR(VLOOKUP(B32,RMS!C:F,4,FALSE),0)</f>
        <v>416740.33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IFERROR(VLOOKUP(C33,RA!B37:D64,3,0),0)</f>
        <v>562276.53</v>
      </c>
      <c r="F33" s="25">
        <f>VLOOKUP(C33,RA!B34:I65,8,0)</f>
        <v>-76452.7</v>
      </c>
      <c r="G33" s="16">
        <f t="shared" si="0"/>
        <v>638729.23</v>
      </c>
      <c r="H33" s="27">
        <f>RA!J34</f>
        <v>0</v>
      </c>
      <c r="I33" s="20">
        <f>IFERROR(VLOOKUP(B33,RMS!C:E,3,FALSE),0)</f>
        <v>562276.53</v>
      </c>
      <c r="J33" s="21">
        <f>IFERROR(VLOOKUP(B33,RMS!C:F,4,FALSE),0)</f>
        <v>638729.23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IFERROR(VLOOKUP(C34,RA!B38:D65,3,0),0)</f>
        <v>223692.82</v>
      </c>
      <c r="F34" s="25">
        <f>VLOOKUP(C34,RA!B34:I66,8,0)</f>
        <v>194.48</v>
      </c>
      <c r="G34" s="16">
        <f t="shared" si="0"/>
        <v>223498.34</v>
      </c>
      <c r="H34" s="27">
        <f>RA!J35</f>
        <v>9.3509143215338106</v>
      </c>
      <c r="I34" s="20">
        <f>IFERROR(VLOOKUP(B34,RMS!C:E,3,FALSE),0)</f>
        <v>223692.82</v>
      </c>
      <c r="J34" s="21">
        <f>IFERROR(VLOOKUP(B34,RMS!C:F,4,FALSE),0)</f>
        <v>223498.34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IFERROR(VLOOKUP(C35,RA!B39:D66,3,0),0)</f>
        <v>385247.57</v>
      </c>
      <c r="F35" s="25">
        <f>VLOOKUP(C35,RA!B34:I67,8,0)</f>
        <v>-63376.34</v>
      </c>
      <c r="G35" s="16">
        <f t="shared" si="0"/>
        <v>448623.91000000003</v>
      </c>
      <c r="H35" s="27">
        <f>RA!J34</f>
        <v>0</v>
      </c>
      <c r="I35" s="20">
        <f>IFERROR(VLOOKUP(B35,RMS!C:E,3,FALSE),0)</f>
        <v>385247.57</v>
      </c>
      <c r="J35" s="21">
        <f>IFERROR(VLOOKUP(B35,RMS!C:F,4,FALSE),0)</f>
        <v>448623.91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9.3509143215338106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IFERROR(VLOOKUP(C37,RA!B41:D68,3,0),0)</f>
        <v>22684.6152</v>
      </c>
      <c r="F37" s="25">
        <f>VLOOKUP(C37,RA!B8:I68,8,0)</f>
        <v>1332.4494</v>
      </c>
      <c r="G37" s="16">
        <f t="shared" si="0"/>
        <v>21352.165799999999</v>
      </c>
      <c r="H37" s="27">
        <f>RA!J35</f>
        <v>9.3509143215338106</v>
      </c>
      <c r="I37" s="20">
        <f>IFERROR(VLOOKUP(B37,RMS!C:E,3,FALSE),0)</f>
        <v>22684.615384615401</v>
      </c>
      <c r="J37" s="21">
        <f>IFERROR(VLOOKUP(B37,RMS!C:F,4,FALSE),0)</f>
        <v>21352.166666666701</v>
      </c>
      <c r="K37" s="22">
        <f t="shared" si="1"/>
        <v>-1.8461540093994699E-4</v>
      </c>
      <c r="L37" s="22">
        <f t="shared" si="2"/>
        <v>-8.6666670176782645E-4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IFERROR(VLOOKUP(C38,RA!B42:D69,3,0),0)</f>
        <v>316626.98499999999</v>
      </c>
      <c r="F38" s="25">
        <f>VLOOKUP(C38,RA!B8:I69,8,0)</f>
        <v>17830.478599999999</v>
      </c>
      <c r="G38" s="16">
        <f t="shared" si="0"/>
        <v>298796.50640000001</v>
      </c>
      <c r="H38" s="27">
        <f>RA!J36</f>
        <v>0</v>
      </c>
      <c r="I38" s="20">
        <f>IFERROR(VLOOKUP(B38,RMS!C:E,3,FALSE),0)</f>
        <v>316626.98072734999</v>
      </c>
      <c r="J38" s="21">
        <f>IFERROR(VLOOKUP(B38,RMS!C:F,4,FALSE),0)</f>
        <v>298796.50723333302</v>
      </c>
      <c r="K38" s="22">
        <f t="shared" si="1"/>
        <v>4.2726499959826469E-3</v>
      </c>
      <c r="L38" s="22">
        <f t="shared" si="2"/>
        <v>-8.3333300426602364E-4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IFERROR(VLOOKUP(C39,RA!B43:D70,3,0),0)</f>
        <v>386299.74</v>
      </c>
      <c r="F39" s="25">
        <f>VLOOKUP(C39,RA!B9:I70,8,0)</f>
        <v>-64753.48</v>
      </c>
      <c r="G39" s="16">
        <f t="shared" si="0"/>
        <v>451053.22</v>
      </c>
      <c r="H39" s="27">
        <f>RA!J37</f>
        <v>3.2579912842655099</v>
      </c>
      <c r="I39" s="20">
        <f>IFERROR(VLOOKUP(B39,RMS!C:E,3,FALSE),0)</f>
        <v>386299.74</v>
      </c>
      <c r="J39" s="21">
        <f>IFERROR(VLOOKUP(B39,RMS!C:F,4,FALSE),0)</f>
        <v>451053.22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IFERROR(VLOOKUP(C40,RA!B44:D71,3,0),0)</f>
        <v>93082.06</v>
      </c>
      <c r="F40" s="25">
        <f>VLOOKUP(C40,RA!B10:I71,8,0)</f>
        <v>10913.21</v>
      </c>
      <c r="G40" s="16">
        <f t="shared" si="0"/>
        <v>82168.850000000006</v>
      </c>
      <c r="H40" s="27">
        <f>RA!J38</f>
        <v>-13.5969929244601</v>
      </c>
      <c r="I40" s="20">
        <f>IFERROR(VLOOKUP(B40,RMS!C:E,3,FALSE),0)</f>
        <v>93082.06</v>
      </c>
      <c r="J40" s="21">
        <f>IFERROR(VLOOKUP(B40,RMS!C:F,4,FALSE),0)</f>
        <v>82168.850000000006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67</v>
      </c>
      <c r="D41" s="75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8.6940653705379997E-2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IFERROR(VLOOKUP(C42,RA!B46:D73,3,0),0)</f>
        <v>1865.4563000000001</v>
      </c>
      <c r="F42" s="25">
        <f>VLOOKUP(C42,RA!B8:I72,8,0)</f>
        <v>173.6284</v>
      </c>
      <c r="G42" s="16">
        <f t="shared" si="0"/>
        <v>1691.8279</v>
      </c>
      <c r="H42" s="27">
        <f>RA!J39</f>
        <v>8.6940653705379997E-2</v>
      </c>
      <c r="I42" s="20">
        <f>VLOOKUP(B42,RMS!C:E,3,FALSE)</f>
        <v>1865.45647076621</v>
      </c>
      <c r="J42" s="21">
        <f>IFERROR(VLOOKUP(B42,RMS!C:F,4,FALSE),0)</f>
        <v>1691.82815218213</v>
      </c>
      <c r="K42" s="22">
        <f t="shared" si="1"/>
        <v>-1.7076620997613645E-4</v>
      </c>
      <c r="L42" s="22">
        <f t="shared" si="2"/>
        <v>-2.5218212999789102E-4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19362009.957800001</v>
      </c>
      <c r="E7" s="64"/>
      <c r="F7" s="64"/>
      <c r="G7" s="52">
        <v>13956146.5681</v>
      </c>
      <c r="H7" s="53">
        <v>38.734641853478003</v>
      </c>
      <c r="I7" s="52">
        <v>1668498.7205999999</v>
      </c>
      <c r="J7" s="53">
        <v>8.6173838575464803</v>
      </c>
      <c r="K7" s="52">
        <v>1609540.3478000001</v>
      </c>
      <c r="L7" s="53">
        <v>11.532842106136799</v>
      </c>
      <c r="M7" s="53">
        <v>3.6630565291877998E-2</v>
      </c>
      <c r="N7" s="52">
        <v>410382405.97000003</v>
      </c>
      <c r="O7" s="52">
        <v>7833526223.0613003</v>
      </c>
      <c r="P7" s="52">
        <v>930988</v>
      </c>
      <c r="Q7" s="52">
        <v>836389</v>
      </c>
      <c r="R7" s="53">
        <v>11.3104069996138</v>
      </c>
      <c r="S7" s="52">
        <v>20.7972712406605</v>
      </c>
      <c r="T7" s="52">
        <v>18.5732107128382</v>
      </c>
      <c r="U7" s="54">
        <v>10.6940016413021</v>
      </c>
    </row>
    <row r="8" spans="1:23" ht="12" thickBot="1">
      <c r="A8" s="76">
        <v>42727</v>
      </c>
      <c r="B8" s="72" t="s">
        <v>6</v>
      </c>
      <c r="C8" s="73"/>
      <c r="D8" s="55">
        <v>632929.07189999998</v>
      </c>
      <c r="E8" s="58"/>
      <c r="F8" s="58"/>
      <c r="G8" s="55">
        <v>527582.20149999997</v>
      </c>
      <c r="H8" s="56">
        <v>19.967859055988299</v>
      </c>
      <c r="I8" s="55">
        <v>163926.72270000001</v>
      </c>
      <c r="J8" s="56">
        <v>25.899698714724199</v>
      </c>
      <c r="K8" s="55">
        <v>133309.6911</v>
      </c>
      <c r="L8" s="56">
        <v>25.268041780215398</v>
      </c>
      <c r="M8" s="56">
        <v>0.229668461065094</v>
      </c>
      <c r="N8" s="55">
        <v>14679278.3489</v>
      </c>
      <c r="O8" s="55">
        <v>291974368.79180002</v>
      </c>
      <c r="P8" s="55">
        <v>21059</v>
      </c>
      <c r="Q8" s="55">
        <v>19885</v>
      </c>
      <c r="R8" s="56">
        <v>5.9039476992708098</v>
      </c>
      <c r="S8" s="55">
        <v>30.0550392658721</v>
      </c>
      <c r="T8" s="55">
        <v>29.774432748302701</v>
      </c>
      <c r="U8" s="57">
        <v>0.93364215926333805</v>
      </c>
    </row>
    <row r="9" spans="1:23" ht="12" thickBot="1">
      <c r="A9" s="77"/>
      <c r="B9" s="72" t="s">
        <v>7</v>
      </c>
      <c r="C9" s="73"/>
      <c r="D9" s="55">
        <v>125344.7715</v>
      </c>
      <c r="E9" s="58"/>
      <c r="F9" s="58"/>
      <c r="G9" s="55">
        <v>92158.604500000001</v>
      </c>
      <c r="H9" s="56">
        <v>36.0098410561327</v>
      </c>
      <c r="I9" s="55">
        <v>30905.820100000001</v>
      </c>
      <c r="J9" s="56">
        <v>24.656648801661401</v>
      </c>
      <c r="K9" s="55">
        <v>14056.695900000001</v>
      </c>
      <c r="L9" s="56">
        <v>15.252722169854501</v>
      </c>
      <c r="M9" s="56">
        <v>1.19865467104542</v>
      </c>
      <c r="N9" s="55">
        <v>2186821.1896000002</v>
      </c>
      <c r="O9" s="55">
        <v>39932011.544100001</v>
      </c>
      <c r="P9" s="55">
        <v>7235</v>
      </c>
      <c r="Q9" s="55">
        <v>5858</v>
      </c>
      <c r="R9" s="56">
        <v>23.5063161488563</v>
      </c>
      <c r="S9" s="55">
        <v>17.3247783690394</v>
      </c>
      <c r="T9" s="55">
        <v>16.9908809149881</v>
      </c>
      <c r="U9" s="57">
        <v>1.92728268690606</v>
      </c>
    </row>
    <row r="10" spans="1:23" ht="12" thickBot="1">
      <c r="A10" s="77"/>
      <c r="B10" s="72" t="s">
        <v>8</v>
      </c>
      <c r="C10" s="73"/>
      <c r="D10" s="55">
        <v>167332.97640000001</v>
      </c>
      <c r="E10" s="58"/>
      <c r="F10" s="58"/>
      <c r="G10" s="55">
        <v>104666.58409999999</v>
      </c>
      <c r="H10" s="56">
        <v>59.872396561759999</v>
      </c>
      <c r="I10" s="55">
        <v>34571.834499999997</v>
      </c>
      <c r="J10" s="56">
        <v>20.6605029347939</v>
      </c>
      <c r="K10" s="55">
        <v>29098.491300000002</v>
      </c>
      <c r="L10" s="56">
        <v>27.8011282685971</v>
      </c>
      <c r="M10" s="56">
        <v>0.18809714715346801</v>
      </c>
      <c r="N10" s="55">
        <v>2609383.5537999999</v>
      </c>
      <c r="O10" s="55">
        <v>63250494.197499998</v>
      </c>
      <c r="P10" s="55">
        <v>97142</v>
      </c>
      <c r="Q10" s="55">
        <v>84739</v>
      </c>
      <c r="R10" s="56">
        <v>14.636708009299101</v>
      </c>
      <c r="S10" s="55">
        <v>1.7225605443577401</v>
      </c>
      <c r="T10" s="55">
        <v>1.2772580877754001</v>
      </c>
      <c r="U10" s="57">
        <v>25.851193331980699</v>
      </c>
    </row>
    <row r="11" spans="1:23" ht="12" thickBot="1">
      <c r="A11" s="77"/>
      <c r="B11" s="72" t="s">
        <v>9</v>
      </c>
      <c r="C11" s="73"/>
      <c r="D11" s="55">
        <v>58431.0219</v>
      </c>
      <c r="E11" s="58"/>
      <c r="F11" s="58"/>
      <c r="G11" s="55">
        <v>71797.425799999997</v>
      </c>
      <c r="H11" s="56">
        <v>-18.616828878006899</v>
      </c>
      <c r="I11" s="55">
        <v>13272.2333</v>
      </c>
      <c r="J11" s="56">
        <v>22.714361084963301</v>
      </c>
      <c r="K11" s="55">
        <v>15384.4756</v>
      </c>
      <c r="L11" s="56">
        <v>21.427614470266999</v>
      </c>
      <c r="M11" s="56">
        <v>-0.13729699698051501</v>
      </c>
      <c r="N11" s="55">
        <v>1379263.4182</v>
      </c>
      <c r="O11" s="55">
        <v>23889955.938700002</v>
      </c>
      <c r="P11" s="55">
        <v>2479</v>
      </c>
      <c r="Q11" s="55">
        <v>2299</v>
      </c>
      <c r="R11" s="56">
        <v>7.8294910830796001</v>
      </c>
      <c r="S11" s="55">
        <v>23.570400121016501</v>
      </c>
      <c r="T11" s="55">
        <v>23.070701391909498</v>
      </c>
      <c r="U11" s="57">
        <v>2.12002650163525</v>
      </c>
    </row>
    <row r="12" spans="1:23" ht="12" thickBot="1">
      <c r="A12" s="77"/>
      <c r="B12" s="72" t="s">
        <v>10</v>
      </c>
      <c r="C12" s="73"/>
      <c r="D12" s="55">
        <v>195030.34599999999</v>
      </c>
      <c r="E12" s="58"/>
      <c r="F12" s="58"/>
      <c r="G12" s="55">
        <v>205555.76079999999</v>
      </c>
      <c r="H12" s="56">
        <v>-5.1204669521478099</v>
      </c>
      <c r="I12" s="55">
        <v>29635.760600000001</v>
      </c>
      <c r="J12" s="56">
        <v>15.195461223249801</v>
      </c>
      <c r="K12" s="55">
        <v>29048.1708</v>
      </c>
      <c r="L12" s="56">
        <v>14.1315284412112</v>
      </c>
      <c r="M12" s="56">
        <v>2.0228117083365998E-2</v>
      </c>
      <c r="N12" s="55">
        <v>5495064.5044</v>
      </c>
      <c r="O12" s="55">
        <v>92575719.189300001</v>
      </c>
      <c r="P12" s="55">
        <v>1684</v>
      </c>
      <c r="Q12" s="55">
        <v>1314</v>
      </c>
      <c r="R12" s="56">
        <v>28.158295281583001</v>
      </c>
      <c r="S12" s="55">
        <v>115.813744655582</v>
      </c>
      <c r="T12" s="55">
        <v>112.782717808219</v>
      </c>
      <c r="U12" s="57">
        <v>2.6171564147042501</v>
      </c>
    </row>
    <row r="13" spans="1:23" ht="12" thickBot="1">
      <c r="A13" s="77"/>
      <c r="B13" s="72" t="s">
        <v>11</v>
      </c>
      <c r="C13" s="73"/>
      <c r="D13" s="55">
        <v>220046.88039999999</v>
      </c>
      <c r="E13" s="58"/>
      <c r="F13" s="58"/>
      <c r="G13" s="55">
        <v>252039.85310000001</v>
      </c>
      <c r="H13" s="56">
        <v>-12.6936166270921</v>
      </c>
      <c r="I13" s="55">
        <v>66087.433300000004</v>
      </c>
      <c r="J13" s="56">
        <v>30.033342522223698</v>
      </c>
      <c r="K13" s="55">
        <v>56892.341399999998</v>
      </c>
      <c r="L13" s="56">
        <v>22.572756133700501</v>
      </c>
      <c r="M13" s="56">
        <v>0.161622666139735</v>
      </c>
      <c r="N13" s="55">
        <v>6009954.3887</v>
      </c>
      <c r="O13" s="55">
        <v>125733183.84900001</v>
      </c>
      <c r="P13" s="55">
        <v>7221</v>
      </c>
      <c r="Q13" s="55">
        <v>7031</v>
      </c>
      <c r="R13" s="56">
        <v>2.7023183046508401</v>
      </c>
      <c r="S13" s="55">
        <v>30.4731865946545</v>
      </c>
      <c r="T13" s="55">
        <v>30.049068439766799</v>
      </c>
      <c r="U13" s="57">
        <v>1.39177487582519</v>
      </c>
    </row>
    <row r="14" spans="1:23" ht="12" thickBot="1">
      <c r="A14" s="77"/>
      <c r="B14" s="72" t="s">
        <v>12</v>
      </c>
      <c r="C14" s="73"/>
      <c r="D14" s="55">
        <v>114186.0684</v>
      </c>
      <c r="E14" s="58"/>
      <c r="F14" s="58"/>
      <c r="G14" s="55">
        <v>171714.09650000001</v>
      </c>
      <c r="H14" s="56">
        <v>-33.502216342500397</v>
      </c>
      <c r="I14" s="55">
        <v>21191.048299999999</v>
      </c>
      <c r="J14" s="56">
        <v>18.558348314232699</v>
      </c>
      <c r="K14" s="55">
        <v>31535.521799999999</v>
      </c>
      <c r="L14" s="56">
        <v>18.3651327659054</v>
      </c>
      <c r="M14" s="56">
        <v>-0.32802607693017499</v>
      </c>
      <c r="N14" s="55">
        <v>2487415.0706000002</v>
      </c>
      <c r="O14" s="55">
        <v>50913438.069499999</v>
      </c>
      <c r="P14" s="55">
        <v>1576</v>
      </c>
      <c r="Q14" s="55">
        <v>1558</v>
      </c>
      <c r="R14" s="56">
        <v>1.1553273427471</v>
      </c>
      <c r="S14" s="55">
        <v>72.453089086294398</v>
      </c>
      <c r="T14" s="55">
        <v>67.861095186136097</v>
      </c>
      <c r="U14" s="57">
        <v>6.3378856002800701</v>
      </c>
    </row>
    <row r="15" spans="1:23" ht="12" thickBot="1">
      <c r="A15" s="77"/>
      <c r="B15" s="72" t="s">
        <v>13</v>
      </c>
      <c r="C15" s="73"/>
      <c r="D15" s="55">
        <v>91026.772200000007</v>
      </c>
      <c r="E15" s="58"/>
      <c r="F15" s="58"/>
      <c r="G15" s="55">
        <v>99331.564899999998</v>
      </c>
      <c r="H15" s="56">
        <v>-8.3606784090844393</v>
      </c>
      <c r="I15" s="55">
        <v>10551.592000000001</v>
      </c>
      <c r="J15" s="56">
        <v>11.591745752355701</v>
      </c>
      <c r="K15" s="55">
        <v>1754.6976</v>
      </c>
      <c r="L15" s="56">
        <v>1.76650554309348</v>
      </c>
      <c r="M15" s="56">
        <v>5.0133392785172797</v>
      </c>
      <c r="N15" s="55">
        <v>1966968.9783000001</v>
      </c>
      <c r="O15" s="55">
        <v>46146727.599200003</v>
      </c>
      <c r="P15" s="55">
        <v>2575</v>
      </c>
      <c r="Q15" s="55">
        <v>2306</v>
      </c>
      <c r="R15" s="56">
        <v>11.665221162185601</v>
      </c>
      <c r="S15" s="55">
        <v>35.350202796116498</v>
      </c>
      <c r="T15" s="55">
        <v>31.4335042931483</v>
      </c>
      <c r="U15" s="57">
        <v>11.079705894639099</v>
      </c>
    </row>
    <row r="16" spans="1:23" ht="12" thickBot="1">
      <c r="A16" s="77"/>
      <c r="B16" s="72" t="s">
        <v>14</v>
      </c>
      <c r="C16" s="73"/>
      <c r="D16" s="55">
        <v>1023666.0553</v>
      </c>
      <c r="E16" s="58"/>
      <c r="F16" s="58"/>
      <c r="G16" s="55">
        <v>432457.56339999998</v>
      </c>
      <c r="H16" s="56">
        <v>136.709018857687</v>
      </c>
      <c r="I16" s="55">
        <v>-24992.714100000001</v>
      </c>
      <c r="J16" s="56">
        <v>-2.44149095015909</v>
      </c>
      <c r="K16" s="55">
        <v>19981.022799999999</v>
      </c>
      <c r="L16" s="56">
        <v>4.62034300959112</v>
      </c>
      <c r="M16" s="56">
        <v>-2.25082256049475</v>
      </c>
      <c r="N16" s="55">
        <v>17234036.575800002</v>
      </c>
      <c r="O16" s="55">
        <v>396140796.31849998</v>
      </c>
      <c r="P16" s="55">
        <v>35278</v>
      </c>
      <c r="Q16" s="55">
        <v>28424</v>
      </c>
      <c r="R16" s="56">
        <v>24.113425274415999</v>
      </c>
      <c r="S16" s="55">
        <v>29.017122719541899</v>
      </c>
      <c r="T16" s="55">
        <v>20.6345623100197</v>
      </c>
      <c r="U16" s="57">
        <v>28.888323940805101</v>
      </c>
    </row>
    <row r="17" spans="1:21" ht="12" thickBot="1">
      <c r="A17" s="77"/>
      <c r="B17" s="72" t="s">
        <v>15</v>
      </c>
      <c r="C17" s="73"/>
      <c r="D17" s="55">
        <v>719721.95259999996</v>
      </c>
      <c r="E17" s="58"/>
      <c r="F17" s="58"/>
      <c r="G17" s="55">
        <v>413166.15580000001</v>
      </c>
      <c r="H17" s="56">
        <v>74.196734775244707</v>
      </c>
      <c r="I17" s="55">
        <v>91252.659199999995</v>
      </c>
      <c r="J17" s="56">
        <v>12.678876734320699</v>
      </c>
      <c r="K17" s="55">
        <v>52342.795599999998</v>
      </c>
      <c r="L17" s="56">
        <v>12.668703586974701</v>
      </c>
      <c r="M17" s="56">
        <v>0.74336617205826105</v>
      </c>
      <c r="N17" s="55">
        <v>13119474.5505</v>
      </c>
      <c r="O17" s="55">
        <v>388389727.77179998</v>
      </c>
      <c r="P17" s="55">
        <v>10364</v>
      </c>
      <c r="Q17" s="55">
        <v>9247</v>
      </c>
      <c r="R17" s="56">
        <v>12.0795933816373</v>
      </c>
      <c r="S17" s="55">
        <v>69.444418429177901</v>
      </c>
      <c r="T17" s="55">
        <v>60.585525770520199</v>
      </c>
      <c r="U17" s="57">
        <v>12.756810207421299</v>
      </c>
    </row>
    <row r="18" spans="1:21" ht="12" customHeight="1" thickBot="1">
      <c r="A18" s="77"/>
      <c r="B18" s="72" t="s">
        <v>16</v>
      </c>
      <c r="C18" s="73"/>
      <c r="D18" s="55">
        <v>1897118.6926</v>
      </c>
      <c r="E18" s="58"/>
      <c r="F18" s="58"/>
      <c r="G18" s="55">
        <v>1338941.5168000001</v>
      </c>
      <c r="H18" s="56">
        <v>41.687942960646602</v>
      </c>
      <c r="I18" s="55">
        <v>266385.3309</v>
      </c>
      <c r="J18" s="56">
        <v>14.0415743062928</v>
      </c>
      <c r="K18" s="55">
        <v>186630.12169999999</v>
      </c>
      <c r="L18" s="56">
        <v>13.9386313261864</v>
      </c>
      <c r="M18" s="56">
        <v>0.42734371318796599</v>
      </c>
      <c r="N18" s="55">
        <v>37707667.259999998</v>
      </c>
      <c r="O18" s="55">
        <v>758413593.07939994</v>
      </c>
      <c r="P18" s="55">
        <v>75124</v>
      </c>
      <c r="Q18" s="55">
        <v>62817</v>
      </c>
      <c r="R18" s="56">
        <v>19.591830237037701</v>
      </c>
      <c r="S18" s="55">
        <v>25.2531640035142</v>
      </c>
      <c r="T18" s="55">
        <v>29.221562280911201</v>
      </c>
      <c r="U18" s="57">
        <v>-15.7144596884762</v>
      </c>
    </row>
    <row r="19" spans="1:21" ht="12" customHeight="1" thickBot="1">
      <c r="A19" s="77"/>
      <c r="B19" s="72" t="s">
        <v>17</v>
      </c>
      <c r="C19" s="73"/>
      <c r="D19" s="55">
        <v>513940.25189999997</v>
      </c>
      <c r="E19" s="58"/>
      <c r="F19" s="58"/>
      <c r="G19" s="55">
        <v>566543.65850000002</v>
      </c>
      <c r="H19" s="56">
        <v>-9.2849696242783093</v>
      </c>
      <c r="I19" s="55">
        <v>65618.963799999998</v>
      </c>
      <c r="J19" s="56">
        <v>12.7678195193724</v>
      </c>
      <c r="K19" s="55">
        <v>30119.895199999999</v>
      </c>
      <c r="L19" s="56">
        <v>5.3164296781198601</v>
      </c>
      <c r="M19" s="56">
        <v>1.17859203573856</v>
      </c>
      <c r="N19" s="55">
        <v>13317448.552100001</v>
      </c>
      <c r="O19" s="55">
        <v>235109262.83989999</v>
      </c>
      <c r="P19" s="55">
        <v>12398</v>
      </c>
      <c r="Q19" s="55">
        <v>10874</v>
      </c>
      <c r="R19" s="56">
        <v>14.0150818466066</v>
      </c>
      <c r="S19" s="55">
        <v>41.453480553315003</v>
      </c>
      <c r="T19" s="55">
        <v>42.562095962847202</v>
      </c>
      <c r="U19" s="57">
        <v>-2.6743602581363102</v>
      </c>
    </row>
    <row r="20" spans="1:21" ht="12" thickBot="1">
      <c r="A20" s="77"/>
      <c r="B20" s="72" t="s">
        <v>18</v>
      </c>
      <c r="C20" s="73"/>
      <c r="D20" s="55">
        <v>1129276.9394</v>
      </c>
      <c r="E20" s="58"/>
      <c r="F20" s="58"/>
      <c r="G20" s="55">
        <v>914294.01679999998</v>
      </c>
      <c r="H20" s="56">
        <v>23.513543635824501</v>
      </c>
      <c r="I20" s="55">
        <v>92812.453899999993</v>
      </c>
      <c r="J20" s="56">
        <v>8.2187504819953592</v>
      </c>
      <c r="K20" s="55">
        <v>65139.684699999998</v>
      </c>
      <c r="L20" s="56">
        <v>7.1245883165665704</v>
      </c>
      <c r="M20" s="56">
        <v>0.42482197031573898</v>
      </c>
      <c r="N20" s="55">
        <v>28795759.427499998</v>
      </c>
      <c r="O20" s="55">
        <v>474921388.35759997</v>
      </c>
      <c r="P20" s="55">
        <v>43642</v>
      </c>
      <c r="Q20" s="55">
        <v>41628</v>
      </c>
      <c r="R20" s="56">
        <v>4.8380897472854798</v>
      </c>
      <c r="S20" s="55">
        <v>25.875920888135301</v>
      </c>
      <c r="T20" s="55">
        <v>26.262143129624299</v>
      </c>
      <c r="U20" s="57">
        <v>-1.4925932227057499</v>
      </c>
    </row>
    <row r="21" spans="1:21" ht="12" customHeight="1" thickBot="1">
      <c r="A21" s="77"/>
      <c r="B21" s="72" t="s">
        <v>19</v>
      </c>
      <c r="C21" s="73"/>
      <c r="D21" s="55">
        <v>322088.12939999998</v>
      </c>
      <c r="E21" s="58"/>
      <c r="F21" s="58"/>
      <c r="G21" s="55">
        <v>278928.5686</v>
      </c>
      <c r="H21" s="56">
        <v>15.4733382158116</v>
      </c>
      <c r="I21" s="55">
        <v>47415.1031</v>
      </c>
      <c r="J21" s="56">
        <v>14.721158208570699</v>
      </c>
      <c r="K21" s="55">
        <v>33565.063399999999</v>
      </c>
      <c r="L21" s="56">
        <v>12.033569586819301</v>
      </c>
      <c r="M21" s="56">
        <v>0.412632609536498</v>
      </c>
      <c r="N21" s="55">
        <v>8274297.9523999998</v>
      </c>
      <c r="O21" s="55">
        <v>147517189.93309999</v>
      </c>
      <c r="P21" s="55">
        <v>26783</v>
      </c>
      <c r="Q21" s="55">
        <v>24985</v>
      </c>
      <c r="R21" s="56">
        <v>7.1963177906744002</v>
      </c>
      <c r="S21" s="55">
        <v>12.0258421162678</v>
      </c>
      <c r="T21" s="55">
        <v>12.359157322393401</v>
      </c>
      <c r="U21" s="57">
        <v>-2.7716579255166298</v>
      </c>
    </row>
    <row r="22" spans="1:21" ht="12" customHeight="1" thickBot="1">
      <c r="A22" s="77"/>
      <c r="B22" s="72" t="s">
        <v>20</v>
      </c>
      <c r="C22" s="73"/>
      <c r="D22" s="55">
        <v>1184092.8703999999</v>
      </c>
      <c r="E22" s="58"/>
      <c r="F22" s="58"/>
      <c r="G22" s="55">
        <v>849211.0514</v>
      </c>
      <c r="H22" s="56">
        <v>39.434463134684499</v>
      </c>
      <c r="I22" s="55">
        <v>58935.398099999999</v>
      </c>
      <c r="J22" s="56">
        <v>4.9772614609267096</v>
      </c>
      <c r="K22" s="55">
        <v>98880.714800000002</v>
      </c>
      <c r="L22" s="56">
        <v>11.6438327830268</v>
      </c>
      <c r="M22" s="56">
        <v>-0.40397479711584799</v>
      </c>
      <c r="N22" s="55">
        <v>26235818.728300001</v>
      </c>
      <c r="O22" s="55">
        <v>508388169.84729999</v>
      </c>
      <c r="P22" s="55">
        <v>68739</v>
      </c>
      <c r="Q22" s="55">
        <v>60823</v>
      </c>
      <c r="R22" s="56">
        <v>13.014813475165599</v>
      </c>
      <c r="S22" s="55">
        <v>17.225925172027502</v>
      </c>
      <c r="T22" s="55">
        <v>17.143767061802301</v>
      </c>
      <c r="U22" s="57">
        <v>0.47694454378947998</v>
      </c>
    </row>
    <row r="23" spans="1:21" ht="12" thickBot="1">
      <c r="A23" s="77"/>
      <c r="B23" s="72" t="s">
        <v>21</v>
      </c>
      <c r="C23" s="73"/>
      <c r="D23" s="55">
        <v>2134854.6479000002</v>
      </c>
      <c r="E23" s="58"/>
      <c r="F23" s="58"/>
      <c r="G23" s="55">
        <v>1903190.7816000001</v>
      </c>
      <c r="H23" s="56">
        <v>12.1723932534626</v>
      </c>
      <c r="I23" s="55">
        <v>207297.6917</v>
      </c>
      <c r="J23" s="56">
        <v>9.7101548296935896</v>
      </c>
      <c r="K23" s="55">
        <v>199696.7372</v>
      </c>
      <c r="L23" s="56">
        <v>10.4927335257539</v>
      </c>
      <c r="M23" s="56">
        <v>3.8062487182188999E-2</v>
      </c>
      <c r="N23" s="55">
        <v>50335167.383500002</v>
      </c>
      <c r="O23" s="55">
        <v>1137774234.5420001</v>
      </c>
      <c r="P23" s="55">
        <v>69895</v>
      </c>
      <c r="Q23" s="55">
        <v>64115</v>
      </c>
      <c r="R23" s="56">
        <v>9.0150510800904602</v>
      </c>
      <c r="S23" s="55">
        <v>30.543739150153801</v>
      </c>
      <c r="T23" s="55">
        <v>31.037794394447499</v>
      </c>
      <c r="U23" s="57">
        <v>-1.6175336027618801</v>
      </c>
    </row>
    <row r="24" spans="1:21" ht="12" thickBot="1">
      <c r="A24" s="77"/>
      <c r="B24" s="72" t="s">
        <v>22</v>
      </c>
      <c r="C24" s="73"/>
      <c r="D24" s="55">
        <v>328769.92979999998</v>
      </c>
      <c r="E24" s="58"/>
      <c r="F24" s="58"/>
      <c r="G24" s="55">
        <v>197225.62899999999</v>
      </c>
      <c r="H24" s="56">
        <v>66.6973665983339</v>
      </c>
      <c r="I24" s="55">
        <v>44081.520199999999</v>
      </c>
      <c r="J24" s="56">
        <v>13.4080146036519</v>
      </c>
      <c r="K24" s="55">
        <v>36680.465799999998</v>
      </c>
      <c r="L24" s="56">
        <v>18.598224777369101</v>
      </c>
      <c r="M24" s="56">
        <v>0.201771003682292</v>
      </c>
      <c r="N24" s="55">
        <v>7283669.5961999996</v>
      </c>
      <c r="O24" s="55">
        <v>112276028.4645</v>
      </c>
      <c r="P24" s="55">
        <v>28499</v>
      </c>
      <c r="Q24" s="55">
        <v>24402</v>
      </c>
      <c r="R24" s="56">
        <v>16.789607409228701</v>
      </c>
      <c r="S24" s="55">
        <v>11.536191789185599</v>
      </c>
      <c r="T24" s="55">
        <v>10.516294504548799</v>
      </c>
      <c r="U24" s="57">
        <v>8.8408488977520499</v>
      </c>
    </row>
    <row r="25" spans="1:21" ht="12" thickBot="1">
      <c r="A25" s="77"/>
      <c r="B25" s="72" t="s">
        <v>23</v>
      </c>
      <c r="C25" s="73"/>
      <c r="D25" s="55">
        <v>396609.59490000003</v>
      </c>
      <c r="E25" s="58"/>
      <c r="F25" s="58"/>
      <c r="G25" s="55">
        <v>333098.11780000001</v>
      </c>
      <c r="H25" s="56">
        <v>19.0668976214791</v>
      </c>
      <c r="I25" s="55">
        <v>25455.836200000002</v>
      </c>
      <c r="J25" s="56">
        <v>6.4183611610350404</v>
      </c>
      <c r="K25" s="55">
        <v>26453.6093</v>
      </c>
      <c r="L25" s="56">
        <v>7.9416868142987802</v>
      </c>
      <c r="M25" s="56">
        <v>-3.7717843666799998E-2</v>
      </c>
      <c r="N25" s="55">
        <v>10673457.7729</v>
      </c>
      <c r="O25" s="55">
        <v>136067474.34760001</v>
      </c>
      <c r="P25" s="55">
        <v>18138</v>
      </c>
      <c r="Q25" s="55">
        <v>16748</v>
      </c>
      <c r="R25" s="56">
        <v>8.2994984475758304</v>
      </c>
      <c r="S25" s="55">
        <v>21.866225322527299</v>
      </c>
      <c r="T25" s="55">
        <v>21.4410654167662</v>
      </c>
      <c r="U25" s="57">
        <v>1.9443680813217099</v>
      </c>
    </row>
    <row r="26" spans="1:21" ht="12" thickBot="1">
      <c r="A26" s="77"/>
      <c r="B26" s="72" t="s">
        <v>24</v>
      </c>
      <c r="C26" s="73"/>
      <c r="D26" s="55">
        <v>745166.00659999996</v>
      </c>
      <c r="E26" s="58"/>
      <c r="F26" s="58"/>
      <c r="G26" s="55">
        <v>528444.44889999996</v>
      </c>
      <c r="H26" s="56">
        <v>41.011227982643</v>
      </c>
      <c r="I26" s="55">
        <v>153960.94649999999</v>
      </c>
      <c r="J26" s="56">
        <v>20.6612949512397</v>
      </c>
      <c r="K26" s="55">
        <v>121567.43769999999</v>
      </c>
      <c r="L26" s="56">
        <v>23.004771448172601</v>
      </c>
      <c r="M26" s="56">
        <v>0.26646534148346201</v>
      </c>
      <c r="N26" s="55">
        <v>16556963.8595</v>
      </c>
      <c r="O26" s="55">
        <v>250890599.21520001</v>
      </c>
      <c r="P26" s="55">
        <v>52083</v>
      </c>
      <c r="Q26" s="55">
        <v>49146</v>
      </c>
      <c r="R26" s="56">
        <v>5.9760712977658503</v>
      </c>
      <c r="S26" s="55">
        <v>14.3072788933049</v>
      </c>
      <c r="T26" s="55">
        <v>14.150757243722801</v>
      </c>
      <c r="U26" s="57">
        <v>1.0940001292305599</v>
      </c>
    </row>
    <row r="27" spans="1:21" ht="12" thickBot="1">
      <c r="A27" s="77"/>
      <c r="B27" s="72" t="s">
        <v>25</v>
      </c>
      <c r="C27" s="73"/>
      <c r="D27" s="55">
        <v>274453.51490000001</v>
      </c>
      <c r="E27" s="58"/>
      <c r="F27" s="58"/>
      <c r="G27" s="55">
        <v>208606.201</v>
      </c>
      <c r="H27" s="56">
        <v>31.5653674647955</v>
      </c>
      <c r="I27" s="55">
        <v>64360.530100000004</v>
      </c>
      <c r="J27" s="56">
        <v>23.450430257178699</v>
      </c>
      <c r="K27" s="55">
        <v>57410.1129</v>
      </c>
      <c r="L27" s="56">
        <v>27.520808405882399</v>
      </c>
      <c r="M27" s="56">
        <v>0.121066077889563</v>
      </c>
      <c r="N27" s="55">
        <v>5846655.8832999999</v>
      </c>
      <c r="O27" s="55">
        <v>91444693.554499999</v>
      </c>
      <c r="P27" s="55">
        <v>34291</v>
      </c>
      <c r="Q27" s="55">
        <v>29930</v>
      </c>
      <c r="R27" s="56">
        <v>14.570664884731</v>
      </c>
      <c r="S27" s="55">
        <v>8.0036602869557605</v>
      </c>
      <c r="T27" s="55">
        <v>7.6975250684931504</v>
      </c>
      <c r="U27" s="57">
        <v>3.82494018345009</v>
      </c>
    </row>
    <row r="28" spans="1:21" ht="12" thickBot="1">
      <c r="A28" s="77"/>
      <c r="B28" s="72" t="s">
        <v>26</v>
      </c>
      <c r="C28" s="73"/>
      <c r="D28" s="55">
        <v>1280312.4996</v>
      </c>
      <c r="E28" s="58"/>
      <c r="F28" s="58"/>
      <c r="G28" s="55">
        <v>1176743.8583</v>
      </c>
      <c r="H28" s="56">
        <v>8.8012901507403392</v>
      </c>
      <c r="I28" s="55">
        <v>8108.0312000000004</v>
      </c>
      <c r="J28" s="56">
        <v>0.63328532702235896</v>
      </c>
      <c r="K28" s="55">
        <v>46939.127899999999</v>
      </c>
      <c r="L28" s="56">
        <v>3.9888993317382799</v>
      </c>
      <c r="M28" s="56">
        <v>-0.82726497992733306</v>
      </c>
      <c r="N28" s="55">
        <v>35250322.971100003</v>
      </c>
      <c r="O28" s="55">
        <v>407943750.5589</v>
      </c>
      <c r="P28" s="55">
        <v>42507</v>
      </c>
      <c r="Q28" s="55">
        <v>40226</v>
      </c>
      <c r="R28" s="56">
        <v>5.6704618903197002</v>
      </c>
      <c r="S28" s="55">
        <v>30.120039042981201</v>
      </c>
      <c r="T28" s="55">
        <v>29.6821547506588</v>
      </c>
      <c r="U28" s="57">
        <v>1.4537972268147501</v>
      </c>
    </row>
    <row r="29" spans="1:21" ht="12" thickBot="1">
      <c r="A29" s="77"/>
      <c r="B29" s="72" t="s">
        <v>27</v>
      </c>
      <c r="C29" s="73"/>
      <c r="D29" s="55">
        <v>761176.81270000001</v>
      </c>
      <c r="E29" s="58"/>
      <c r="F29" s="58"/>
      <c r="G29" s="55">
        <v>640683.92139999999</v>
      </c>
      <c r="H29" s="56">
        <v>18.806916683144301</v>
      </c>
      <c r="I29" s="55">
        <v>103145.5215</v>
      </c>
      <c r="J29" s="56">
        <v>13.550796579592101</v>
      </c>
      <c r="K29" s="55">
        <v>95561.369300000006</v>
      </c>
      <c r="L29" s="56">
        <v>14.915524817788899</v>
      </c>
      <c r="M29" s="56">
        <v>7.9364206012899993E-2</v>
      </c>
      <c r="N29" s="55">
        <v>18650693.668099999</v>
      </c>
      <c r="O29" s="55">
        <v>277271702.10170001</v>
      </c>
      <c r="P29" s="55">
        <v>109284</v>
      </c>
      <c r="Q29" s="55">
        <v>106644</v>
      </c>
      <c r="R29" s="56">
        <v>2.4755260492854698</v>
      </c>
      <c r="S29" s="55">
        <v>6.9651258436733601</v>
      </c>
      <c r="T29" s="55">
        <v>7.1083747618243898</v>
      </c>
      <c r="U29" s="57">
        <v>-2.05665943970188</v>
      </c>
    </row>
    <row r="30" spans="1:21" ht="12" thickBot="1">
      <c r="A30" s="77"/>
      <c r="B30" s="72" t="s">
        <v>28</v>
      </c>
      <c r="C30" s="73"/>
      <c r="D30" s="55">
        <v>1273754.1155999999</v>
      </c>
      <c r="E30" s="58"/>
      <c r="F30" s="58"/>
      <c r="G30" s="55">
        <v>870996.71990000003</v>
      </c>
      <c r="H30" s="56">
        <v>46.240977319207403</v>
      </c>
      <c r="I30" s="55">
        <v>167664.4884</v>
      </c>
      <c r="J30" s="56">
        <v>13.1630183837343</v>
      </c>
      <c r="K30" s="55">
        <v>139309.55489999999</v>
      </c>
      <c r="L30" s="56">
        <v>15.994268602526301</v>
      </c>
      <c r="M30" s="56">
        <v>0.20353904310694201</v>
      </c>
      <c r="N30" s="55">
        <v>22329553.011700001</v>
      </c>
      <c r="O30" s="55">
        <v>428833533.86720002</v>
      </c>
      <c r="P30" s="55">
        <v>83632</v>
      </c>
      <c r="Q30" s="55">
        <v>73036</v>
      </c>
      <c r="R30" s="56">
        <v>14.5079139054713</v>
      </c>
      <c r="S30" s="55">
        <v>15.2304634063516</v>
      </c>
      <c r="T30" s="55">
        <v>13.943271308669701</v>
      </c>
      <c r="U30" s="57">
        <v>8.4514309469082498</v>
      </c>
    </row>
    <row r="31" spans="1:21" ht="12" thickBot="1">
      <c r="A31" s="77"/>
      <c r="B31" s="72" t="s">
        <v>29</v>
      </c>
      <c r="C31" s="73"/>
      <c r="D31" s="55">
        <v>882786.8996</v>
      </c>
      <c r="E31" s="58"/>
      <c r="F31" s="58"/>
      <c r="G31" s="55">
        <v>684933.50089999998</v>
      </c>
      <c r="H31" s="56">
        <v>28.886512112492898</v>
      </c>
      <c r="I31" s="55">
        <v>25806.928199999998</v>
      </c>
      <c r="J31" s="56">
        <v>2.92334743658899</v>
      </c>
      <c r="K31" s="55">
        <v>31980.674900000002</v>
      </c>
      <c r="L31" s="56">
        <v>4.6691649419947403</v>
      </c>
      <c r="M31" s="56">
        <v>-0.19304616676491701</v>
      </c>
      <c r="N31" s="55">
        <v>18859461.701099999</v>
      </c>
      <c r="O31" s="55">
        <v>460934096.51410002</v>
      </c>
      <c r="P31" s="55">
        <v>32278</v>
      </c>
      <c r="Q31" s="55">
        <v>28742</v>
      </c>
      <c r="R31" s="56">
        <v>12.3025537540881</v>
      </c>
      <c r="S31" s="55">
        <v>27.3494919016048</v>
      </c>
      <c r="T31" s="55">
        <v>26.910913836893702</v>
      </c>
      <c r="U31" s="57">
        <v>1.60360589618604</v>
      </c>
    </row>
    <row r="32" spans="1:21" ht="12" thickBot="1">
      <c r="A32" s="77"/>
      <c r="B32" s="72" t="s">
        <v>30</v>
      </c>
      <c r="C32" s="73"/>
      <c r="D32" s="55">
        <v>147777.8798</v>
      </c>
      <c r="E32" s="58"/>
      <c r="F32" s="58"/>
      <c r="G32" s="55">
        <v>91400.691800000001</v>
      </c>
      <c r="H32" s="56">
        <v>61.681358083550101</v>
      </c>
      <c r="I32" s="55">
        <v>31269.0442</v>
      </c>
      <c r="J32" s="56">
        <v>21.1594889859829</v>
      </c>
      <c r="K32" s="55">
        <v>24817.112300000001</v>
      </c>
      <c r="L32" s="56">
        <v>27.151996129639802</v>
      </c>
      <c r="M32" s="56">
        <v>0.25997915559257101</v>
      </c>
      <c r="N32" s="55">
        <v>3218737.8237999999</v>
      </c>
      <c r="O32" s="55">
        <v>45712370.597999997</v>
      </c>
      <c r="P32" s="55">
        <v>27714</v>
      </c>
      <c r="Q32" s="55">
        <v>22567</v>
      </c>
      <c r="R32" s="56">
        <v>22.807639473567601</v>
      </c>
      <c r="S32" s="55">
        <v>5.33224651078877</v>
      </c>
      <c r="T32" s="55">
        <v>5.5389326095626403</v>
      </c>
      <c r="U32" s="57">
        <v>-3.8761542317234499</v>
      </c>
    </row>
    <row r="33" spans="1:21" ht="12" thickBot="1">
      <c r="A33" s="77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2" t="s">
        <v>31</v>
      </c>
      <c r="C35" s="73"/>
      <c r="D35" s="55">
        <v>319564.53960000002</v>
      </c>
      <c r="E35" s="58"/>
      <c r="F35" s="58"/>
      <c r="G35" s="55">
        <v>344430.82130000001</v>
      </c>
      <c r="H35" s="56">
        <v>-7.2195286142355499</v>
      </c>
      <c r="I35" s="55">
        <v>29882.206300000002</v>
      </c>
      <c r="J35" s="56">
        <v>9.3509143215338106</v>
      </c>
      <c r="K35" s="55">
        <v>19701.802500000002</v>
      </c>
      <c r="L35" s="56">
        <v>5.7201043813787198</v>
      </c>
      <c r="M35" s="56">
        <v>0.51672448751833699</v>
      </c>
      <c r="N35" s="55">
        <v>6711759.0346999997</v>
      </c>
      <c r="O35" s="55">
        <v>79892291.082100004</v>
      </c>
      <c r="P35" s="55">
        <v>16829</v>
      </c>
      <c r="Q35" s="55">
        <v>15205</v>
      </c>
      <c r="R35" s="56">
        <v>10.680697139098999</v>
      </c>
      <c r="S35" s="55">
        <v>18.9889202923525</v>
      </c>
      <c r="T35" s="55">
        <v>18.656426142716199</v>
      </c>
      <c r="U35" s="57">
        <v>1.7509902854781401</v>
      </c>
    </row>
    <row r="36" spans="1:21" ht="12" customHeight="1" thickBot="1">
      <c r="A36" s="77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5">
        <v>2</v>
      </c>
      <c r="R36" s="58"/>
      <c r="S36" s="58"/>
      <c r="T36" s="55">
        <v>8.3333499999999994</v>
      </c>
      <c r="U36" s="59"/>
    </row>
    <row r="37" spans="1:21" ht="12" customHeight="1" thickBot="1">
      <c r="A37" s="77"/>
      <c r="B37" s="72" t="s">
        <v>61</v>
      </c>
      <c r="C37" s="73"/>
      <c r="D37" s="55">
        <v>430774.94</v>
      </c>
      <c r="E37" s="58"/>
      <c r="F37" s="58"/>
      <c r="G37" s="55">
        <v>32587.22</v>
      </c>
      <c r="H37" s="56">
        <v>1221.9137440996799</v>
      </c>
      <c r="I37" s="55">
        <v>14034.61</v>
      </c>
      <c r="J37" s="56">
        <v>3.2579912842655099</v>
      </c>
      <c r="K37" s="55">
        <v>1462.43</v>
      </c>
      <c r="L37" s="56">
        <v>4.4877408996532999</v>
      </c>
      <c r="M37" s="56">
        <v>8.5967738626806103</v>
      </c>
      <c r="N37" s="55">
        <v>5225991.8</v>
      </c>
      <c r="O37" s="55">
        <v>91650440.780000001</v>
      </c>
      <c r="P37" s="55">
        <v>98</v>
      </c>
      <c r="Q37" s="55">
        <v>73</v>
      </c>
      <c r="R37" s="56">
        <v>34.246575342465803</v>
      </c>
      <c r="S37" s="55">
        <v>4395.6626530612302</v>
      </c>
      <c r="T37" s="55">
        <v>950.11794520548005</v>
      </c>
      <c r="U37" s="57">
        <v>78.385103221153699</v>
      </c>
    </row>
    <row r="38" spans="1:21" ht="12" thickBot="1">
      <c r="A38" s="77"/>
      <c r="B38" s="72" t="s">
        <v>35</v>
      </c>
      <c r="C38" s="73"/>
      <c r="D38" s="55">
        <v>562276.53</v>
      </c>
      <c r="E38" s="58"/>
      <c r="F38" s="58"/>
      <c r="G38" s="55">
        <v>62821.37</v>
      </c>
      <c r="H38" s="56">
        <v>795.04022277769502</v>
      </c>
      <c r="I38" s="55">
        <v>-76452.7</v>
      </c>
      <c r="J38" s="56">
        <v>-13.5969929244601</v>
      </c>
      <c r="K38" s="55">
        <v>-7268.4</v>
      </c>
      <c r="L38" s="56">
        <v>-11.5699482516857</v>
      </c>
      <c r="M38" s="56">
        <v>9.5185047603323998</v>
      </c>
      <c r="N38" s="55">
        <v>7075132.9100000001</v>
      </c>
      <c r="O38" s="55">
        <v>143816375.69</v>
      </c>
      <c r="P38" s="55">
        <v>225</v>
      </c>
      <c r="Q38" s="55">
        <v>39</v>
      </c>
      <c r="R38" s="56">
        <v>476.92307692307702</v>
      </c>
      <c r="S38" s="55">
        <v>2499.0068000000001</v>
      </c>
      <c r="T38" s="55">
        <v>1685.1674358974401</v>
      </c>
      <c r="U38" s="57">
        <v>32.566512588223603</v>
      </c>
    </row>
    <row r="39" spans="1:21" ht="12" thickBot="1">
      <c r="A39" s="77"/>
      <c r="B39" s="72" t="s">
        <v>36</v>
      </c>
      <c r="C39" s="73"/>
      <c r="D39" s="55">
        <v>223692.82</v>
      </c>
      <c r="E39" s="58"/>
      <c r="F39" s="58"/>
      <c r="G39" s="55">
        <v>29204.27</v>
      </c>
      <c r="H39" s="56">
        <v>665.95929293901202</v>
      </c>
      <c r="I39" s="55">
        <v>194.48</v>
      </c>
      <c r="J39" s="56">
        <v>8.6940653705379997E-2</v>
      </c>
      <c r="K39" s="55">
        <v>-998.3</v>
      </c>
      <c r="L39" s="56">
        <v>-3.4183357433690298</v>
      </c>
      <c r="M39" s="56">
        <v>-1.1948111790043101</v>
      </c>
      <c r="N39" s="55">
        <v>2281112.5299999998</v>
      </c>
      <c r="O39" s="55">
        <v>122163093.55</v>
      </c>
      <c r="P39" s="55">
        <v>91</v>
      </c>
      <c r="Q39" s="55">
        <v>7</v>
      </c>
      <c r="R39" s="56">
        <v>1200</v>
      </c>
      <c r="S39" s="55">
        <v>2458.16285714286</v>
      </c>
      <c r="T39" s="55">
        <v>760.29714285714294</v>
      </c>
      <c r="U39" s="57">
        <v>69.070513751849504</v>
      </c>
    </row>
    <row r="40" spans="1:21" ht="12" thickBot="1">
      <c r="A40" s="77"/>
      <c r="B40" s="72" t="s">
        <v>37</v>
      </c>
      <c r="C40" s="73"/>
      <c r="D40" s="55">
        <v>385247.57</v>
      </c>
      <c r="E40" s="58"/>
      <c r="F40" s="58"/>
      <c r="G40" s="55">
        <v>30417.11</v>
      </c>
      <c r="H40" s="56">
        <v>1166.5488930407901</v>
      </c>
      <c r="I40" s="55">
        <v>-63376.34</v>
      </c>
      <c r="J40" s="56">
        <v>-16.450808502179498</v>
      </c>
      <c r="K40" s="55">
        <v>-7681.21</v>
      </c>
      <c r="L40" s="56">
        <v>-25.252925080653601</v>
      </c>
      <c r="M40" s="56">
        <v>7.2508276690781797</v>
      </c>
      <c r="N40" s="55">
        <v>3897686.61</v>
      </c>
      <c r="O40" s="55">
        <v>101853430.76000001</v>
      </c>
      <c r="P40" s="55">
        <v>177</v>
      </c>
      <c r="Q40" s="55">
        <v>31</v>
      </c>
      <c r="R40" s="56">
        <v>470.96774193548401</v>
      </c>
      <c r="S40" s="55">
        <v>2176.5399435028298</v>
      </c>
      <c r="T40" s="55">
        <v>1235.15290322581</v>
      </c>
      <c r="U40" s="57">
        <v>43.251539816080403</v>
      </c>
    </row>
    <row r="41" spans="1:21" ht="12" thickBot="1">
      <c r="A41" s="77"/>
      <c r="B41" s="72" t="s">
        <v>63</v>
      </c>
      <c r="C41" s="73"/>
      <c r="D41" s="58"/>
      <c r="E41" s="58"/>
      <c r="F41" s="58"/>
      <c r="G41" s="55">
        <v>1.7</v>
      </c>
      <c r="H41" s="58"/>
      <c r="I41" s="58"/>
      <c r="J41" s="58"/>
      <c r="K41" s="55">
        <v>-109.42</v>
      </c>
      <c r="L41" s="56">
        <v>-6436.4705882353001</v>
      </c>
      <c r="M41" s="58"/>
      <c r="N41" s="55">
        <v>3.56</v>
      </c>
      <c r="O41" s="55">
        <v>1389.4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2" t="s">
        <v>32</v>
      </c>
      <c r="C42" s="73"/>
      <c r="D42" s="55">
        <v>22684.6152</v>
      </c>
      <c r="E42" s="58"/>
      <c r="F42" s="58"/>
      <c r="G42" s="55">
        <v>57269.230300000003</v>
      </c>
      <c r="H42" s="56">
        <v>-60.389523167731497</v>
      </c>
      <c r="I42" s="55">
        <v>1332.4494</v>
      </c>
      <c r="J42" s="56">
        <v>5.8738020823910704</v>
      </c>
      <c r="K42" s="55">
        <v>3106.2307999999998</v>
      </c>
      <c r="L42" s="56">
        <v>5.4239087617002602</v>
      </c>
      <c r="M42" s="56">
        <v>-0.57103979523994197</v>
      </c>
      <c r="N42" s="55">
        <v>342946.74810000003</v>
      </c>
      <c r="O42" s="55">
        <v>21578172.875599999</v>
      </c>
      <c r="P42" s="55">
        <v>54</v>
      </c>
      <c r="Q42" s="55">
        <v>39</v>
      </c>
      <c r="R42" s="56">
        <v>38.461538461538503</v>
      </c>
      <c r="S42" s="55">
        <v>420.085466666667</v>
      </c>
      <c r="T42" s="55">
        <v>207.42931538461499</v>
      </c>
      <c r="U42" s="57">
        <v>50.622115773120001</v>
      </c>
    </row>
    <row r="43" spans="1:21" ht="12" thickBot="1">
      <c r="A43" s="77"/>
      <c r="B43" s="72" t="s">
        <v>33</v>
      </c>
      <c r="C43" s="73"/>
      <c r="D43" s="55">
        <v>316626.98499999999</v>
      </c>
      <c r="E43" s="58"/>
      <c r="F43" s="58"/>
      <c r="G43" s="55">
        <v>323033.00339999999</v>
      </c>
      <c r="H43" s="56">
        <v>-1.9830848032786501</v>
      </c>
      <c r="I43" s="55">
        <v>17830.478599999999</v>
      </c>
      <c r="J43" s="56">
        <v>5.6313831242147598</v>
      </c>
      <c r="K43" s="55">
        <v>21062.960200000001</v>
      </c>
      <c r="L43" s="56">
        <v>6.5203740727130901</v>
      </c>
      <c r="M43" s="56">
        <v>-0.15346758334566901</v>
      </c>
      <c r="N43" s="55">
        <v>8129109.3147</v>
      </c>
      <c r="O43" s="55">
        <v>163132571.61390001</v>
      </c>
      <c r="P43" s="55">
        <v>1543</v>
      </c>
      <c r="Q43" s="55">
        <v>1532</v>
      </c>
      <c r="R43" s="56">
        <v>0.71801566579634601</v>
      </c>
      <c r="S43" s="55">
        <v>205.202193778354</v>
      </c>
      <c r="T43" s="55">
        <v>191.97077650130601</v>
      </c>
      <c r="U43" s="57">
        <v>6.4479901668790598</v>
      </c>
    </row>
    <row r="44" spans="1:21" ht="12" thickBot="1">
      <c r="A44" s="77"/>
      <c r="B44" s="72" t="s">
        <v>38</v>
      </c>
      <c r="C44" s="73"/>
      <c r="D44" s="55">
        <v>386299.74</v>
      </c>
      <c r="E44" s="58"/>
      <c r="F44" s="58"/>
      <c r="G44" s="55">
        <v>53788.02</v>
      </c>
      <c r="H44" s="56">
        <v>618.18918041601103</v>
      </c>
      <c r="I44" s="55">
        <v>-64753.48</v>
      </c>
      <c r="J44" s="56">
        <v>-16.7624963972277</v>
      </c>
      <c r="K44" s="55">
        <v>-5164.1000000000004</v>
      </c>
      <c r="L44" s="56">
        <v>-9.6008367662539005</v>
      </c>
      <c r="M44" s="56">
        <v>11.5391607443698</v>
      </c>
      <c r="N44" s="55">
        <v>3964184.63</v>
      </c>
      <c r="O44" s="55">
        <v>75241545.859999999</v>
      </c>
      <c r="P44" s="55">
        <v>251</v>
      </c>
      <c r="Q44" s="55">
        <v>40</v>
      </c>
      <c r="R44" s="56">
        <v>527.5</v>
      </c>
      <c r="S44" s="55">
        <v>1539.04278884462</v>
      </c>
      <c r="T44" s="55">
        <v>833.40250000000003</v>
      </c>
      <c r="U44" s="57">
        <v>45.849296326215502</v>
      </c>
    </row>
    <row r="45" spans="1:21" ht="12" thickBot="1">
      <c r="A45" s="77"/>
      <c r="B45" s="72" t="s">
        <v>39</v>
      </c>
      <c r="C45" s="73"/>
      <c r="D45" s="55">
        <v>93082.06</v>
      </c>
      <c r="E45" s="58"/>
      <c r="F45" s="58"/>
      <c r="G45" s="55">
        <v>50970.96</v>
      </c>
      <c r="H45" s="56">
        <v>82.617827876893102</v>
      </c>
      <c r="I45" s="55">
        <v>10913.21</v>
      </c>
      <c r="J45" s="56">
        <v>11.724289299141001</v>
      </c>
      <c r="K45" s="55">
        <v>4639.04</v>
      </c>
      <c r="L45" s="56">
        <v>9.1013392724013809</v>
      </c>
      <c r="M45" s="56">
        <v>1.35247163206181</v>
      </c>
      <c r="N45" s="55">
        <v>2001174.77</v>
      </c>
      <c r="O45" s="55">
        <v>33117492.829999998</v>
      </c>
      <c r="P45" s="55">
        <v>93</v>
      </c>
      <c r="Q45" s="55">
        <v>67</v>
      </c>
      <c r="R45" s="56">
        <v>38.805970149253703</v>
      </c>
      <c r="S45" s="55">
        <v>1000.8823655914</v>
      </c>
      <c r="T45" s="55">
        <v>770.59492537313395</v>
      </c>
      <c r="U45" s="57">
        <v>23.008442164148999</v>
      </c>
    </row>
    <row r="46" spans="1:21" ht="12" thickBot="1">
      <c r="A46" s="77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2" t="s">
        <v>34</v>
      </c>
      <c r="C47" s="73"/>
      <c r="D47" s="60">
        <v>1865.4563000000001</v>
      </c>
      <c r="E47" s="61"/>
      <c r="F47" s="61"/>
      <c r="G47" s="60">
        <v>17910.37</v>
      </c>
      <c r="H47" s="62">
        <v>-89.584490437662694</v>
      </c>
      <c r="I47" s="60">
        <v>173.6284</v>
      </c>
      <c r="J47" s="62">
        <v>9.3075565479609494</v>
      </c>
      <c r="K47" s="60">
        <v>2633.7284</v>
      </c>
      <c r="L47" s="62">
        <v>14.7050474110808</v>
      </c>
      <c r="M47" s="62">
        <v>-0.93407505496770304</v>
      </c>
      <c r="N47" s="60">
        <v>249951.935</v>
      </c>
      <c r="O47" s="60">
        <v>8205550.3433999997</v>
      </c>
      <c r="P47" s="60">
        <v>7</v>
      </c>
      <c r="Q47" s="60">
        <v>10</v>
      </c>
      <c r="R47" s="62">
        <v>-30</v>
      </c>
      <c r="S47" s="60">
        <v>266.49375714285702</v>
      </c>
      <c r="T47" s="60">
        <v>395.49103000000002</v>
      </c>
      <c r="U47" s="63">
        <v>-48.405363877996002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A37" sqref="A37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42727</v>
      </c>
      <c r="C2" s="66">
        <v>12</v>
      </c>
      <c r="D2" s="66">
        <v>48272</v>
      </c>
      <c r="E2" s="66">
        <v>632929.78376068396</v>
      </c>
      <c r="F2" s="66">
        <v>469002.363806838</v>
      </c>
      <c r="G2" s="37"/>
      <c r="H2" s="37"/>
    </row>
    <row r="3" spans="1:8">
      <c r="A3" s="66">
        <v>2</v>
      </c>
      <c r="B3" s="67">
        <v>42727</v>
      </c>
      <c r="C3" s="66">
        <v>13</v>
      </c>
      <c r="D3" s="66">
        <v>14098</v>
      </c>
      <c r="E3" s="66">
        <v>125344.86799145299</v>
      </c>
      <c r="F3" s="66">
        <v>94438.922357264993</v>
      </c>
      <c r="G3" s="37"/>
      <c r="H3" s="37"/>
    </row>
    <row r="4" spans="1:8">
      <c r="A4" s="66">
        <v>3</v>
      </c>
      <c r="B4" s="67">
        <v>42727</v>
      </c>
      <c r="C4" s="66">
        <v>14</v>
      </c>
      <c r="D4" s="66">
        <v>110918</v>
      </c>
      <c r="E4" s="66">
        <v>167335.062396967</v>
      </c>
      <c r="F4" s="66">
        <v>132761.14233794299</v>
      </c>
      <c r="G4" s="37"/>
      <c r="H4" s="37"/>
    </row>
    <row r="5" spans="1:8">
      <c r="A5" s="66">
        <v>4</v>
      </c>
      <c r="B5" s="67">
        <v>42727</v>
      </c>
      <c r="C5" s="66">
        <v>15</v>
      </c>
      <c r="D5" s="66">
        <v>3291</v>
      </c>
      <c r="E5" s="66">
        <v>58431.0543346419</v>
      </c>
      <c r="F5" s="66">
        <v>45158.788919166502</v>
      </c>
      <c r="G5" s="37"/>
      <c r="H5" s="37"/>
    </row>
    <row r="6" spans="1:8">
      <c r="A6" s="66">
        <v>5</v>
      </c>
      <c r="B6" s="67">
        <v>42727</v>
      </c>
      <c r="C6" s="66">
        <v>16</v>
      </c>
      <c r="D6" s="66">
        <v>4322</v>
      </c>
      <c r="E6" s="66">
        <v>195030.35273076899</v>
      </c>
      <c r="F6" s="66">
        <v>165394.57641880299</v>
      </c>
      <c r="G6" s="37"/>
      <c r="H6" s="37"/>
    </row>
    <row r="7" spans="1:8">
      <c r="A7" s="66">
        <v>6</v>
      </c>
      <c r="B7" s="67">
        <v>42727</v>
      </c>
      <c r="C7" s="66">
        <v>17</v>
      </c>
      <c r="D7" s="66">
        <v>11849</v>
      </c>
      <c r="E7" s="66">
        <v>220047.03396495699</v>
      </c>
      <c r="F7" s="66">
        <v>153959.44710341899</v>
      </c>
      <c r="G7" s="37"/>
      <c r="H7" s="37"/>
    </row>
    <row r="8" spans="1:8">
      <c r="A8" s="66">
        <v>7</v>
      </c>
      <c r="B8" s="67">
        <v>42727</v>
      </c>
      <c r="C8" s="66">
        <v>18</v>
      </c>
      <c r="D8" s="66">
        <v>82633</v>
      </c>
      <c r="E8" s="66">
        <v>114186.073933333</v>
      </c>
      <c r="F8" s="66">
        <v>92995.0196717949</v>
      </c>
      <c r="G8" s="37"/>
      <c r="H8" s="37"/>
    </row>
    <row r="9" spans="1:8">
      <c r="A9" s="66">
        <v>8</v>
      </c>
      <c r="B9" s="67">
        <v>42727</v>
      </c>
      <c r="C9" s="66">
        <v>19</v>
      </c>
      <c r="D9" s="66">
        <v>24715</v>
      </c>
      <c r="E9" s="66">
        <v>91026.859841025595</v>
      </c>
      <c r="F9" s="66">
        <v>80475.181125641</v>
      </c>
      <c r="G9" s="37"/>
      <c r="H9" s="37"/>
    </row>
    <row r="10" spans="1:8">
      <c r="A10" s="66">
        <v>9</v>
      </c>
      <c r="B10" s="67">
        <v>42727</v>
      </c>
      <c r="C10" s="66">
        <v>21</v>
      </c>
      <c r="D10" s="66">
        <v>391147</v>
      </c>
      <c r="E10" s="66">
        <v>1023665.7628012</v>
      </c>
      <c r="F10" s="66">
        <v>1048658.7694000001</v>
      </c>
      <c r="G10" s="37"/>
      <c r="H10" s="37"/>
    </row>
    <row r="11" spans="1:8">
      <c r="A11" s="66">
        <v>10</v>
      </c>
      <c r="B11" s="67">
        <v>42727</v>
      </c>
      <c r="C11" s="66">
        <v>22</v>
      </c>
      <c r="D11" s="66">
        <v>36487</v>
      </c>
      <c r="E11" s="66">
        <v>719721.93237093999</v>
      </c>
      <c r="F11" s="66">
        <v>628469.29348290595</v>
      </c>
      <c r="G11" s="37"/>
      <c r="H11" s="37"/>
    </row>
    <row r="12" spans="1:8">
      <c r="A12" s="66">
        <v>11</v>
      </c>
      <c r="B12" s="67">
        <v>42727</v>
      </c>
      <c r="C12" s="66">
        <v>23</v>
      </c>
      <c r="D12" s="66">
        <v>153171.49600000001</v>
      </c>
      <c r="E12" s="66">
        <v>1897119.1591324799</v>
      </c>
      <c r="F12" s="66">
        <v>1630733.35730855</v>
      </c>
      <c r="G12" s="37"/>
      <c r="H12" s="37"/>
    </row>
    <row r="13" spans="1:8">
      <c r="A13" s="66">
        <v>12</v>
      </c>
      <c r="B13" s="67">
        <v>42727</v>
      </c>
      <c r="C13" s="66">
        <v>24</v>
      </c>
      <c r="D13" s="66">
        <v>21902</v>
      </c>
      <c r="E13" s="66">
        <v>513940.24580598302</v>
      </c>
      <c r="F13" s="66">
        <v>448321.28674615402</v>
      </c>
      <c r="G13" s="37"/>
      <c r="H13" s="37"/>
    </row>
    <row r="14" spans="1:8">
      <c r="A14" s="66">
        <v>13</v>
      </c>
      <c r="B14" s="67">
        <v>42727</v>
      </c>
      <c r="C14" s="66">
        <v>25</v>
      </c>
      <c r="D14" s="66">
        <v>97824</v>
      </c>
      <c r="E14" s="66">
        <v>1129277.29907381</v>
      </c>
      <c r="F14" s="66">
        <v>1036464.4855</v>
      </c>
      <c r="G14" s="37"/>
      <c r="H14" s="37"/>
    </row>
    <row r="15" spans="1:8">
      <c r="A15" s="66">
        <v>14</v>
      </c>
      <c r="B15" s="67">
        <v>42727</v>
      </c>
      <c r="C15" s="66">
        <v>26</v>
      </c>
      <c r="D15" s="66">
        <v>57364</v>
      </c>
      <c r="E15" s="66">
        <v>322087.91444809799</v>
      </c>
      <c r="F15" s="66">
        <v>274673.02629988699</v>
      </c>
      <c r="G15" s="37"/>
      <c r="H15" s="37"/>
    </row>
    <row r="16" spans="1:8">
      <c r="A16" s="66">
        <v>15</v>
      </c>
      <c r="B16" s="67">
        <v>42727</v>
      </c>
      <c r="C16" s="66">
        <v>27</v>
      </c>
      <c r="D16" s="66">
        <v>136056.73000000001</v>
      </c>
      <c r="E16" s="66">
        <v>1184094.2368558</v>
      </c>
      <c r="F16" s="66">
        <v>1125157.47164423</v>
      </c>
      <c r="G16" s="37"/>
      <c r="H16" s="37"/>
    </row>
    <row r="17" spans="1:9">
      <c r="A17" s="66">
        <v>16</v>
      </c>
      <c r="B17" s="67">
        <v>42727</v>
      </c>
      <c r="C17" s="66">
        <v>29</v>
      </c>
      <c r="D17" s="66">
        <v>163164</v>
      </c>
      <c r="E17" s="66">
        <v>2134856.4330504299</v>
      </c>
      <c r="F17" s="66">
        <v>1927556.9776341901</v>
      </c>
      <c r="G17" s="37"/>
      <c r="H17" s="37"/>
    </row>
    <row r="18" spans="1:9">
      <c r="A18" s="66">
        <v>17</v>
      </c>
      <c r="B18" s="67">
        <v>42727</v>
      </c>
      <c r="C18" s="66">
        <v>31</v>
      </c>
      <c r="D18" s="66">
        <v>27445.258000000002</v>
      </c>
      <c r="E18" s="66">
        <v>328770.03814956499</v>
      </c>
      <c r="F18" s="66">
        <v>284688.41587418102</v>
      </c>
      <c r="G18" s="37"/>
      <c r="H18" s="37"/>
    </row>
    <row r="19" spans="1:9">
      <c r="A19" s="66">
        <v>18</v>
      </c>
      <c r="B19" s="67">
        <v>42727</v>
      </c>
      <c r="C19" s="66">
        <v>32</v>
      </c>
      <c r="D19" s="66">
        <v>23917.082999999999</v>
      </c>
      <c r="E19" s="66">
        <v>396609.58028100699</v>
      </c>
      <c r="F19" s="66">
        <v>371153.76094814599</v>
      </c>
      <c r="G19" s="37"/>
      <c r="H19" s="37"/>
    </row>
    <row r="20" spans="1:9">
      <c r="A20" s="66">
        <v>19</v>
      </c>
      <c r="B20" s="67">
        <v>42727</v>
      </c>
      <c r="C20" s="66">
        <v>33</v>
      </c>
      <c r="D20" s="66">
        <v>39584.641000000003</v>
      </c>
      <c r="E20" s="66">
        <v>745166.05004289502</v>
      </c>
      <c r="F20" s="66">
        <v>591205.00334230205</v>
      </c>
      <c r="G20" s="37"/>
      <c r="H20" s="37"/>
    </row>
    <row r="21" spans="1:9">
      <c r="A21" s="66">
        <v>20</v>
      </c>
      <c r="B21" s="67">
        <v>42727</v>
      </c>
      <c r="C21" s="66">
        <v>34</v>
      </c>
      <c r="D21" s="66">
        <v>45897.381000000001</v>
      </c>
      <c r="E21" s="66">
        <v>274453.36132607999</v>
      </c>
      <c r="F21" s="66">
        <v>210093.000067635</v>
      </c>
      <c r="G21" s="37"/>
      <c r="H21" s="37"/>
    </row>
    <row r="22" spans="1:9">
      <c r="A22" s="66">
        <v>21</v>
      </c>
      <c r="B22" s="67">
        <v>42727</v>
      </c>
      <c r="C22" s="66">
        <v>35</v>
      </c>
      <c r="D22" s="66">
        <v>46250.097000000002</v>
      </c>
      <c r="E22" s="66">
        <v>1280312.49972655</v>
      </c>
      <c r="F22" s="66">
        <v>1272204.46526283</v>
      </c>
      <c r="G22" s="37"/>
      <c r="H22" s="37"/>
    </row>
    <row r="23" spans="1:9">
      <c r="A23" s="66">
        <v>22</v>
      </c>
      <c r="B23" s="67">
        <v>42727</v>
      </c>
      <c r="C23" s="66">
        <v>36</v>
      </c>
      <c r="D23" s="66">
        <v>153812.152</v>
      </c>
      <c r="E23" s="66">
        <v>761176.83304053103</v>
      </c>
      <c r="F23" s="66">
        <v>658031.29970259999</v>
      </c>
      <c r="G23" s="37"/>
      <c r="H23" s="37"/>
    </row>
    <row r="24" spans="1:9">
      <c r="A24" s="66">
        <v>23</v>
      </c>
      <c r="B24" s="67">
        <v>42727</v>
      </c>
      <c r="C24" s="66">
        <v>37</v>
      </c>
      <c r="D24" s="66">
        <v>150189.66399999999</v>
      </c>
      <c r="E24" s="66">
        <v>1273754.1781761099</v>
      </c>
      <c r="F24" s="66">
        <v>1106089.5968530299</v>
      </c>
      <c r="G24" s="37"/>
      <c r="H24" s="37"/>
    </row>
    <row r="25" spans="1:9">
      <c r="A25" s="66">
        <v>24</v>
      </c>
      <c r="B25" s="67">
        <v>42727</v>
      </c>
      <c r="C25" s="66">
        <v>38</v>
      </c>
      <c r="D25" s="66">
        <v>181956.72200000001</v>
      </c>
      <c r="E25" s="66">
        <v>882786.81476141606</v>
      </c>
      <c r="F25" s="66">
        <v>856979.92742654902</v>
      </c>
      <c r="G25" s="37"/>
      <c r="H25" s="37"/>
    </row>
    <row r="26" spans="1:9">
      <c r="A26" s="66">
        <v>25</v>
      </c>
      <c r="B26" s="67">
        <v>42727</v>
      </c>
      <c r="C26" s="66">
        <v>39</v>
      </c>
      <c r="D26" s="66">
        <v>102007.217</v>
      </c>
      <c r="E26" s="66">
        <v>147777.811141313</v>
      </c>
      <c r="F26" s="66">
        <v>116508.851231922</v>
      </c>
      <c r="G26" s="37"/>
      <c r="H26" s="37"/>
    </row>
    <row r="27" spans="1:9">
      <c r="A27" s="66">
        <v>26</v>
      </c>
      <c r="B27" s="67">
        <v>42727</v>
      </c>
      <c r="C27" s="66">
        <v>42</v>
      </c>
      <c r="D27" s="66">
        <v>17495.387999999999</v>
      </c>
      <c r="E27" s="66">
        <v>319564.53980000003</v>
      </c>
      <c r="F27" s="66">
        <v>289682.34539999999</v>
      </c>
      <c r="G27" s="37"/>
      <c r="H27" s="37"/>
    </row>
    <row r="28" spans="1:9">
      <c r="A28" s="66">
        <v>27</v>
      </c>
      <c r="B28" s="67">
        <v>42727</v>
      </c>
      <c r="C28" s="66">
        <v>70</v>
      </c>
      <c r="D28" s="66">
        <v>130</v>
      </c>
      <c r="E28" s="66">
        <v>430774.94</v>
      </c>
      <c r="F28" s="66">
        <v>416740.33</v>
      </c>
      <c r="G28" s="37"/>
      <c r="H28" s="37"/>
    </row>
    <row r="29" spans="1:9">
      <c r="A29" s="66">
        <v>28</v>
      </c>
      <c r="B29" s="67">
        <v>42727</v>
      </c>
      <c r="C29" s="66">
        <v>71</v>
      </c>
      <c r="D29" s="66">
        <v>201</v>
      </c>
      <c r="E29" s="66">
        <v>562276.53</v>
      </c>
      <c r="F29" s="66">
        <v>638729.23</v>
      </c>
      <c r="G29" s="37"/>
      <c r="H29" s="37"/>
    </row>
    <row r="30" spans="1:9">
      <c r="A30" s="66">
        <v>29</v>
      </c>
      <c r="B30" s="67">
        <v>42727</v>
      </c>
      <c r="C30" s="66">
        <v>72</v>
      </c>
      <c r="D30" s="66">
        <v>77</v>
      </c>
      <c r="E30" s="66">
        <v>223692.82</v>
      </c>
      <c r="F30" s="66">
        <v>223498.34</v>
      </c>
      <c r="G30" s="37"/>
      <c r="H30" s="37"/>
    </row>
    <row r="31" spans="1:9">
      <c r="A31" s="39">
        <v>30</v>
      </c>
      <c r="B31" s="67">
        <v>42727</v>
      </c>
      <c r="C31" s="39">
        <v>73</v>
      </c>
      <c r="D31" s="39">
        <v>163</v>
      </c>
      <c r="E31" s="39">
        <v>385247.57</v>
      </c>
      <c r="F31" s="39">
        <v>448623.91</v>
      </c>
      <c r="G31" s="39"/>
      <c r="H31" s="39"/>
      <c r="I31" s="39"/>
    </row>
    <row r="32" spans="1:9">
      <c r="A32" s="39">
        <v>31</v>
      </c>
      <c r="B32" s="67">
        <v>42727</v>
      </c>
      <c r="C32" s="39">
        <v>75</v>
      </c>
      <c r="D32" s="39">
        <v>63</v>
      </c>
      <c r="E32" s="39">
        <v>22684.615384615401</v>
      </c>
      <c r="F32" s="39">
        <v>21352.166666666701</v>
      </c>
      <c r="G32" s="39"/>
      <c r="H32" s="39"/>
    </row>
    <row r="33" spans="1:8">
      <c r="A33" s="39">
        <v>32</v>
      </c>
      <c r="B33" s="67">
        <v>42727</v>
      </c>
      <c r="C33" s="39">
        <v>76</v>
      </c>
      <c r="D33" s="39">
        <v>1847</v>
      </c>
      <c r="E33" s="39">
        <v>316626.98072734999</v>
      </c>
      <c r="F33" s="39">
        <v>298796.50723333302</v>
      </c>
      <c r="G33" s="39"/>
      <c r="H33" s="39"/>
    </row>
    <row r="34" spans="1:8">
      <c r="A34" s="39">
        <v>33</v>
      </c>
      <c r="B34" s="67">
        <v>42727</v>
      </c>
      <c r="C34" s="39">
        <v>77</v>
      </c>
      <c r="D34" s="39">
        <v>227</v>
      </c>
      <c r="E34" s="39">
        <v>386299.74</v>
      </c>
      <c r="F34" s="39">
        <v>451053.22</v>
      </c>
      <c r="G34" s="30"/>
      <c r="H34" s="30"/>
    </row>
    <row r="35" spans="1:8">
      <c r="A35" s="39">
        <v>34</v>
      </c>
      <c r="B35" s="67">
        <v>42727</v>
      </c>
      <c r="C35" s="39">
        <v>78</v>
      </c>
      <c r="D35" s="39">
        <v>77</v>
      </c>
      <c r="E35" s="39">
        <v>93082.06</v>
      </c>
      <c r="F35" s="39">
        <v>82168.850000000006</v>
      </c>
      <c r="G35" s="30"/>
      <c r="H35" s="30"/>
    </row>
    <row r="36" spans="1:8">
      <c r="A36" s="39">
        <v>35</v>
      </c>
      <c r="B36" s="67">
        <v>42727</v>
      </c>
      <c r="C36" s="39">
        <v>99</v>
      </c>
      <c r="D36" s="39">
        <v>7</v>
      </c>
      <c r="E36" s="39">
        <v>1865.45647076621</v>
      </c>
      <c r="F36" s="39">
        <v>1691.82815218213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2016-12-26T00:38:32Z</dcterms:modified>
</cp:coreProperties>
</file>