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<sst xmlns="http://schemas.openxmlformats.org/spreadsheetml/2006/main" count="119" uniqueCount="79">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</sst>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28822726.6754</v>
      </c>
      <c r="F3" s="25">
        <f>RA!I7</f>
        <v>2182267.4075000002</v>
      </c>
      <c r="G3" s="16">
        <f>SUM(G4:G42)</f>
        <v>26640459.267899998</v>
      </c>
      <c r="H3" s="27">
        <f>RA!J7</f>
        <v>7.5713426841137501</v>
      </c>
      <c r="I3" s="20">
        <f>SUM(I4:I42)</f>
        <v>28822736.029853828</v>
      </c>
      <c r="J3" s="21">
        <f>SUM(J4:J42)</f>
        <v>26640459.226815242</v>
      </c>
      <c r="K3" s="22">
        <f>E3-I3</f>
        <v>-9.3544538281857967</v>
      </c>
      <c r="L3" s="22">
        <f>G3-J3</f>
        <v>4.1084755212068558E-2</v>
      </c>
    </row>
    <row r="4" spans="1:13">
      <c r="A4" s="71">
        <f>RA!A8</f>
        <v>42728</v>
      </c>
      <c r="B4" s="12">
        <v>12</v>
      </c>
      <c r="C4" s="69" t="s">
        <v>6</v>
      </c>
      <c r="D4" s="69"/>
      <c r="E4" s="15">
        <f>IFERROR(VLOOKUP(C4,RA!B8:D35,3,0),0)</f>
        <v>800414.8149</v>
      </c>
      <c r="F4" s="25">
        <f>VLOOKUP(C4,RA!B8:I38,8,0)</f>
        <v>208771.13500000001</v>
      </c>
      <c r="G4" s="16">
        <f t="shared" ref="G4:G42" si="0">E4-F4</f>
        <v>591643.67989999999</v>
      </c>
      <c r="H4" s="27">
        <f>RA!J8</f>
        <v>26.0828674224481</v>
      </c>
      <c r="I4" s="20">
        <f>IFERROR(VLOOKUP(B4,RMS!C:E,3,FALSE),0)</f>
        <v>800415.76651880296</v>
      </c>
      <c r="J4" s="21">
        <f>IFERROR(VLOOKUP(B4,RMS!C:F,4,FALSE),0)</f>
        <v>591643.69687435904</v>
      </c>
      <c r="K4" s="22">
        <f t="shared" ref="K4:K42" si="1">E4-I4</f>
        <v>-0.95161880296654999</v>
      </c>
      <c r="L4" s="22">
        <f t="shared" ref="L4:L42" si="2">G4-J4</f>
        <v>-1.697435905225575E-2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264273.34029999998</v>
      </c>
      <c r="F5" s="25">
        <f>VLOOKUP(C5,RA!B9:I39,8,0)</f>
        <v>63856.577499999999</v>
      </c>
      <c r="G5" s="16">
        <f t="shared" si="0"/>
        <v>200416.76279999997</v>
      </c>
      <c r="H5" s="27">
        <f>RA!J9</f>
        <v>24.163079570383701</v>
      </c>
      <c r="I5" s="20">
        <f>IFERROR(VLOOKUP(B5,RMS!C:E,3,FALSE),0)</f>
        <v>264273.55948034202</v>
      </c>
      <c r="J5" s="21">
        <f>IFERROR(VLOOKUP(B5,RMS!C:F,4,FALSE),0)</f>
        <v>200416.76945128199</v>
      </c>
      <c r="K5" s="22">
        <f t="shared" si="1"/>
        <v>-0.21918034204281867</v>
      </c>
      <c r="L5" s="22">
        <f t="shared" si="2"/>
        <v>-6.6512820194475353E-3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358250.16529999999</v>
      </c>
      <c r="F6" s="25">
        <f>VLOOKUP(C6,RA!B10:I40,8,0)</f>
        <v>72666.428</v>
      </c>
      <c r="G6" s="16">
        <f t="shared" si="0"/>
        <v>285583.73729999998</v>
      </c>
      <c r="H6" s="27">
        <f>RA!J10</f>
        <v>20.283710947948599</v>
      </c>
      <c r="I6" s="20">
        <f>IFERROR(VLOOKUP(B6,RMS!C:E,3,FALSE),0)</f>
        <v>358252.97818891902</v>
      </c>
      <c r="J6" s="21">
        <f>IFERROR(VLOOKUP(B6,RMS!C:F,4,FALSE),0)</f>
        <v>285583.74208247103</v>
      </c>
      <c r="K6" s="22">
        <f>E6-I6</f>
        <v>-2.8128889190265909</v>
      </c>
      <c r="L6" s="22">
        <f t="shared" si="2"/>
        <v>-4.7824710491113365E-3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75345.181700000001</v>
      </c>
      <c r="F7" s="25">
        <f>VLOOKUP(C7,RA!B11:I41,8,0)</f>
        <v>17094.783299999999</v>
      </c>
      <c r="G7" s="16">
        <f t="shared" si="0"/>
        <v>58250.398400000005</v>
      </c>
      <c r="H7" s="27">
        <f>RA!J11</f>
        <v>22.688621772877099</v>
      </c>
      <c r="I7" s="20">
        <f>IFERROR(VLOOKUP(B7,RMS!C:E,3,FALSE),0)</f>
        <v>75345.239111822098</v>
      </c>
      <c r="J7" s="21">
        <f>IFERROR(VLOOKUP(B7,RMS!C:F,4,FALSE),0)</f>
        <v>58250.399461765403</v>
      </c>
      <c r="K7" s="22">
        <f t="shared" si="1"/>
        <v>-5.7411822097492404E-2</v>
      </c>
      <c r="L7" s="22">
        <f t="shared" si="2"/>
        <v>-1.0617653970257379E-3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209540.64079999999</v>
      </c>
      <c r="F8" s="25">
        <f>VLOOKUP(C8,RA!B12:I42,8,0)</f>
        <v>32018.3243</v>
      </c>
      <c r="G8" s="16">
        <f t="shared" si="0"/>
        <v>177522.31649999999</v>
      </c>
      <c r="H8" s="27">
        <f>RA!J12</f>
        <v>15.280245482574699</v>
      </c>
      <c r="I8" s="20">
        <f>IFERROR(VLOOKUP(B8,RMS!C:E,3,FALSE),0)</f>
        <v>209540.64394615401</v>
      </c>
      <c r="J8" s="21">
        <f>IFERROR(VLOOKUP(B8,RMS!C:F,4,FALSE),0)</f>
        <v>177522.303620513</v>
      </c>
      <c r="K8" s="22">
        <f t="shared" si="1"/>
        <v>-3.1461540202144533E-3</v>
      </c>
      <c r="L8" s="22">
        <f t="shared" si="2"/>
        <v>1.2879486981546506E-2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284802.75410000002</v>
      </c>
      <c r="F9" s="25">
        <f>VLOOKUP(C9,RA!B13:I43,8,0)</f>
        <v>86620.270099999994</v>
      </c>
      <c r="G9" s="16">
        <f t="shared" si="0"/>
        <v>198182.48400000003</v>
      </c>
      <c r="H9" s="27">
        <f>RA!J13</f>
        <v>30.4141265676054</v>
      </c>
      <c r="I9" s="20">
        <f>IFERROR(VLOOKUP(B9,RMS!C:E,3,FALSE),0)</f>
        <v>284802.96782820497</v>
      </c>
      <c r="J9" s="21">
        <f>IFERROR(VLOOKUP(B9,RMS!C:F,4,FALSE),0)</f>
        <v>198182.484193162</v>
      </c>
      <c r="K9" s="22">
        <f t="shared" si="1"/>
        <v>-0.21372820495162159</v>
      </c>
      <c r="L9" s="22">
        <f t="shared" si="2"/>
        <v>-1.9316197722218931E-4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143623.8597</v>
      </c>
      <c r="F10" s="25">
        <f>VLOOKUP(C10,RA!B14:I43,8,0)</f>
        <v>28021.151300000001</v>
      </c>
      <c r="G10" s="16">
        <f t="shared" si="0"/>
        <v>115602.7084</v>
      </c>
      <c r="H10" s="27">
        <f>RA!J14</f>
        <v>19.510094881540098</v>
      </c>
      <c r="I10" s="20">
        <f>IFERROR(VLOOKUP(B10,RMS!C:E,3,FALSE),0)</f>
        <v>143623.86931794899</v>
      </c>
      <c r="J10" s="21">
        <f>IFERROR(VLOOKUP(B10,RMS!C:F,4,FALSE),0)</f>
        <v>115602.705464103</v>
      </c>
      <c r="K10" s="22">
        <f t="shared" si="1"/>
        <v>-9.6179489919450134E-3</v>
      </c>
      <c r="L10" s="22">
        <f t="shared" si="2"/>
        <v>2.9358970059547573E-3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113408.8003</v>
      </c>
      <c r="F11" s="25">
        <f>VLOOKUP(C11,RA!B15:I44,8,0)</f>
        <v>14328.515100000001</v>
      </c>
      <c r="G11" s="16">
        <f t="shared" si="0"/>
        <v>99080.285199999998</v>
      </c>
      <c r="H11" s="27">
        <f>RA!J15</f>
        <v>12.634394387469801</v>
      </c>
      <c r="I11" s="20">
        <f>IFERROR(VLOOKUP(B11,RMS!C:E,3,FALSE),0)</f>
        <v>113408.912440171</v>
      </c>
      <c r="J11" s="21">
        <f>IFERROR(VLOOKUP(B11,RMS!C:F,4,FALSE),0)</f>
        <v>99080.287476068406</v>
      </c>
      <c r="K11" s="22">
        <f t="shared" si="1"/>
        <v>-0.11214017099700868</v>
      </c>
      <c r="L11" s="22">
        <f t="shared" si="2"/>
        <v>-2.2760684078093618E-3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1230142.1369</v>
      </c>
      <c r="F12" s="25">
        <f>VLOOKUP(C12,RA!B16:I45,8,0)</f>
        <v>-72857.166899999997</v>
      </c>
      <c r="G12" s="16">
        <f t="shared" si="0"/>
        <v>1302999.3038000001</v>
      </c>
      <c r="H12" s="27">
        <f>RA!J16</f>
        <v>-5.9226624887106603</v>
      </c>
      <c r="I12" s="20">
        <f>IFERROR(VLOOKUP(B12,RMS!C:E,3,FALSE),0)</f>
        <v>1230141.73021954</v>
      </c>
      <c r="J12" s="21">
        <f>IFERROR(VLOOKUP(B12,RMS!C:F,4,FALSE),0)</f>
        <v>1302999.3038000001</v>
      </c>
      <c r="K12" s="22">
        <f t="shared" si="1"/>
        <v>0.406680460087955</v>
      </c>
      <c r="L12" s="22">
        <f t="shared" si="2"/>
        <v>0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763466.68830000004</v>
      </c>
      <c r="F13" s="25">
        <f>VLOOKUP(C13,RA!B17:I46,8,0)</f>
        <v>121521.3051</v>
      </c>
      <c r="G13" s="16">
        <f t="shared" si="0"/>
        <v>641945.38320000004</v>
      </c>
      <c r="H13" s="27">
        <f>RA!J17</f>
        <v>15.917040908568</v>
      </c>
      <c r="I13" s="20">
        <f>IFERROR(VLOOKUP(B13,RMS!C:E,3,FALSE),0)</f>
        <v>763466.67653333303</v>
      </c>
      <c r="J13" s="21">
        <f>IFERROR(VLOOKUP(B13,RMS!C:F,4,FALSE),0)</f>
        <v>641945.38579829002</v>
      </c>
      <c r="K13" s="22">
        <f t="shared" si="1"/>
        <v>1.1766667012125254E-2</v>
      </c>
      <c r="L13" s="22">
        <f t="shared" si="2"/>
        <v>-2.5982899824157357E-3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3272425.4339000001</v>
      </c>
      <c r="F14" s="25">
        <f>VLOOKUP(C14,RA!B18:I47,8,0)</f>
        <v>458486.33840000001</v>
      </c>
      <c r="G14" s="16">
        <f t="shared" si="0"/>
        <v>2813939.0954999998</v>
      </c>
      <c r="H14" s="27">
        <f>RA!J18</f>
        <v>14.0105969612144</v>
      </c>
      <c r="I14" s="20">
        <f>IFERROR(VLOOKUP(B14,RMS!C:E,3,FALSE),0)</f>
        <v>3272426.3627726501</v>
      </c>
      <c r="J14" s="21">
        <f>IFERROR(VLOOKUP(B14,RMS!C:F,4,FALSE),0)</f>
        <v>2813939.07656581</v>
      </c>
      <c r="K14" s="22">
        <f t="shared" si="1"/>
        <v>-0.9288726500235498</v>
      </c>
      <c r="L14" s="22">
        <f t="shared" si="2"/>
        <v>1.8934189807623625E-2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702718.59250000003</v>
      </c>
      <c r="F15" s="25">
        <f>VLOOKUP(C15,RA!B19:I48,8,0)</f>
        <v>83518.1878</v>
      </c>
      <c r="G15" s="16">
        <f t="shared" si="0"/>
        <v>619200.40470000007</v>
      </c>
      <c r="H15" s="27">
        <f>RA!J19</f>
        <v>11.8850118228514</v>
      </c>
      <c r="I15" s="20">
        <f>IFERROR(VLOOKUP(B15,RMS!C:E,3,FALSE),0)</f>
        <v>702718.54655042698</v>
      </c>
      <c r="J15" s="21">
        <f>IFERROR(VLOOKUP(B15,RMS!C:F,4,FALSE),0)</f>
        <v>619200.40718461503</v>
      </c>
      <c r="K15" s="22">
        <f t="shared" si="1"/>
        <v>4.5949573046527803E-2</v>
      </c>
      <c r="L15" s="22">
        <f t="shared" si="2"/>
        <v>-2.4846149608492851E-3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1429958.8067000001</v>
      </c>
      <c r="F16" s="25">
        <f>VLOOKUP(C16,RA!B20:I49,8,0)</f>
        <v>134229.32699999999</v>
      </c>
      <c r="G16" s="16">
        <f t="shared" si="0"/>
        <v>1295729.4797</v>
      </c>
      <c r="H16" s="27">
        <f>RA!J20</f>
        <v>9.3869366285990399</v>
      </c>
      <c r="I16" s="20">
        <f>IFERROR(VLOOKUP(B16,RMS!C:E,3,FALSE),0)</f>
        <v>1429959.31160366</v>
      </c>
      <c r="J16" s="21">
        <f>IFERROR(VLOOKUP(B16,RMS!C:F,4,FALSE),0)</f>
        <v>1295729.4797</v>
      </c>
      <c r="K16" s="22">
        <f t="shared" si="1"/>
        <v>-0.50490365992300212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440217.49800000002</v>
      </c>
      <c r="F17" s="25">
        <f>VLOOKUP(C17,RA!B21:I50,8,0)</f>
        <v>63397.074000000001</v>
      </c>
      <c r="G17" s="16">
        <f t="shared" si="0"/>
        <v>376820.424</v>
      </c>
      <c r="H17" s="27">
        <f>RA!J21</f>
        <v>14.4013071465869</v>
      </c>
      <c r="I17" s="20">
        <f>IFERROR(VLOOKUP(B17,RMS!C:E,3,FALSE),0)</f>
        <v>440217.32567042601</v>
      </c>
      <c r="J17" s="21">
        <f>IFERROR(VLOOKUP(B17,RMS!C:F,4,FALSE),0)</f>
        <v>376820.42381275201</v>
      </c>
      <c r="K17" s="22">
        <f t="shared" si="1"/>
        <v>0.17232957400847226</v>
      </c>
      <c r="L17" s="22">
        <f t="shared" si="2"/>
        <v>1.8724799156188965E-4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1862919.6409</v>
      </c>
      <c r="F18" s="25">
        <f>VLOOKUP(C18,RA!B22:I51,8,0)</f>
        <v>1141.2147</v>
      </c>
      <c r="G18" s="16">
        <f t="shared" si="0"/>
        <v>1861778.4262000001</v>
      </c>
      <c r="H18" s="27">
        <f>RA!J22</f>
        <v>6.1259470078304998E-2</v>
      </c>
      <c r="I18" s="20">
        <f>IFERROR(VLOOKUP(B18,RMS!C:E,3,FALSE),0)</f>
        <v>1862921.5658315001</v>
      </c>
      <c r="J18" s="21">
        <f>IFERROR(VLOOKUP(B18,RMS!C:F,4,FALSE),0)</f>
        <v>1861778.4281303601</v>
      </c>
      <c r="K18" s="22">
        <f t="shared" si="1"/>
        <v>-1.9249315001070499</v>
      </c>
      <c r="L18" s="22">
        <f t="shared" si="2"/>
        <v>-1.9303599838167429E-3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3008686.1505999998</v>
      </c>
      <c r="F19" s="25">
        <f>VLOOKUP(C19,RA!B23:I52,8,0)</f>
        <v>218332.85870000001</v>
      </c>
      <c r="G19" s="16">
        <f t="shared" si="0"/>
        <v>2790353.2918999996</v>
      </c>
      <c r="H19" s="27">
        <f>RA!J23</f>
        <v>7.25675087966418</v>
      </c>
      <c r="I19" s="20">
        <f>IFERROR(VLOOKUP(B19,RMS!C:E,3,FALSE),0)</f>
        <v>3008688.5178598301</v>
      </c>
      <c r="J19" s="21">
        <f>IFERROR(VLOOKUP(B19,RMS!C:F,4,FALSE),0)</f>
        <v>2790353.3218239299</v>
      </c>
      <c r="K19" s="22">
        <f t="shared" si="1"/>
        <v>-2.3672598302364349</v>
      </c>
      <c r="L19" s="22">
        <f t="shared" si="2"/>
        <v>-2.9923930298537016E-2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447092.35159999999</v>
      </c>
      <c r="F20" s="25">
        <f>VLOOKUP(C20,RA!B24:I53,8,0)</f>
        <v>61254.446000000004</v>
      </c>
      <c r="G20" s="16">
        <f t="shared" si="0"/>
        <v>385837.9056</v>
      </c>
      <c r="H20" s="27">
        <f>RA!J24</f>
        <v>13.700624888971999</v>
      </c>
      <c r="I20" s="20">
        <f>IFERROR(VLOOKUP(B20,RMS!C:E,3,FALSE),0)</f>
        <v>447092.49642817501</v>
      </c>
      <c r="J20" s="21">
        <f>IFERROR(VLOOKUP(B20,RMS!C:F,4,FALSE),0)</f>
        <v>385837.91422699398</v>
      </c>
      <c r="K20" s="22">
        <f t="shared" si="1"/>
        <v>-0.1448281750199385</v>
      </c>
      <c r="L20" s="22">
        <f t="shared" si="2"/>
        <v>-8.6269939783960581E-3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580686.65870000003</v>
      </c>
      <c r="F21" s="25">
        <f>VLOOKUP(C21,RA!B25:I54,8,0)</f>
        <v>40905.047100000003</v>
      </c>
      <c r="G21" s="16">
        <f t="shared" si="0"/>
        <v>539781.61160000006</v>
      </c>
      <c r="H21" s="27">
        <f>RA!J25</f>
        <v>7.0442546745563801</v>
      </c>
      <c r="I21" s="20">
        <f>IFERROR(VLOOKUP(B21,RMS!C:E,3,FALSE),0)</f>
        <v>580686.63586849603</v>
      </c>
      <c r="J21" s="21">
        <f>IFERROR(VLOOKUP(B21,RMS!C:F,4,FALSE),0)</f>
        <v>539781.61345599103</v>
      </c>
      <c r="K21" s="22">
        <f t="shared" si="1"/>
        <v>2.2831504000350833E-2</v>
      </c>
      <c r="L21" s="22">
        <f t="shared" si="2"/>
        <v>-1.8559909658506513E-3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947361.96250000002</v>
      </c>
      <c r="F22" s="25">
        <f>VLOOKUP(C22,RA!B26:I55,8,0)</f>
        <v>197835.0196</v>
      </c>
      <c r="G22" s="16">
        <f t="shared" si="0"/>
        <v>749526.94290000002</v>
      </c>
      <c r="H22" s="27">
        <f>RA!J26</f>
        <v>20.8827277673184</v>
      </c>
      <c r="I22" s="20">
        <f>IFERROR(VLOOKUP(B22,RMS!C:E,3,FALSE),0)</f>
        <v>947362.00872851699</v>
      </c>
      <c r="J22" s="21">
        <f>IFERROR(VLOOKUP(B22,RMS!C:F,4,FALSE),0)</f>
        <v>749526.89604835596</v>
      </c>
      <c r="K22" s="22">
        <f t="shared" si="1"/>
        <v>-4.622851696331054E-2</v>
      </c>
      <c r="L22" s="22">
        <f t="shared" si="2"/>
        <v>4.6851644059643149E-2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412864.44300000003</v>
      </c>
      <c r="F23" s="25">
        <f>VLOOKUP(C23,RA!B27:I56,8,0)</f>
        <v>97013.833899999998</v>
      </c>
      <c r="G23" s="16">
        <f t="shared" si="0"/>
        <v>315850.6091</v>
      </c>
      <c r="H23" s="27">
        <f>RA!J27</f>
        <v>23.497744972918401</v>
      </c>
      <c r="I23" s="20">
        <f>IFERROR(VLOOKUP(B23,RMS!C:E,3,FALSE),0)</f>
        <v>412864.27880959102</v>
      </c>
      <c r="J23" s="21">
        <f>IFERROR(VLOOKUP(B23,RMS!C:F,4,FALSE),0)</f>
        <v>315850.590434118</v>
      </c>
      <c r="K23" s="22">
        <f t="shared" si="1"/>
        <v>0.16419040900655091</v>
      </c>
      <c r="L23" s="22">
        <f t="shared" si="2"/>
        <v>1.8665882002096623E-2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1555521.1642</v>
      </c>
      <c r="F24" s="25">
        <f>VLOOKUP(C24,RA!B28:I57,8,0)</f>
        <v>14716.341399999999</v>
      </c>
      <c r="G24" s="16">
        <f t="shared" si="0"/>
        <v>1540804.8228</v>
      </c>
      <c r="H24" s="27">
        <f>RA!J28</f>
        <v>0.94607143500799395</v>
      </c>
      <c r="I24" s="20">
        <f>IFERROR(VLOOKUP(B24,RMS!C:E,3,FALSE),0)</f>
        <v>1555521.1644339799</v>
      </c>
      <c r="J24" s="21">
        <f>IFERROR(VLOOKUP(B24,RMS!C:F,4,FALSE),0)</f>
        <v>1540804.8183362801</v>
      </c>
      <c r="K24" s="22">
        <f t="shared" si="1"/>
        <v>-2.3397989571094513E-4</v>
      </c>
      <c r="L24" s="22">
        <f t="shared" si="2"/>
        <v>4.4637199025601149E-3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873503.45990000002</v>
      </c>
      <c r="F25" s="25">
        <f>VLOOKUP(C25,RA!B29:I58,8,0)</f>
        <v>141495.07810000001</v>
      </c>
      <c r="G25" s="16">
        <f t="shared" si="0"/>
        <v>732008.38179999997</v>
      </c>
      <c r="H25" s="27">
        <f>RA!J29</f>
        <v>16.198570995494201</v>
      </c>
      <c r="I25" s="20">
        <f>IFERROR(VLOOKUP(B25,RMS!C:E,3,FALSE),0)</f>
        <v>873503.45791999996</v>
      </c>
      <c r="J25" s="21">
        <f>IFERROR(VLOOKUP(B25,RMS!C:F,4,FALSE),0)</f>
        <v>732008.33582308295</v>
      </c>
      <c r="K25" s="22">
        <f t="shared" si="1"/>
        <v>1.980000059120357E-3</v>
      </c>
      <c r="L25" s="22">
        <f t="shared" si="2"/>
        <v>4.5976917026564479E-2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2030458.9822</v>
      </c>
      <c r="F26" s="25">
        <f>VLOOKUP(C26,RA!B30:I59,8,0)</f>
        <v>282275.429</v>
      </c>
      <c r="G26" s="16">
        <f t="shared" si="0"/>
        <v>1748183.5532</v>
      </c>
      <c r="H26" s="27">
        <f>RA!J30</f>
        <v>13.902050298704101</v>
      </c>
      <c r="I26" s="20">
        <f>IFERROR(VLOOKUP(B26,RMS!C:E,3,FALSE),0)</f>
        <v>2030459.03968142</v>
      </c>
      <c r="J26" s="21">
        <f>IFERROR(VLOOKUP(B26,RMS!C:F,4,FALSE),0)</f>
        <v>1748183.50416611</v>
      </c>
      <c r="K26" s="22">
        <f t="shared" si="1"/>
        <v>-5.7481419993564487E-2</v>
      </c>
      <c r="L26" s="22">
        <f t="shared" si="2"/>
        <v>4.9033890012651682E-2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1115516.7501000001</v>
      </c>
      <c r="F27" s="25">
        <f>VLOOKUP(C27,RA!B31:I60,8,0)</f>
        <v>30599.8541</v>
      </c>
      <c r="G27" s="16">
        <f t="shared" si="0"/>
        <v>1084916.8959999999</v>
      </c>
      <c r="H27" s="27">
        <f>RA!J31</f>
        <v>2.74311023095412</v>
      </c>
      <c r="I27" s="20">
        <f>IFERROR(VLOOKUP(B27,RMS!C:E,3,FALSE),0)</f>
        <v>1115516.6418676099</v>
      </c>
      <c r="J27" s="21">
        <f>IFERROR(VLOOKUP(B27,RMS!C:F,4,FALSE),0)</f>
        <v>1084916.90924425</v>
      </c>
      <c r="K27" s="22">
        <f t="shared" si="1"/>
        <v>0.10823239013552666</v>
      </c>
      <c r="L27" s="22">
        <f t="shared" si="2"/>
        <v>-1.3244250090792775E-2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186832.64670000001</v>
      </c>
      <c r="F28" s="25">
        <f>VLOOKUP(C28,RA!B32:I61,8,0)</f>
        <v>38038.661999999997</v>
      </c>
      <c r="G28" s="16">
        <f t="shared" si="0"/>
        <v>148793.98470000003</v>
      </c>
      <c r="H28" s="27">
        <f>RA!J32</f>
        <v>20.359751184748401</v>
      </c>
      <c r="I28" s="20">
        <f>IFERROR(VLOOKUP(B28,RMS!C:E,3,FALSE),0)</f>
        <v>186832.58369336699</v>
      </c>
      <c r="J28" s="21">
        <f>IFERROR(VLOOKUP(B28,RMS!C:F,4,FALSE),0)</f>
        <v>148794.01565842799</v>
      </c>
      <c r="K28" s="22">
        <f t="shared" si="1"/>
        <v>6.3006633019540459E-2</v>
      </c>
      <c r="L28" s="22">
        <f t="shared" si="2"/>
        <v>-3.0958427960285917E-2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407476.16080000001</v>
      </c>
      <c r="F30" s="25">
        <f>VLOOKUP(C30,RA!B34:I64,8,0)</f>
        <v>38687.578999999998</v>
      </c>
      <c r="G30" s="16">
        <f t="shared" si="0"/>
        <v>368788.58180000004</v>
      </c>
      <c r="H30" s="27">
        <f>RA!J34</f>
        <v>0</v>
      </c>
      <c r="I30" s="20">
        <f>IFERROR(VLOOKUP(B30,RMS!C:E,3,FALSE),0)</f>
        <v>407476.16012000002</v>
      </c>
      <c r="J30" s="21">
        <f>IFERROR(VLOOKUP(B30,RMS!C:F,4,FALSE),0)</f>
        <v>368788.6139</v>
      </c>
      <c r="K30" s="22">
        <f t="shared" si="1"/>
        <v>6.7999999737367034E-4</v>
      </c>
      <c r="L30" s="22">
        <f t="shared" si="2"/>
        <v>-3.2099999953061342E-2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9.4944398523939402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2436252.48</v>
      </c>
      <c r="F32" s="25">
        <f>VLOOKUP(C32,RA!B34:I65,8,0)</f>
        <v>-64656.83</v>
      </c>
      <c r="G32" s="16">
        <f t="shared" si="0"/>
        <v>2500909.31</v>
      </c>
      <c r="H32" s="27">
        <f>RA!J34</f>
        <v>0</v>
      </c>
      <c r="I32" s="20">
        <f>IFERROR(VLOOKUP(B32,RMS!C:E,3,FALSE),0)</f>
        <v>2436252.48</v>
      </c>
      <c r="J32" s="21">
        <f>IFERROR(VLOOKUP(B32,RMS!C:F,4,FALSE),0)</f>
        <v>2500909.31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890403.07</v>
      </c>
      <c r="F33" s="25">
        <f>VLOOKUP(C33,RA!B34:I65,8,0)</f>
        <v>-119494.64</v>
      </c>
      <c r="G33" s="16">
        <f t="shared" si="0"/>
        <v>1009897.71</v>
      </c>
      <c r="H33" s="27">
        <f>RA!J34</f>
        <v>0</v>
      </c>
      <c r="I33" s="20">
        <f>IFERROR(VLOOKUP(B33,RMS!C:E,3,FALSE),0)</f>
        <v>890403.07</v>
      </c>
      <c r="J33" s="21">
        <f>IFERROR(VLOOKUP(B33,RMS!C:F,4,FALSE),0)</f>
        <v>1009897.71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344152.19</v>
      </c>
      <c r="F34" s="25">
        <f>VLOOKUP(C34,RA!B34:I66,8,0)</f>
        <v>1503.56</v>
      </c>
      <c r="G34" s="16">
        <f t="shared" si="0"/>
        <v>342648.63</v>
      </c>
      <c r="H34" s="27">
        <f>RA!J35</f>
        <v>9.4944398523939402</v>
      </c>
      <c r="I34" s="20">
        <f>IFERROR(VLOOKUP(B34,RMS!C:E,3,FALSE),0)</f>
        <v>344152.19</v>
      </c>
      <c r="J34" s="21">
        <f>IFERROR(VLOOKUP(B34,RMS!C:F,4,FALSE),0)</f>
        <v>342648.63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489289.2</v>
      </c>
      <c r="F35" s="25">
        <f>VLOOKUP(C35,RA!B34:I67,8,0)</f>
        <v>-83151.320000000007</v>
      </c>
      <c r="G35" s="16">
        <f t="shared" si="0"/>
        <v>572440.52</v>
      </c>
      <c r="H35" s="27">
        <f>RA!J34</f>
        <v>0</v>
      </c>
      <c r="I35" s="20">
        <f>IFERROR(VLOOKUP(B35,RMS!C:E,3,FALSE),0)</f>
        <v>489289.2</v>
      </c>
      <c r="J35" s="21">
        <f>IFERROR(VLOOKUP(B35,RMS!C:F,4,FALSE),0)</f>
        <v>572440.52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9.4944398523939402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34032.393300000003</v>
      </c>
      <c r="F37" s="25">
        <f>VLOOKUP(C37,RA!B8:I68,8,0)</f>
        <v>2683.0128</v>
      </c>
      <c r="G37" s="16">
        <f t="shared" si="0"/>
        <v>31349.380500000003</v>
      </c>
      <c r="H37" s="27">
        <f>RA!J35</f>
        <v>9.4944398523939402</v>
      </c>
      <c r="I37" s="20">
        <f>IFERROR(VLOOKUP(B37,RMS!C:E,3,FALSE),0)</f>
        <v>34032.3931623932</v>
      </c>
      <c r="J37" s="21">
        <f>IFERROR(VLOOKUP(B37,RMS!C:F,4,FALSE),0)</f>
        <v>31349.3807692308</v>
      </c>
      <c r="K37" s="22">
        <f t="shared" si="1"/>
        <v>1.3760680303676054E-4</v>
      </c>
      <c r="L37" s="22">
        <f t="shared" si="2"/>
        <v>-2.6923079713014886E-4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472993.41080000001</v>
      </c>
      <c r="F38" s="25">
        <f>VLOOKUP(C38,RA!B8:I69,8,0)</f>
        <v>20149.777300000002</v>
      </c>
      <c r="G38" s="16">
        <f t="shared" si="0"/>
        <v>452843.6335</v>
      </c>
      <c r="H38" s="27">
        <f>RA!J36</f>
        <v>0</v>
      </c>
      <c r="I38" s="20">
        <f>IFERROR(VLOOKUP(B38,RMS!C:E,3,FALSE),0)</f>
        <v>472993.40874359</v>
      </c>
      <c r="J38" s="21">
        <f>IFERROR(VLOOKUP(B38,RMS!C:F,4,FALSE),0)</f>
        <v>452843.63604615402</v>
      </c>
      <c r="K38" s="22">
        <f t="shared" si="1"/>
        <v>2.0564100123010576E-3</v>
      </c>
      <c r="L38" s="22">
        <f t="shared" si="2"/>
        <v>-2.546154020819813E-3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437518.01</v>
      </c>
      <c r="F39" s="25">
        <f>VLOOKUP(C39,RA!B9:I70,8,0)</f>
        <v>-73965.759999999995</v>
      </c>
      <c r="G39" s="16">
        <f t="shared" si="0"/>
        <v>511483.77</v>
      </c>
      <c r="H39" s="27">
        <f>RA!J37</f>
        <v>-2.6539461952646199</v>
      </c>
      <c r="I39" s="20">
        <f>IFERROR(VLOOKUP(B39,RMS!C:E,3,FALSE),0)</f>
        <v>437518.01</v>
      </c>
      <c r="J39" s="21">
        <f>IFERROR(VLOOKUP(B39,RMS!C:F,4,FALSE),0)</f>
        <v>511483.77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188166.27</v>
      </c>
      <c r="F40" s="25">
        <f>VLOOKUP(C40,RA!B10:I71,8,0)</f>
        <v>23154.04</v>
      </c>
      <c r="G40" s="16">
        <f t="shared" si="0"/>
        <v>165012.22999999998</v>
      </c>
      <c r="H40" s="27">
        <f>RA!J38</f>
        <v>-13.4202861632092</v>
      </c>
      <c r="I40" s="20">
        <f>IFERROR(VLOOKUP(B40,RMS!C:E,3,FALSE),0)</f>
        <v>188166.27</v>
      </c>
      <c r="J40" s="21">
        <f>IFERROR(VLOOKUP(B40,RMS!C:F,4,FALSE),0)</f>
        <v>165012.23000000001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0.436888110460666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12410.566699999999</v>
      </c>
      <c r="F42" s="25">
        <f>VLOOKUP(C42,RA!B8:I72,8,0)</f>
        <v>2077.9537999999998</v>
      </c>
      <c r="G42" s="16">
        <f t="shared" si="0"/>
        <v>10332.6129</v>
      </c>
      <c r="H42" s="27">
        <f>RA!J39</f>
        <v>0.436888110460666</v>
      </c>
      <c r="I42" s="20">
        <f>VLOOKUP(B42,RMS!C:E,3,FALSE)</f>
        <v>12410.5665229559</v>
      </c>
      <c r="J42" s="21">
        <f>IFERROR(VLOOKUP(B42,RMS!C:F,4,FALSE),0)</f>
        <v>10332.6132667726</v>
      </c>
      <c r="K42" s="22">
        <f t="shared" si="1"/>
        <v>1.7704409947327804E-4</v>
      </c>
      <c r="L42" s="22">
        <f t="shared" si="2"/>
        <v>-3.6677259959105868E-4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28822726.6754</v>
      </c>
      <c r="E7" s="64"/>
      <c r="F7" s="64"/>
      <c r="G7" s="52">
        <v>21804236.655299999</v>
      </c>
      <c r="H7" s="53">
        <v>32.188652742374302</v>
      </c>
      <c r="I7" s="52">
        <v>2182267.4075000002</v>
      </c>
      <c r="J7" s="53">
        <v>7.5713426841137501</v>
      </c>
      <c r="K7" s="52">
        <v>1522006.2420999999</v>
      </c>
      <c r="L7" s="53">
        <v>6.98032343971117</v>
      </c>
      <c r="M7" s="53">
        <v>0.43380976183711301</v>
      </c>
      <c r="N7" s="52">
        <v>439205132.64539999</v>
      </c>
      <c r="O7" s="52">
        <v>7862348949.7367001</v>
      </c>
      <c r="P7" s="52">
        <v>1263208</v>
      </c>
      <c r="Q7" s="52">
        <v>930988</v>
      </c>
      <c r="R7" s="53">
        <v>35.6846704791039</v>
      </c>
      <c r="S7" s="52">
        <v>22.817086873579001</v>
      </c>
      <c r="T7" s="52">
        <v>20.7972712406605</v>
      </c>
      <c r="U7" s="54">
        <v>8.8522064368234403</v>
      </c>
    </row>
    <row r="8" spans="1:23" ht="12" thickBot="1">
      <c r="A8" s="76">
        <v>42728</v>
      </c>
      <c r="B8" s="72" t="s">
        <v>6</v>
      </c>
      <c r="C8" s="73"/>
      <c r="D8" s="55">
        <v>800414.8149</v>
      </c>
      <c r="E8" s="58"/>
      <c r="F8" s="58"/>
      <c r="G8" s="55">
        <v>576894.53689999995</v>
      </c>
      <c r="H8" s="56">
        <v>38.745431565552401</v>
      </c>
      <c r="I8" s="55">
        <v>208771.13500000001</v>
      </c>
      <c r="J8" s="56">
        <v>26.0828674224481</v>
      </c>
      <c r="K8" s="55">
        <v>146401.1507</v>
      </c>
      <c r="L8" s="56">
        <v>25.377454861455501</v>
      </c>
      <c r="M8" s="56">
        <v>0.42602113440902101</v>
      </c>
      <c r="N8" s="55">
        <v>15479693.163799999</v>
      </c>
      <c r="O8" s="55">
        <v>292774783.6067</v>
      </c>
      <c r="P8" s="55">
        <v>27238</v>
      </c>
      <c r="Q8" s="55">
        <v>21059</v>
      </c>
      <c r="R8" s="56">
        <v>29.341374234294101</v>
      </c>
      <c r="S8" s="55">
        <v>29.3859613371026</v>
      </c>
      <c r="T8" s="55">
        <v>30.0550392658721</v>
      </c>
      <c r="U8" s="57">
        <v>-2.27686248237426</v>
      </c>
    </row>
    <row r="9" spans="1:23" ht="12" thickBot="1">
      <c r="A9" s="77"/>
      <c r="B9" s="72" t="s">
        <v>7</v>
      </c>
      <c r="C9" s="73"/>
      <c r="D9" s="55">
        <v>264273.34029999998</v>
      </c>
      <c r="E9" s="58"/>
      <c r="F9" s="58"/>
      <c r="G9" s="55">
        <v>177478.62849999999</v>
      </c>
      <c r="H9" s="56">
        <v>48.904317400672298</v>
      </c>
      <c r="I9" s="55">
        <v>63856.577499999999</v>
      </c>
      <c r="J9" s="56">
        <v>24.163079570383701</v>
      </c>
      <c r="K9" s="55">
        <v>22862.9912</v>
      </c>
      <c r="L9" s="56">
        <v>12.882109464802401</v>
      </c>
      <c r="M9" s="56">
        <v>1.7930106319596499</v>
      </c>
      <c r="N9" s="55">
        <v>2451094.5299</v>
      </c>
      <c r="O9" s="55">
        <v>40196284.884400003</v>
      </c>
      <c r="P9" s="55">
        <v>14853</v>
      </c>
      <c r="Q9" s="55">
        <v>7235</v>
      </c>
      <c r="R9" s="56">
        <v>105.29371112646901</v>
      </c>
      <c r="S9" s="55">
        <v>17.7925900693463</v>
      </c>
      <c r="T9" s="55">
        <v>17.3247783690394</v>
      </c>
      <c r="U9" s="57">
        <v>2.6292501456144302</v>
      </c>
    </row>
    <row r="10" spans="1:23" ht="12" thickBot="1">
      <c r="A10" s="77"/>
      <c r="B10" s="72" t="s">
        <v>8</v>
      </c>
      <c r="C10" s="73"/>
      <c r="D10" s="55">
        <v>358250.16529999999</v>
      </c>
      <c r="E10" s="58"/>
      <c r="F10" s="58"/>
      <c r="G10" s="55">
        <v>230640.8149</v>
      </c>
      <c r="H10" s="56">
        <v>55.328173573843898</v>
      </c>
      <c r="I10" s="55">
        <v>72666.428</v>
      </c>
      <c r="J10" s="56">
        <v>20.283710947948599</v>
      </c>
      <c r="K10" s="55">
        <v>49199.814400000003</v>
      </c>
      <c r="L10" s="56">
        <v>21.3317900482323</v>
      </c>
      <c r="M10" s="56">
        <v>0.47696549034136199</v>
      </c>
      <c r="N10" s="55">
        <v>2967633.7190999999</v>
      </c>
      <c r="O10" s="55">
        <v>63608744.362800002</v>
      </c>
      <c r="P10" s="55">
        <v>139224</v>
      </c>
      <c r="Q10" s="55">
        <v>97142</v>
      </c>
      <c r="R10" s="56">
        <v>43.3200881184246</v>
      </c>
      <c r="S10" s="55">
        <v>2.5731925910762499</v>
      </c>
      <c r="T10" s="55">
        <v>1.7225605443577401</v>
      </c>
      <c r="U10" s="57">
        <v>33.057457481747399</v>
      </c>
    </row>
    <row r="11" spans="1:23" ht="12" thickBot="1">
      <c r="A11" s="77"/>
      <c r="B11" s="72" t="s">
        <v>9</v>
      </c>
      <c r="C11" s="73"/>
      <c r="D11" s="55">
        <v>75345.181700000001</v>
      </c>
      <c r="E11" s="58"/>
      <c r="F11" s="58"/>
      <c r="G11" s="55">
        <v>80285.009699999995</v>
      </c>
      <c r="H11" s="56">
        <v>-6.1528646735655599</v>
      </c>
      <c r="I11" s="55">
        <v>17094.783299999999</v>
      </c>
      <c r="J11" s="56">
        <v>22.688621772877099</v>
      </c>
      <c r="K11" s="55">
        <v>16849.457200000001</v>
      </c>
      <c r="L11" s="56">
        <v>20.9870525805018</v>
      </c>
      <c r="M11" s="56">
        <v>1.4559881489832E-2</v>
      </c>
      <c r="N11" s="55">
        <v>1454608.5999</v>
      </c>
      <c r="O11" s="55">
        <v>23965301.1204</v>
      </c>
      <c r="P11" s="55">
        <v>3397</v>
      </c>
      <c r="Q11" s="55">
        <v>2479</v>
      </c>
      <c r="R11" s="56">
        <v>37.031060911657903</v>
      </c>
      <c r="S11" s="55">
        <v>22.179918074771901</v>
      </c>
      <c r="T11" s="55">
        <v>23.570400121016501</v>
      </c>
      <c r="U11" s="57">
        <v>-6.2691036168715897</v>
      </c>
    </row>
    <row r="12" spans="1:23" ht="12" thickBot="1">
      <c r="A12" s="77"/>
      <c r="B12" s="72" t="s">
        <v>10</v>
      </c>
      <c r="C12" s="73"/>
      <c r="D12" s="55">
        <v>209540.64079999999</v>
      </c>
      <c r="E12" s="58"/>
      <c r="F12" s="58"/>
      <c r="G12" s="55">
        <v>226212.35149999999</v>
      </c>
      <c r="H12" s="56">
        <v>-7.3699382856200799</v>
      </c>
      <c r="I12" s="55">
        <v>32018.3243</v>
      </c>
      <c r="J12" s="56">
        <v>15.280245482574699</v>
      </c>
      <c r="K12" s="55">
        <v>30190.027699999999</v>
      </c>
      <c r="L12" s="56">
        <v>13.3458794357655</v>
      </c>
      <c r="M12" s="56">
        <v>6.0559619824396997E-2</v>
      </c>
      <c r="N12" s="55">
        <v>5704605.1452000001</v>
      </c>
      <c r="O12" s="55">
        <v>92785259.8301</v>
      </c>
      <c r="P12" s="55">
        <v>1890</v>
      </c>
      <c r="Q12" s="55">
        <v>1684</v>
      </c>
      <c r="R12" s="56">
        <v>12.232779097387199</v>
      </c>
      <c r="S12" s="55">
        <v>110.868063915344</v>
      </c>
      <c r="T12" s="55">
        <v>115.813744655582</v>
      </c>
      <c r="U12" s="57">
        <v>-4.4608704847722596</v>
      </c>
    </row>
    <row r="13" spans="1:23" ht="12" thickBot="1">
      <c r="A13" s="77"/>
      <c r="B13" s="72" t="s">
        <v>11</v>
      </c>
      <c r="C13" s="73"/>
      <c r="D13" s="55">
        <v>284802.75410000002</v>
      </c>
      <c r="E13" s="58"/>
      <c r="F13" s="58"/>
      <c r="G13" s="55">
        <v>301877.34090000001</v>
      </c>
      <c r="H13" s="56">
        <v>-5.6561339612621397</v>
      </c>
      <c r="I13" s="55">
        <v>86620.270099999994</v>
      </c>
      <c r="J13" s="56">
        <v>30.4141265676054</v>
      </c>
      <c r="K13" s="55">
        <v>67797.850999999995</v>
      </c>
      <c r="L13" s="56">
        <v>22.458741288058</v>
      </c>
      <c r="M13" s="56">
        <v>0.27762560055185198</v>
      </c>
      <c r="N13" s="55">
        <v>6294757.1427999996</v>
      </c>
      <c r="O13" s="55">
        <v>126017986.6031</v>
      </c>
      <c r="P13" s="55">
        <v>9183</v>
      </c>
      <c r="Q13" s="55">
        <v>7221</v>
      </c>
      <c r="R13" s="56">
        <v>27.170751973410901</v>
      </c>
      <c r="S13" s="55">
        <v>31.014129815964299</v>
      </c>
      <c r="T13" s="55">
        <v>30.4731865946545</v>
      </c>
      <c r="U13" s="57">
        <v>1.74418313368689</v>
      </c>
    </row>
    <row r="14" spans="1:23" ht="12" thickBot="1">
      <c r="A14" s="77"/>
      <c r="B14" s="72" t="s">
        <v>12</v>
      </c>
      <c r="C14" s="73"/>
      <c r="D14" s="55">
        <v>143623.8597</v>
      </c>
      <c r="E14" s="58"/>
      <c r="F14" s="58"/>
      <c r="G14" s="55">
        <v>178964.89240000001</v>
      </c>
      <c r="H14" s="56">
        <v>-19.7474667942191</v>
      </c>
      <c r="I14" s="55">
        <v>28021.151300000001</v>
      </c>
      <c r="J14" s="56">
        <v>19.510094881540098</v>
      </c>
      <c r="K14" s="55">
        <v>33654.141199999998</v>
      </c>
      <c r="L14" s="56">
        <v>18.804884437770301</v>
      </c>
      <c r="M14" s="56">
        <v>-0.16737880388996501</v>
      </c>
      <c r="N14" s="55">
        <v>2631038.9303000001</v>
      </c>
      <c r="O14" s="55">
        <v>51057061.929200001</v>
      </c>
      <c r="P14" s="55">
        <v>2418</v>
      </c>
      <c r="Q14" s="55">
        <v>1576</v>
      </c>
      <c r="R14" s="56">
        <v>53.426395939086298</v>
      </c>
      <c r="S14" s="55">
        <v>59.397791439206003</v>
      </c>
      <c r="T14" s="55">
        <v>72.453089086294398</v>
      </c>
      <c r="U14" s="57">
        <v>-21.979432788255501</v>
      </c>
    </row>
    <row r="15" spans="1:23" ht="12" thickBot="1">
      <c r="A15" s="77"/>
      <c r="B15" s="72" t="s">
        <v>13</v>
      </c>
      <c r="C15" s="73"/>
      <c r="D15" s="55">
        <v>113408.8003</v>
      </c>
      <c r="E15" s="58"/>
      <c r="F15" s="58"/>
      <c r="G15" s="55">
        <v>107060.2264</v>
      </c>
      <c r="H15" s="56">
        <v>5.9299089059277499</v>
      </c>
      <c r="I15" s="55">
        <v>14328.515100000001</v>
      </c>
      <c r="J15" s="56">
        <v>12.634394387469801</v>
      </c>
      <c r="K15" s="55">
        <v>4190.7945</v>
      </c>
      <c r="L15" s="56">
        <v>3.9144270855007299</v>
      </c>
      <c r="M15" s="56">
        <v>2.41904502833532</v>
      </c>
      <c r="N15" s="55">
        <v>2080377.7786000001</v>
      </c>
      <c r="O15" s="55">
        <v>46260136.399499997</v>
      </c>
      <c r="P15" s="55">
        <v>3257</v>
      </c>
      <c r="Q15" s="55">
        <v>2575</v>
      </c>
      <c r="R15" s="56">
        <v>26.4854368932039</v>
      </c>
      <c r="S15" s="55">
        <v>34.820018513969899</v>
      </c>
      <c r="T15" s="55">
        <v>35.350202796116498</v>
      </c>
      <c r="U15" s="57">
        <v>-1.52264216038218</v>
      </c>
    </row>
    <row r="16" spans="1:23" ht="12" thickBot="1">
      <c r="A16" s="77"/>
      <c r="B16" s="72" t="s">
        <v>14</v>
      </c>
      <c r="C16" s="73"/>
      <c r="D16" s="55">
        <v>1230142.1369</v>
      </c>
      <c r="E16" s="58"/>
      <c r="F16" s="58"/>
      <c r="G16" s="55">
        <v>548320.7121</v>
      </c>
      <c r="H16" s="56">
        <v>124.347194945219</v>
      </c>
      <c r="I16" s="55">
        <v>-72857.166899999997</v>
      </c>
      <c r="J16" s="56">
        <v>-5.9226624887106603</v>
      </c>
      <c r="K16" s="55">
        <v>31861.146499999999</v>
      </c>
      <c r="L16" s="56">
        <v>5.8106771816034</v>
      </c>
      <c r="M16" s="56">
        <v>-3.2867088885203799</v>
      </c>
      <c r="N16" s="55">
        <v>18464178.712699998</v>
      </c>
      <c r="O16" s="55">
        <v>397370938.45539999</v>
      </c>
      <c r="P16" s="55">
        <v>58024</v>
      </c>
      <c r="Q16" s="55">
        <v>35278</v>
      </c>
      <c r="R16" s="56">
        <v>64.476444242870897</v>
      </c>
      <c r="S16" s="55">
        <v>21.200574536398701</v>
      </c>
      <c r="T16" s="55">
        <v>29.017122719541899</v>
      </c>
      <c r="U16" s="57">
        <v>-36.869511105574801</v>
      </c>
    </row>
    <row r="17" spans="1:21" ht="12" thickBot="1">
      <c r="A17" s="77"/>
      <c r="B17" s="72" t="s">
        <v>15</v>
      </c>
      <c r="C17" s="73"/>
      <c r="D17" s="55">
        <v>763466.68830000004</v>
      </c>
      <c r="E17" s="58"/>
      <c r="F17" s="58"/>
      <c r="G17" s="55">
        <v>546845.33360000001</v>
      </c>
      <c r="H17" s="56">
        <v>39.612910889068999</v>
      </c>
      <c r="I17" s="55">
        <v>121521.3051</v>
      </c>
      <c r="J17" s="56">
        <v>15.917040908568</v>
      </c>
      <c r="K17" s="55">
        <v>64948.594100000002</v>
      </c>
      <c r="L17" s="56">
        <v>11.876958640650599</v>
      </c>
      <c r="M17" s="56">
        <v>0.87103826932567896</v>
      </c>
      <c r="N17" s="55">
        <v>13882941.2388</v>
      </c>
      <c r="O17" s="55">
        <v>389153194.4601</v>
      </c>
      <c r="P17" s="55">
        <v>14154</v>
      </c>
      <c r="Q17" s="55">
        <v>10364</v>
      </c>
      <c r="R17" s="56">
        <v>36.568892319567702</v>
      </c>
      <c r="S17" s="55">
        <v>53.939994934294198</v>
      </c>
      <c r="T17" s="55">
        <v>69.444418429177901</v>
      </c>
      <c r="U17" s="57">
        <v>-28.743835652506299</v>
      </c>
    </row>
    <row r="18" spans="1:21" ht="12" customHeight="1" thickBot="1">
      <c r="A18" s="77"/>
      <c r="B18" s="72" t="s">
        <v>16</v>
      </c>
      <c r="C18" s="73"/>
      <c r="D18" s="55">
        <v>3272425.4339000001</v>
      </c>
      <c r="E18" s="58"/>
      <c r="F18" s="58"/>
      <c r="G18" s="55">
        <v>2716613.1326000001</v>
      </c>
      <c r="H18" s="56">
        <v>20.459751689709499</v>
      </c>
      <c r="I18" s="55">
        <v>458486.33840000001</v>
      </c>
      <c r="J18" s="56">
        <v>14.0105969612144</v>
      </c>
      <c r="K18" s="55">
        <v>197427.4417</v>
      </c>
      <c r="L18" s="56">
        <v>7.2674110027233496</v>
      </c>
      <c r="M18" s="56">
        <v>1.3223029911753099</v>
      </c>
      <c r="N18" s="55">
        <v>40980092.693899997</v>
      </c>
      <c r="O18" s="55">
        <v>761686018.51329994</v>
      </c>
      <c r="P18" s="55">
        <v>123221</v>
      </c>
      <c r="Q18" s="55">
        <v>75124</v>
      </c>
      <c r="R18" s="56">
        <v>64.023481177786095</v>
      </c>
      <c r="S18" s="55">
        <v>26.557367931602599</v>
      </c>
      <c r="T18" s="55">
        <v>25.2531640035142</v>
      </c>
      <c r="U18" s="57">
        <v>4.9108930201490502</v>
      </c>
    </row>
    <row r="19" spans="1:21" ht="12" customHeight="1" thickBot="1">
      <c r="A19" s="77"/>
      <c r="B19" s="72" t="s">
        <v>17</v>
      </c>
      <c r="C19" s="73"/>
      <c r="D19" s="55">
        <v>702718.59250000003</v>
      </c>
      <c r="E19" s="58"/>
      <c r="F19" s="58"/>
      <c r="G19" s="55">
        <v>505306.71789999999</v>
      </c>
      <c r="H19" s="56">
        <v>39.067732053993304</v>
      </c>
      <c r="I19" s="55">
        <v>83518.1878</v>
      </c>
      <c r="J19" s="56">
        <v>11.8850118228514</v>
      </c>
      <c r="K19" s="55">
        <v>43622.324399999998</v>
      </c>
      <c r="L19" s="56">
        <v>8.6328407786244501</v>
      </c>
      <c r="M19" s="56">
        <v>0.91457445124130099</v>
      </c>
      <c r="N19" s="55">
        <v>14020167.1446</v>
      </c>
      <c r="O19" s="55">
        <v>235811981.43239999</v>
      </c>
      <c r="P19" s="55">
        <v>18080</v>
      </c>
      <c r="Q19" s="55">
        <v>12398</v>
      </c>
      <c r="R19" s="56">
        <v>45.829972576221998</v>
      </c>
      <c r="S19" s="55">
        <v>38.867178788716799</v>
      </c>
      <c r="T19" s="55">
        <v>41.453480553315003</v>
      </c>
      <c r="U19" s="57">
        <v>-6.6542050264503301</v>
      </c>
    </row>
    <row r="20" spans="1:21" ht="12" thickBot="1">
      <c r="A20" s="77"/>
      <c r="B20" s="72" t="s">
        <v>18</v>
      </c>
      <c r="C20" s="73"/>
      <c r="D20" s="55">
        <v>1429958.8067000001</v>
      </c>
      <c r="E20" s="58"/>
      <c r="F20" s="58"/>
      <c r="G20" s="55">
        <v>1006573.9706999999</v>
      </c>
      <c r="H20" s="56">
        <v>42.061969445282401</v>
      </c>
      <c r="I20" s="55">
        <v>134229.32699999999</v>
      </c>
      <c r="J20" s="56">
        <v>9.3869366285990399</v>
      </c>
      <c r="K20" s="55">
        <v>78033.092600000004</v>
      </c>
      <c r="L20" s="56">
        <v>7.7523455673837498</v>
      </c>
      <c r="M20" s="56">
        <v>0.72015900597536997</v>
      </c>
      <c r="N20" s="55">
        <v>30225718.234200001</v>
      </c>
      <c r="O20" s="55">
        <v>476351347.16430002</v>
      </c>
      <c r="P20" s="55">
        <v>54848</v>
      </c>
      <c r="Q20" s="55">
        <v>43642</v>
      </c>
      <c r="R20" s="56">
        <v>25.677100041244699</v>
      </c>
      <c r="S20" s="55">
        <v>26.071302630907201</v>
      </c>
      <c r="T20" s="55">
        <v>25.875920888135301</v>
      </c>
      <c r="U20" s="57">
        <v>0.74941304444194001</v>
      </c>
    </row>
    <row r="21" spans="1:21" ht="12" customHeight="1" thickBot="1">
      <c r="A21" s="77"/>
      <c r="B21" s="72" t="s">
        <v>19</v>
      </c>
      <c r="C21" s="73"/>
      <c r="D21" s="55">
        <v>440217.49800000002</v>
      </c>
      <c r="E21" s="58"/>
      <c r="F21" s="58"/>
      <c r="G21" s="55">
        <v>308221.31829999998</v>
      </c>
      <c r="H21" s="56">
        <v>42.825129821657796</v>
      </c>
      <c r="I21" s="55">
        <v>63397.074000000001</v>
      </c>
      <c r="J21" s="56">
        <v>14.4013071465869</v>
      </c>
      <c r="K21" s="55">
        <v>36685.296699999999</v>
      </c>
      <c r="L21" s="56">
        <v>11.902258059999999</v>
      </c>
      <c r="M21" s="56">
        <v>0.72813305882299195</v>
      </c>
      <c r="N21" s="55">
        <v>8714515.4504000004</v>
      </c>
      <c r="O21" s="55">
        <v>147957407.43110001</v>
      </c>
      <c r="P21" s="55">
        <v>35095</v>
      </c>
      <c r="Q21" s="55">
        <v>26783</v>
      </c>
      <c r="R21" s="56">
        <v>31.034611507299399</v>
      </c>
      <c r="S21" s="55">
        <v>12.5435958968514</v>
      </c>
      <c r="T21" s="55">
        <v>12.0258421162678</v>
      </c>
      <c r="U21" s="57">
        <v>4.1276344107480396</v>
      </c>
    </row>
    <row r="22" spans="1:21" ht="12" customHeight="1" thickBot="1">
      <c r="A22" s="77"/>
      <c r="B22" s="72" t="s">
        <v>20</v>
      </c>
      <c r="C22" s="73"/>
      <c r="D22" s="55">
        <v>1862919.6409</v>
      </c>
      <c r="E22" s="58"/>
      <c r="F22" s="58"/>
      <c r="G22" s="55">
        <v>1069051.645</v>
      </c>
      <c r="H22" s="56">
        <v>74.259087445677196</v>
      </c>
      <c r="I22" s="55">
        <v>1141.2147</v>
      </c>
      <c r="J22" s="56">
        <v>6.1259470078304998E-2</v>
      </c>
      <c r="K22" s="55">
        <v>119480.7723</v>
      </c>
      <c r="L22" s="56">
        <v>11.1763330479698</v>
      </c>
      <c r="M22" s="56">
        <v>-0.99044854935207005</v>
      </c>
      <c r="N22" s="55">
        <v>28098738.369199999</v>
      </c>
      <c r="O22" s="55">
        <v>510251089.48820001</v>
      </c>
      <c r="P22" s="55">
        <v>100188</v>
      </c>
      <c r="Q22" s="55">
        <v>68739</v>
      </c>
      <c r="R22" s="56">
        <v>45.751320211233804</v>
      </c>
      <c r="S22" s="55">
        <v>18.594239239230198</v>
      </c>
      <c r="T22" s="55">
        <v>17.225925172027502</v>
      </c>
      <c r="U22" s="57">
        <v>7.3588064001879001</v>
      </c>
    </row>
    <row r="23" spans="1:21" ht="12" thickBot="1">
      <c r="A23" s="77"/>
      <c r="B23" s="72" t="s">
        <v>21</v>
      </c>
      <c r="C23" s="73"/>
      <c r="D23" s="55">
        <v>3008686.1505999998</v>
      </c>
      <c r="E23" s="58"/>
      <c r="F23" s="58"/>
      <c r="G23" s="55">
        <v>2226657.1612999998</v>
      </c>
      <c r="H23" s="56">
        <v>35.121212321856703</v>
      </c>
      <c r="I23" s="55">
        <v>218332.85870000001</v>
      </c>
      <c r="J23" s="56">
        <v>7.25675087966418</v>
      </c>
      <c r="K23" s="55">
        <v>211245.0159</v>
      </c>
      <c r="L23" s="56">
        <v>9.4870921115070903</v>
      </c>
      <c r="M23" s="56">
        <v>3.3552710201480998E-2</v>
      </c>
      <c r="N23" s="55">
        <v>53343853.534100004</v>
      </c>
      <c r="O23" s="55">
        <v>1140782920.6926</v>
      </c>
      <c r="P23" s="55">
        <v>91943</v>
      </c>
      <c r="Q23" s="55">
        <v>69895</v>
      </c>
      <c r="R23" s="56">
        <v>31.544459546462502</v>
      </c>
      <c r="S23" s="55">
        <v>32.7233846035044</v>
      </c>
      <c r="T23" s="55">
        <v>30.543739150153801</v>
      </c>
      <c r="U23" s="57">
        <v>6.6608191046262597</v>
      </c>
    </row>
    <row r="24" spans="1:21" ht="12" thickBot="1">
      <c r="A24" s="77"/>
      <c r="B24" s="72" t="s">
        <v>22</v>
      </c>
      <c r="C24" s="73"/>
      <c r="D24" s="55">
        <v>447092.35159999999</v>
      </c>
      <c r="E24" s="58"/>
      <c r="F24" s="58"/>
      <c r="G24" s="55">
        <v>271082.57860000001</v>
      </c>
      <c r="H24" s="56">
        <v>64.928470840508695</v>
      </c>
      <c r="I24" s="55">
        <v>61254.446000000004</v>
      </c>
      <c r="J24" s="56">
        <v>13.700624888971999</v>
      </c>
      <c r="K24" s="55">
        <v>39998.105100000001</v>
      </c>
      <c r="L24" s="56">
        <v>14.7549522756384</v>
      </c>
      <c r="M24" s="56">
        <v>0.53143369784285099</v>
      </c>
      <c r="N24" s="55">
        <v>7730761.9478000002</v>
      </c>
      <c r="O24" s="55">
        <v>112723120.8161</v>
      </c>
      <c r="P24" s="55">
        <v>37762</v>
      </c>
      <c r="Q24" s="55">
        <v>28499</v>
      </c>
      <c r="R24" s="56">
        <v>32.502894838415401</v>
      </c>
      <c r="S24" s="55">
        <v>11.839742375933501</v>
      </c>
      <c r="T24" s="55">
        <v>11.536191789185599</v>
      </c>
      <c r="U24" s="57">
        <v>2.56382763331841</v>
      </c>
    </row>
    <row r="25" spans="1:21" ht="12" thickBot="1">
      <c r="A25" s="77"/>
      <c r="B25" s="72" t="s">
        <v>23</v>
      </c>
      <c r="C25" s="73"/>
      <c r="D25" s="55">
        <v>580686.65870000003</v>
      </c>
      <c r="E25" s="58"/>
      <c r="F25" s="58"/>
      <c r="G25" s="55">
        <v>366335.79920000001</v>
      </c>
      <c r="H25" s="56">
        <v>58.512124659423698</v>
      </c>
      <c r="I25" s="55">
        <v>40905.047100000003</v>
      </c>
      <c r="J25" s="56">
        <v>7.0442546745563801</v>
      </c>
      <c r="K25" s="55">
        <v>29439.1319</v>
      </c>
      <c r="L25" s="56">
        <v>8.0361056616057809</v>
      </c>
      <c r="M25" s="56">
        <v>0.38947871285565999</v>
      </c>
      <c r="N25" s="55">
        <v>11254144.431600001</v>
      </c>
      <c r="O25" s="55">
        <v>136648161.0063</v>
      </c>
      <c r="P25" s="55">
        <v>26051</v>
      </c>
      <c r="Q25" s="55">
        <v>18138</v>
      </c>
      <c r="R25" s="56">
        <v>43.626640202889</v>
      </c>
      <c r="S25" s="55">
        <v>22.2903788223101</v>
      </c>
      <c r="T25" s="55">
        <v>21.866225322527299</v>
      </c>
      <c r="U25" s="57">
        <v>1.9028546045088699</v>
      </c>
    </row>
    <row r="26" spans="1:21" ht="12" thickBot="1">
      <c r="A26" s="77"/>
      <c r="B26" s="72" t="s">
        <v>24</v>
      </c>
      <c r="C26" s="73"/>
      <c r="D26" s="55">
        <v>947361.96250000002</v>
      </c>
      <c r="E26" s="58"/>
      <c r="F26" s="58"/>
      <c r="G26" s="55">
        <v>640237.27130000002</v>
      </c>
      <c r="H26" s="56">
        <v>47.970448608276797</v>
      </c>
      <c r="I26" s="55">
        <v>197835.0196</v>
      </c>
      <c r="J26" s="56">
        <v>20.8827277673184</v>
      </c>
      <c r="K26" s="55">
        <v>138048.867</v>
      </c>
      <c r="L26" s="56">
        <v>21.562141597863</v>
      </c>
      <c r="M26" s="56">
        <v>0.43307963259126198</v>
      </c>
      <c r="N26" s="55">
        <v>17504325.822000001</v>
      </c>
      <c r="O26" s="55">
        <v>251837961.17770001</v>
      </c>
      <c r="P26" s="55">
        <v>65914</v>
      </c>
      <c r="Q26" s="55">
        <v>52083</v>
      </c>
      <c r="R26" s="56">
        <v>26.555689956415701</v>
      </c>
      <c r="S26" s="55">
        <v>14.3726971887611</v>
      </c>
      <c r="T26" s="55">
        <v>14.3072788933049</v>
      </c>
      <c r="U26" s="57">
        <v>0.45515670856373402</v>
      </c>
    </row>
    <row r="27" spans="1:21" ht="12" thickBot="1">
      <c r="A27" s="77"/>
      <c r="B27" s="72" t="s">
        <v>25</v>
      </c>
      <c r="C27" s="73"/>
      <c r="D27" s="55">
        <v>412864.44300000003</v>
      </c>
      <c r="E27" s="58"/>
      <c r="F27" s="58"/>
      <c r="G27" s="55">
        <v>268475.50260000001</v>
      </c>
      <c r="H27" s="56">
        <v>53.781048550684403</v>
      </c>
      <c r="I27" s="55">
        <v>97013.833899999998</v>
      </c>
      <c r="J27" s="56">
        <v>23.497744972918401</v>
      </c>
      <c r="K27" s="55">
        <v>72964.201100000006</v>
      </c>
      <c r="L27" s="56">
        <v>27.177228608715499</v>
      </c>
      <c r="M27" s="56">
        <v>0.32960866339150502</v>
      </c>
      <c r="N27" s="55">
        <v>6259520.3262999998</v>
      </c>
      <c r="O27" s="55">
        <v>91857557.997500002</v>
      </c>
      <c r="P27" s="55">
        <v>46249</v>
      </c>
      <c r="Q27" s="55">
        <v>34291</v>
      </c>
      <c r="R27" s="56">
        <v>34.872123880901697</v>
      </c>
      <c r="S27" s="55">
        <v>8.9269917836061303</v>
      </c>
      <c r="T27" s="55">
        <v>8.0036602869557605</v>
      </c>
      <c r="U27" s="57">
        <v>10.343142673728201</v>
      </c>
    </row>
    <row r="28" spans="1:21" ht="12" thickBot="1">
      <c r="A28" s="77"/>
      <c r="B28" s="72" t="s">
        <v>26</v>
      </c>
      <c r="C28" s="73"/>
      <c r="D28" s="55">
        <v>1555521.1642</v>
      </c>
      <c r="E28" s="58"/>
      <c r="F28" s="58"/>
      <c r="G28" s="55">
        <v>1211210.3491</v>
      </c>
      <c r="H28" s="56">
        <v>28.427004058860899</v>
      </c>
      <c r="I28" s="55">
        <v>14716.341399999999</v>
      </c>
      <c r="J28" s="56">
        <v>0.94607143500799395</v>
      </c>
      <c r="K28" s="55">
        <v>52391.071400000001</v>
      </c>
      <c r="L28" s="56">
        <v>4.3255138497561196</v>
      </c>
      <c r="M28" s="56">
        <v>-0.71910592765621495</v>
      </c>
      <c r="N28" s="55">
        <v>36805844.135300003</v>
      </c>
      <c r="O28" s="55">
        <v>409499271.72310001</v>
      </c>
      <c r="P28" s="55">
        <v>51213</v>
      </c>
      <c r="Q28" s="55">
        <v>42507</v>
      </c>
      <c r="R28" s="56">
        <v>20.481332486414001</v>
      </c>
      <c r="S28" s="55">
        <v>30.373560701384399</v>
      </c>
      <c r="T28" s="55">
        <v>30.120039042981201</v>
      </c>
      <c r="U28" s="57">
        <v>0.83467875530214897</v>
      </c>
    </row>
    <row r="29" spans="1:21" ht="12" thickBot="1">
      <c r="A29" s="77"/>
      <c r="B29" s="72" t="s">
        <v>27</v>
      </c>
      <c r="C29" s="73"/>
      <c r="D29" s="55">
        <v>873503.45990000002</v>
      </c>
      <c r="E29" s="58"/>
      <c r="F29" s="58"/>
      <c r="G29" s="55">
        <v>708682.14859999996</v>
      </c>
      <c r="H29" s="56">
        <v>23.2574379960895</v>
      </c>
      <c r="I29" s="55">
        <v>141495.07810000001</v>
      </c>
      <c r="J29" s="56">
        <v>16.198570995494201</v>
      </c>
      <c r="K29" s="55">
        <v>117609.2512</v>
      </c>
      <c r="L29" s="56">
        <v>16.595486627162401</v>
      </c>
      <c r="M29" s="56">
        <v>0.203094796168552</v>
      </c>
      <c r="N29" s="55">
        <v>19524197.127999999</v>
      </c>
      <c r="O29" s="55">
        <v>278145205.56160003</v>
      </c>
      <c r="P29" s="55">
        <v>119863</v>
      </c>
      <c r="Q29" s="55">
        <v>109284</v>
      </c>
      <c r="R29" s="56">
        <v>9.6802825665239105</v>
      </c>
      <c r="S29" s="55">
        <v>7.2875154125960497</v>
      </c>
      <c r="T29" s="55">
        <v>6.9651258436733601</v>
      </c>
      <c r="U29" s="57">
        <v>4.4238612293766302</v>
      </c>
    </row>
    <row r="30" spans="1:21" ht="12" thickBot="1">
      <c r="A30" s="77"/>
      <c r="B30" s="72" t="s">
        <v>28</v>
      </c>
      <c r="C30" s="73"/>
      <c r="D30" s="55">
        <v>2030458.9822</v>
      </c>
      <c r="E30" s="58"/>
      <c r="F30" s="58"/>
      <c r="G30" s="55">
        <v>1704456.1322999999</v>
      </c>
      <c r="H30" s="56">
        <v>19.1265028018111</v>
      </c>
      <c r="I30" s="55">
        <v>282275.429</v>
      </c>
      <c r="J30" s="56">
        <v>13.902050298704101</v>
      </c>
      <c r="K30" s="55">
        <v>272460.69030000002</v>
      </c>
      <c r="L30" s="56">
        <v>15.985198160092301</v>
      </c>
      <c r="M30" s="56">
        <v>3.6022586191032997E-2</v>
      </c>
      <c r="N30" s="55">
        <v>24360011.993900001</v>
      </c>
      <c r="O30" s="55">
        <v>430863992.84939998</v>
      </c>
      <c r="P30" s="55">
        <v>124039</v>
      </c>
      <c r="Q30" s="55">
        <v>83632</v>
      </c>
      <c r="R30" s="56">
        <v>48.315238186340203</v>
      </c>
      <c r="S30" s="55">
        <v>16.369520732995301</v>
      </c>
      <c r="T30" s="55">
        <v>15.2304634063516</v>
      </c>
      <c r="U30" s="57">
        <v>6.9584036406618202</v>
      </c>
    </row>
    <row r="31" spans="1:21" ht="12" thickBot="1">
      <c r="A31" s="77"/>
      <c r="B31" s="72" t="s">
        <v>29</v>
      </c>
      <c r="C31" s="73"/>
      <c r="D31" s="55">
        <v>1115516.7501000001</v>
      </c>
      <c r="E31" s="58"/>
      <c r="F31" s="58"/>
      <c r="G31" s="55">
        <v>711922.55420000001</v>
      </c>
      <c r="H31" s="56">
        <v>56.690744452326904</v>
      </c>
      <c r="I31" s="55">
        <v>30599.8541</v>
      </c>
      <c r="J31" s="56">
        <v>2.74311023095412</v>
      </c>
      <c r="K31" s="55">
        <v>36734.242700000003</v>
      </c>
      <c r="L31" s="56">
        <v>5.1598649998213499</v>
      </c>
      <c r="M31" s="56">
        <v>-0.16699374069306699</v>
      </c>
      <c r="N31" s="55">
        <v>19974978.451200001</v>
      </c>
      <c r="O31" s="55">
        <v>462049613.26419997</v>
      </c>
      <c r="P31" s="55">
        <v>37955</v>
      </c>
      <c r="Q31" s="55">
        <v>32278</v>
      </c>
      <c r="R31" s="56">
        <v>17.587830720614701</v>
      </c>
      <c r="S31" s="55">
        <v>29.3905084995389</v>
      </c>
      <c r="T31" s="55">
        <v>27.3494919016048</v>
      </c>
      <c r="U31" s="57">
        <v>6.94447528176023</v>
      </c>
    </row>
    <row r="32" spans="1:21" ht="12" thickBot="1">
      <c r="A32" s="77"/>
      <c r="B32" s="72" t="s">
        <v>30</v>
      </c>
      <c r="C32" s="73"/>
      <c r="D32" s="55">
        <v>186832.64670000001</v>
      </c>
      <c r="E32" s="58"/>
      <c r="F32" s="58"/>
      <c r="G32" s="55">
        <v>106848.0738</v>
      </c>
      <c r="H32" s="56">
        <v>74.858226316476703</v>
      </c>
      <c r="I32" s="55">
        <v>38038.661999999997</v>
      </c>
      <c r="J32" s="56">
        <v>20.359751184748401</v>
      </c>
      <c r="K32" s="55">
        <v>27544.2912</v>
      </c>
      <c r="L32" s="56">
        <v>25.778930981533499</v>
      </c>
      <c r="M32" s="56">
        <v>0.38099984943522502</v>
      </c>
      <c r="N32" s="55">
        <v>3405570.4704999998</v>
      </c>
      <c r="O32" s="55">
        <v>45899203.2447</v>
      </c>
      <c r="P32" s="55">
        <v>32840</v>
      </c>
      <c r="Q32" s="55">
        <v>27714</v>
      </c>
      <c r="R32" s="56">
        <v>18.496066969762602</v>
      </c>
      <c r="S32" s="55">
        <v>5.6891792539585904</v>
      </c>
      <c r="T32" s="55">
        <v>5.33224651078877</v>
      </c>
      <c r="U32" s="57">
        <v>6.2738881521699099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5">
        <v>2.2124000000000001</v>
      </c>
      <c r="H33" s="58"/>
      <c r="I33" s="58"/>
      <c r="J33" s="58"/>
      <c r="K33" s="55">
        <v>-26.1006</v>
      </c>
      <c r="L33" s="56">
        <v>-1179.74145724101</v>
      </c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407476.16080000001</v>
      </c>
      <c r="E35" s="58"/>
      <c r="F35" s="58"/>
      <c r="G35" s="55">
        <v>372830.06219999999</v>
      </c>
      <c r="H35" s="56">
        <v>9.2927320279807795</v>
      </c>
      <c r="I35" s="55">
        <v>38687.578999999998</v>
      </c>
      <c r="J35" s="56">
        <v>9.4944398523939402</v>
      </c>
      <c r="K35" s="55">
        <v>32617.435000000001</v>
      </c>
      <c r="L35" s="56">
        <v>8.7486064850915302</v>
      </c>
      <c r="M35" s="56">
        <v>0.18610120630270299</v>
      </c>
      <c r="N35" s="55">
        <v>7119235.1955000004</v>
      </c>
      <c r="O35" s="55">
        <v>80299767.242899999</v>
      </c>
      <c r="P35" s="55">
        <v>20891</v>
      </c>
      <c r="Q35" s="55">
        <v>16829</v>
      </c>
      <c r="R35" s="56">
        <v>24.136906530394</v>
      </c>
      <c r="S35" s="55">
        <v>19.504866248623799</v>
      </c>
      <c r="T35" s="55">
        <v>18.9889202923525</v>
      </c>
      <c r="U35" s="57">
        <v>2.6452165818246698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5">
        <v>16.666699999999999</v>
      </c>
      <c r="O36" s="55">
        <v>434507.57410000003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2" t="s">
        <v>61</v>
      </c>
      <c r="C37" s="73"/>
      <c r="D37" s="55">
        <v>2436252.48</v>
      </c>
      <c r="E37" s="58"/>
      <c r="F37" s="58"/>
      <c r="G37" s="55">
        <v>718307</v>
      </c>
      <c r="H37" s="56">
        <v>239.16591095450801</v>
      </c>
      <c r="I37" s="55">
        <v>-64656.83</v>
      </c>
      <c r="J37" s="56">
        <v>-2.6539461952646199</v>
      </c>
      <c r="K37" s="55">
        <v>-22431.919999999998</v>
      </c>
      <c r="L37" s="56">
        <v>-3.12288756757208</v>
      </c>
      <c r="M37" s="56">
        <v>1.88235826447313</v>
      </c>
      <c r="N37" s="55">
        <v>7662244.2800000003</v>
      </c>
      <c r="O37" s="55">
        <v>94086693.260000005</v>
      </c>
      <c r="P37" s="55">
        <v>137</v>
      </c>
      <c r="Q37" s="55">
        <v>98</v>
      </c>
      <c r="R37" s="56">
        <v>39.795918367346999</v>
      </c>
      <c r="S37" s="55">
        <v>17782.864817518301</v>
      </c>
      <c r="T37" s="55">
        <v>4395.6626530612302</v>
      </c>
      <c r="U37" s="57">
        <v>75.281470684459293</v>
      </c>
    </row>
    <row r="38" spans="1:21" ht="12" thickBot="1">
      <c r="A38" s="77"/>
      <c r="B38" s="72" t="s">
        <v>35</v>
      </c>
      <c r="C38" s="73"/>
      <c r="D38" s="55">
        <v>890403.07</v>
      </c>
      <c r="E38" s="58"/>
      <c r="F38" s="58"/>
      <c r="G38" s="55">
        <v>1088900.53</v>
      </c>
      <c r="H38" s="56">
        <v>-18.2291636867878</v>
      </c>
      <c r="I38" s="55">
        <v>-119494.64</v>
      </c>
      <c r="J38" s="56">
        <v>-13.4202861632092</v>
      </c>
      <c r="K38" s="55">
        <v>-181675.81</v>
      </c>
      <c r="L38" s="56">
        <v>-16.684334794106501</v>
      </c>
      <c r="M38" s="56">
        <v>-0.34226444346113</v>
      </c>
      <c r="N38" s="55">
        <v>7965535.9800000004</v>
      </c>
      <c r="O38" s="55">
        <v>144706778.75999999</v>
      </c>
      <c r="P38" s="55">
        <v>357</v>
      </c>
      <c r="Q38" s="55">
        <v>225</v>
      </c>
      <c r="R38" s="56">
        <v>58.6666666666667</v>
      </c>
      <c r="S38" s="55">
        <v>2494.1262464985998</v>
      </c>
      <c r="T38" s="55">
        <v>2499.0068000000001</v>
      </c>
      <c r="U38" s="57">
        <v>-0.195681894942243</v>
      </c>
    </row>
    <row r="39" spans="1:21" ht="12" thickBot="1">
      <c r="A39" s="77"/>
      <c r="B39" s="72" t="s">
        <v>36</v>
      </c>
      <c r="C39" s="73"/>
      <c r="D39" s="55">
        <v>344152.19</v>
      </c>
      <c r="E39" s="58"/>
      <c r="F39" s="58"/>
      <c r="G39" s="55">
        <v>604452.28</v>
      </c>
      <c r="H39" s="56">
        <v>-43.063794878894299</v>
      </c>
      <c r="I39" s="55">
        <v>1503.56</v>
      </c>
      <c r="J39" s="56">
        <v>0.436888110460666</v>
      </c>
      <c r="K39" s="55">
        <v>-46154.63</v>
      </c>
      <c r="L39" s="56">
        <v>-7.63577730238688</v>
      </c>
      <c r="M39" s="56">
        <v>-1.03257658007442</v>
      </c>
      <c r="N39" s="55">
        <v>2625264.7200000002</v>
      </c>
      <c r="O39" s="55">
        <v>122507245.73999999</v>
      </c>
      <c r="P39" s="55">
        <v>110</v>
      </c>
      <c r="Q39" s="55">
        <v>91</v>
      </c>
      <c r="R39" s="56">
        <v>20.879120879120901</v>
      </c>
      <c r="S39" s="55">
        <v>3128.6562727272699</v>
      </c>
      <c r="T39" s="55">
        <v>2458.16285714286</v>
      </c>
      <c r="U39" s="57">
        <v>21.4307152060505</v>
      </c>
    </row>
    <row r="40" spans="1:21" ht="12" thickBot="1">
      <c r="A40" s="77"/>
      <c r="B40" s="72" t="s">
        <v>37</v>
      </c>
      <c r="C40" s="73"/>
      <c r="D40" s="55">
        <v>489289.2</v>
      </c>
      <c r="E40" s="58"/>
      <c r="F40" s="58"/>
      <c r="G40" s="55">
        <v>644371.43999999994</v>
      </c>
      <c r="H40" s="56">
        <v>-24.0672119173997</v>
      </c>
      <c r="I40" s="55">
        <v>-83151.320000000007</v>
      </c>
      <c r="J40" s="56">
        <v>-16.994309296015501</v>
      </c>
      <c r="K40" s="55">
        <v>-136541.51999999999</v>
      </c>
      <c r="L40" s="56">
        <v>-21.1898776891788</v>
      </c>
      <c r="M40" s="56">
        <v>-0.39101805809690698</v>
      </c>
      <c r="N40" s="55">
        <v>4386975.8099999996</v>
      </c>
      <c r="O40" s="55">
        <v>102342719.95999999</v>
      </c>
      <c r="P40" s="55">
        <v>227</v>
      </c>
      <c r="Q40" s="55">
        <v>177</v>
      </c>
      <c r="R40" s="56">
        <v>28.248587570621499</v>
      </c>
      <c r="S40" s="55">
        <v>2155.4590308369998</v>
      </c>
      <c r="T40" s="55">
        <v>2176.5399435028298</v>
      </c>
      <c r="U40" s="57">
        <v>-0.97802427994348795</v>
      </c>
    </row>
    <row r="41" spans="1:21" ht="12" thickBot="1">
      <c r="A41" s="77"/>
      <c r="B41" s="72" t="s">
        <v>63</v>
      </c>
      <c r="C41" s="73"/>
      <c r="D41" s="58"/>
      <c r="E41" s="58"/>
      <c r="F41" s="58"/>
      <c r="G41" s="55">
        <v>1.19</v>
      </c>
      <c r="H41" s="58"/>
      <c r="I41" s="58"/>
      <c r="J41" s="58"/>
      <c r="K41" s="55">
        <v>-109.96</v>
      </c>
      <c r="L41" s="56">
        <v>-9240.3361344537807</v>
      </c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2" t="s">
        <v>32</v>
      </c>
      <c r="C42" s="73"/>
      <c r="D42" s="55">
        <v>34032.393300000003</v>
      </c>
      <c r="E42" s="58"/>
      <c r="F42" s="58"/>
      <c r="G42" s="55">
        <v>170659.82939999999</v>
      </c>
      <c r="H42" s="56">
        <v>-80.058345646043406</v>
      </c>
      <c r="I42" s="55">
        <v>2683.0128</v>
      </c>
      <c r="J42" s="56">
        <v>7.8837029660209001</v>
      </c>
      <c r="K42" s="55">
        <v>8300.0859</v>
      </c>
      <c r="L42" s="56">
        <v>4.8635264251588399</v>
      </c>
      <c r="M42" s="56">
        <v>-0.67674879123841403</v>
      </c>
      <c r="N42" s="55">
        <v>376979.14140000002</v>
      </c>
      <c r="O42" s="55">
        <v>21612205.2689</v>
      </c>
      <c r="P42" s="55">
        <v>80</v>
      </c>
      <c r="Q42" s="55">
        <v>54</v>
      </c>
      <c r="R42" s="56">
        <v>48.148148148148103</v>
      </c>
      <c r="S42" s="55">
        <v>425.40491624999999</v>
      </c>
      <c r="T42" s="55">
        <v>420.085466666667</v>
      </c>
      <c r="U42" s="57">
        <v>1.25044384306252</v>
      </c>
    </row>
    <row r="43" spans="1:21" ht="12" thickBot="1">
      <c r="A43" s="77"/>
      <c r="B43" s="72" t="s">
        <v>33</v>
      </c>
      <c r="C43" s="73"/>
      <c r="D43" s="55">
        <v>472993.41080000001</v>
      </c>
      <c r="E43" s="58"/>
      <c r="F43" s="58"/>
      <c r="G43" s="55">
        <v>492077.55170000001</v>
      </c>
      <c r="H43" s="56">
        <v>-3.8782791115077799</v>
      </c>
      <c r="I43" s="55">
        <v>20149.777300000002</v>
      </c>
      <c r="J43" s="56">
        <v>4.2600545461974999</v>
      </c>
      <c r="K43" s="55">
        <v>15118.2521</v>
      </c>
      <c r="L43" s="56">
        <v>3.0723311900269299</v>
      </c>
      <c r="M43" s="56">
        <v>0.33281130429092398</v>
      </c>
      <c r="N43" s="55">
        <v>8602102.7255000006</v>
      </c>
      <c r="O43" s="55">
        <v>163605565.02469999</v>
      </c>
      <c r="P43" s="55">
        <v>2082</v>
      </c>
      <c r="Q43" s="55">
        <v>1543</v>
      </c>
      <c r="R43" s="56">
        <v>34.9319507453014</v>
      </c>
      <c r="S43" s="55">
        <v>227.18223381364101</v>
      </c>
      <c r="T43" s="55">
        <v>205.202193778354</v>
      </c>
      <c r="U43" s="57">
        <v>9.6750699499316095</v>
      </c>
    </row>
    <row r="44" spans="1:21" ht="12" thickBot="1">
      <c r="A44" s="77"/>
      <c r="B44" s="72" t="s">
        <v>38</v>
      </c>
      <c r="C44" s="73"/>
      <c r="D44" s="55">
        <v>437518.01</v>
      </c>
      <c r="E44" s="58"/>
      <c r="F44" s="58"/>
      <c r="G44" s="55">
        <v>783123.72</v>
      </c>
      <c r="H44" s="56">
        <v>-44.131687136229203</v>
      </c>
      <c r="I44" s="55">
        <v>-73965.759999999995</v>
      </c>
      <c r="J44" s="56">
        <v>-16.905763490741801</v>
      </c>
      <c r="K44" s="55">
        <v>-106227.68</v>
      </c>
      <c r="L44" s="56">
        <v>-13.564610199777899</v>
      </c>
      <c r="M44" s="56">
        <v>-0.30370539957193798</v>
      </c>
      <c r="N44" s="55">
        <v>4401702.6399999997</v>
      </c>
      <c r="O44" s="55">
        <v>75679063.870000005</v>
      </c>
      <c r="P44" s="55">
        <v>270</v>
      </c>
      <c r="Q44" s="55">
        <v>251</v>
      </c>
      <c r="R44" s="56">
        <v>7.5697211155378401</v>
      </c>
      <c r="S44" s="55">
        <v>1620.4370740740701</v>
      </c>
      <c r="T44" s="55">
        <v>1539.04278884462</v>
      </c>
      <c r="U44" s="57">
        <v>5.0229833994610198</v>
      </c>
    </row>
    <row r="45" spans="1:21" ht="12" thickBot="1">
      <c r="A45" s="77"/>
      <c r="B45" s="72" t="s">
        <v>39</v>
      </c>
      <c r="C45" s="73"/>
      <c r="D45" s="55">
        <v>188166.27</v>
      </c>
      <c r="E45" s="58"/>
      <c r="F45" s="58"/>
      <c r="G45" s="55">
        <v>127063.3</v>
      </c>
      <c r="H45" s="56">
        <v>48.088606230123098</v>
      </c>
      <c r="I45" s="55">
        <v>23154.04</v>
      </c>
      <c r="J45" s="56">
        <v>12.305095913311099</v>
      </c>
      <c r="K45" s="55">
        <v>16707.330000000002</v>
      </c>
      <c r="L45" s="56">
        <v>13.148824247442001</v>
      </c>
      <c r="M45" s="56">
        <v>0.38586117590303198</v>
      </c>
      <c r="N45" s="55">
        <v>2189341.04</v>
      </c>
      <c r="O45" s="55">
        <v>33305659.100000001</v>
      </c>
      <c r="P45" s="55">
        <v>140</v>
      </c>
      <c r="Q45" s="55">
        <v>93</v>
      </c>
      <c r="R45" s="56">
        <v>50.537634408602202</v>
      </c>
      <c r="S45" s="55">
        <v>1344.0447857142899</v>
      </c>
      <c r="T45" s="55">
        <v>1000.8823655914</v>
      </c>
      <c r="U45" s="57">
        <v>25.532067366379898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12410.566699999999</v>
      </c>
      <c r="E47" s="61"/>
      <c r="F47" s="61"/>
      <c r="G47" s="60">
        <v>6193.3371999999999</v>
      </c>
      <c r="H47" s="62">
        <v>100.385774247848</v>
      </c>
      <c r="I47" s="60">
        <v>2077.9537999999998</v>
      </c>
      <c r="J47" s="62">
        <v>16.743423972734501</v>
      </c>
      <c r="K47" s="60">
        <v>790.99570000000006</v>
      </c>
      <c r="L47" s="62">
        <v>12.771720228635401</v>
      </c>
      <c r="M47" s="62">
        <v>1.62701023532745</v>
      </c>
      <c r="N47" s="60">
        <v>262362.50170000002</v>
      </c>
      <c r="O47" s="60">
        <v>8217960.9101</v>
      </c>
      <c r="P47" s="60">
        <v>15</v>
      </c>
      <c r="Q47" s="60">
        <v>7</v>
      </c>
      <c r="R47" s="62">
        <v>114.28571428571399</v>
      </c>
      <c r="S47" s="60">
        <v>827.37111333333303</v>
      </c>
      <c r="T47" s="60">
        <v>266.49375714285702</v>
      </c>
      <c r="U47" s="63">
        <v>67.790299558658702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42728</v>
      </c>
      <c r="C2" s="66">
        <v>12</v>
      </c>
      <c r="D2" s="66">
        <v>62397</v>
      </c>
      <c r="E2" s="66">
        <v>800415.76651880296</v>
      </c>
      <c r="F2" s="66">
        <v>591643.69687435904</v>
      </c>
      <c r="G2" s="37"/>
      <c r="H2" s="37"/>
    </row>
    <row r="3" spans="1:8">
      <c r="A3" s="66">
        <v>2</v>
      </c>
      <c r="B3" s="67">
        <v>42728</v>
      </c>
      <c r="C3" s="66">
        <v>13</v>
      </c>
      <c r="D3" s="66">
        <v>27781</v>
      </c>
      <c r="E3" s="66">
        <v>264273.55948034202</v>
      </c>
      <c r="F3" s="66">
        <v>200416.76945128199</v>
      </c>
      <c r="G3" s="37"/>
      <c r="H3" s="37"/>
    </row>
    <row r="4" spans="1:8">
      <c r="A4" s="66">
        <v>3</v>
      </c>
      <c r="B4" s="67">
        <v>42728</v>
      </c>
      <c r="C4" s="66">
        <v>14</v>
      </c>
      <c r="D4" s="66">
        <v>162474</v>
      </c>
      <c r="E4" s="66">
        <v>358252.97818891902</v>
      </c>
      <c r="F4" s="66">
        <v>285583.74208247103</v>
      </c>
      <c r="G4" s="37"/>
      <c r="H4" s="37"/>
    </row>
    <row r="5" spans="1:8">
      <c r="A5" s="66">
        <v>4</v>
      </c>
      <c r="B5" s="67">
        <v>42728</v>
      </c>
      <c r="C5" s="66">
        <v>15</v>
      </c>
      <c r="D5" s="66">
        <v>4363</v>
      </c>
      <c r="E5" s="66">
        <v>75345.239111822098</v>
      </c>
      <c r="F5" s="66">
        <v>58250.399461765403</v>
      </c>
      <c r="G5" s="37"/>
      <c r="H5" s="37"/>
    </row>
    <row r="6" spans="1:8">
      <c r="A6" s="66">
        <v>5</v>
      </c>
      <c r="B6" s="67">
        <v>42728</v>
      </c>
      <c r="C6" s="66">
        <v>16</v>
      </c>
      <c r="D6" s="66">
        <v>6587</v>
      </c>
      <c r="E6" s="66">
        <v>209540.64394615401</v>
      </c>
      <c r="F6" s="66">
        <v>177522.303620513</v>
      </c>
      <c r="G6" s="37"/>
      <c r="H6" s="37"/>
    </row>
    <row r="7" spans="1:8">
      <c r="A7" s="66">
        <v>6</v>
      </c>
      <c r="B7" s="67">
        <v>42728</v>
      </c>
      <c r="C7" s="66">
        <v>17</v>
      </c>
      <c r="D7" s="66">
        <v>14995</v>
      </c>
      <c r="E7" s="66">
        <v>284802.96782820497</v>
      </c>
      <c r="F7" s="66">
        <v>198182.484193162</v>
      </c>
      <c r="G7" s="37"/>
      <c r="H7" s="37"/>
    </row>
    <row r="8" spans="1:8">
      <c r="A8" s="66">
        <v>7</v>
      </c>
      <c r="B8" s="67">
        <v>42728</v>
      </c>
      <c r="C8" s="66">
        <v>18</v>
      </c>
      <c r="D8" s="66">
        <v>93832</v>
      </c>
      <c r="E8" s="66">
        <v>143623.86931794899</v>
      </c>
      <c r="F8" s="66">
        <v>115602.705464103</v>
      </c>
      <c r="G8" s="37"/>
      <c r="H8" s="37"/>
    </row>
    <row r="9" spans="1:8">
      <c r="A9" s="66">
        <v>8</v>
      </c>
      <c r="B9" s="67">
        <v>42728</v>
      </c>
      <c r="C9" s="66">
        <v>19</v>
      </c>
      <c r="D9" s="66">
        <v>29467</v>
      </c>
      <c r="E9" s="66">
        <v>113408.912440171</v>
      </c>
      <c r="F9" s="66">
        <v>99080.287476068406</v>
      </c>
      <c r="G9" s="37"/>
      <c r="H9" s="37"/>
    </row>
    <row r="10" spans="1:8">
      <c r="A10" s="66">
        <v>9</v>
      </c>
      <c r="B10" s="67">
        <v>42728</v>
      </c>
      <c r="C10" s="66">
        <v>21</v>
      </c>
      <c r="D10" s="66">
        <v>276706</v>
      </c>
      <c r="E10" s="66">
        <v>1230141.73021954</v>
      </c>
      <c r="F10" s="66">
        <v>1302999.3038000001</v>
      </c>
      <c r="G10" s="37"/>
      <c r="H10" s="37"/>
    </row>
    <row r="11" spans="1:8">
      <c r="A11" s="66">
        <v>10</v>
      </c>
      <c r="B11" s="67">
        <v>42728</v>
      </c>
      <c r="C11" s="66">
        <v>22</v>
      </c>
      <c r="D11" s="66">
        <v>31843</v>
      </c>
      <c r="E11" s="66">
        <v>763466.67653333303</v>
      </c>
      <c r="F11" s="66">
        <v>641945.38579829002</v>
      </c>
      <c r="G11" s="37"/>
      <c r="H11" s="37"/>
    </row>
    <row r="12" spans="1:8">
      <c r="A12" s="66">
        <v>11</v>
      </c>
      <c r="B12" s="67">
        <v>42728</v>
      </c>
      <c r="C12" s="66">
        <v>23</v>
      </c>
      <c r="D12" s="66">
        <v>262806.44900000002</v>
      </c>
      <c r="E12" s="66">
        <v>3272426.3627726501</v>
      </c>
      <c r="F12" s="66">
        <v>2813939.07656581</v>
      </c>
      <c r="G12" s="37"/>
      <c r="H12" s="37"/>
    </row>
    <row r="13" spans="1:8">
      <c r="A13" s="66">
        <v>12</v>
      </c>
      <c r="B13" s="67">
        <v>42728</v>
      </c>
      <c r="C13" s="66">
        <v>24</v>
      </c>
      <c r="D13" s="66">
        <v>32994</v>
      </c>
      <c r="E13" s="66">
        <v>702718.54655042698</v>
      </c>
      <c r="F13" s="66">
        <v>619200.40718461503</v>
      </c>
      <c r="G13" s="37"/>
      <c r="H13" s="37"/>
    </row>
    <row r="14" spans="1:8">
      <c r="A14" s="66">
        <v>13</v>
      </c>
      <c r="B14" s="67">
        <v>42728</v>
      </c>
      <c r="C14" s="66">
        <v>25</v>
      </c>
      <c r="D14" s="66">
        <v>118906</v>
      </c>
      <c r="E14" s="66">
        <v>1429959.31160366</v>
      </c>
      <c r="F14" s="66">
        <v>1295729.4797</v>
      </c>
      <c r="G14" s="37"/>
      <c r="H14" s="37"/>
    </row>
    <row r="15" spans="1:8">
      <c r="A15" s="66">
        <v>14</v>
      </c>
      <c r="B15" s="67">
        <v>42728</v>
      </c>
      <c r="C15" s="66">
        <v>26</v>
      </c>
      <c r="D15" s="66">
        <v>76220</v>
      </c>
      <c r="E15" s="66">
        <v>440217.32567042601</v>
      </c>
      <c r="F15" s="66">
        <v>376820.42381275201</v>
      </c>
      <c r="G15" s="37"/>
      <c r="H15" s="37"/>
    </row>
    <row r="16" spans="1:8">
      <c r="A16" s="66">
        <v>15</v>
      </c>
      <c r="B16" s="67">
        <v>42728</v>
      </c>
      <c r="C16" s="66">
        <v>27</v>
      </c>
      <c r="D16" s="66">
        <v>208007.85699999999</v>
      </c>
      <c r="E16" s="66">
        <v>1862921.5658315001</v>
      </c>
      <c r="F16" s="66">
        <v>1861778.4281303601</v>
      </c>
      <c r="G16" s="37"/>
      <c r="H16" s="37"/>
    </row>
    <row r="17" spans="1:9">
      <c r="A17" s="66">
        <v>16</v>
      </c>
      <c r="B17" s="67">
        <v>42728</v>
      </c>
      <c r="C17" s="66">
        <v>29</v>
      </c>
      <c r="D17" s="66">
        <v>222544</v>
      </c>
      <c r="E17" s="66">
        <v>3008688.5178598301</v>
      </c>
      <c r="F17" s="66">
        <v>2790353.3218239299</v>
      </c>
      <c r="G17" s="37"/>
      <c r="H17" s="37"/>
    </row>
    <row r="18" spans="1:9">
      <c r="A18" s="66">
        <v>17</v>
      </c>
      <c r="B18" s="67">
        <v>42728</v>
      </c>
      <c r="C18" s="66">
        <v>31</v>
      </c>
      <c r="D18" s="66">
        <v>41018.451999999997</v>
      </c>
      <c r="E18" s="66">
        <v>447092.49642817501</v>
      </c>
      <c r="F18" s="66">
        <v>385837.91422699398</v>
      </c>
      <c r="G18" s="37"/>
      <c r="H18" s="37"/>
    </row>
    <row r="19" spans="1:9">
      <c r="A19" s="66">
        <v>18</v>
      </c>
      <c r="B19" s="67">
        <v>42728</v>
      </c>
      <c r="C19" s="66">
        <v>32</v>
      </c>
      <c r="D19" s="66">
        <v>35093.285000000003</v>
      </c>
      <c r="E19" s="66">
        <v>580686.63586849603</v>
      </c>
      <c r="F19" s="66">
        <v>539781.61345599103</v>
      </c>
      <c r="G19" s="37"/>
      <c r="H19" s="37"/>
    </row>
    <row r="20" spans="1:9">
      <c r="A20" s="66">
        <v>19</v>
      </c>
      <c r="B20" s="67">
        <v>42728</v>
      </c>
      <c r="C20" s="66">
        <v>33</v>
      </c>
      <c r="D20" s="66">
        <v>48559.273999999998</v>
      </c>
      <c r="E20" s="66">
        <v>947362.00872851699</v>
      </c>
      <c r="F20" s="66">
        <v>749526.89604835596</v>
      </c>
      <c r="G20" s="37"/>
      <c r="H20" s="37"/>
    </row>
    <row r="21" spans="1:9">
      <c r="A21" s="66">
        <v>20</v>
      </c>
      <c r="B21" s="67">
        <v>42728</v>
      </c>
      <c r="C21" s="66">
        <v>34</v>
      </c>
      <c r="D21" s="66">
        <v>62975.758000000002</v>
      </c>
      <c r="E21" s="66">
        <v>412864.27880959102</v>
      </c>
      <c r="F21" s="66">
        <v>315850.590434118</v>
      </c>
      <c r="G21" s="37"/>
      <c r="H21" s="37"/>
    </row>
    <row r="22" spans="1:9">
      <c r="A22" s="66">
        <v>21</v>
      </c>
      <c r="B22" s="67">
        <v>42728</v>
      </c>
      <c r="C22" s="66">
        <v>35</v>
      </c>
      <c r="D22" s="66">
        <v>62074.514000000003</v>
      </c>
      <c r="E22" s="66">
        <v>1555521.1644339799</v>
      </c>
      <c r="F22" s="66">
        <v>1540804.8183362801</v>
      </c>
      <c r="G22" s="37"/>
      <c r="H22" s="37"/>
    </row>
    <row r="23" spans="1:9">
      <c r="A23" s="66">
        <v>22</v>
      </c>
      <c r="B23" s="67">
        <v>42728</v>
      </c>
      <c r="C23" s="66">
        <v>36</v>
      </c>
      <c r="D23" s="66">
        <v>174844.36499999999</v>
      </c>
      <c r="E23" s="66">
        <v>873503.45791999996</v>
      </c>
      <c r="F23" s="66">
        <v>732008.33582308295</v>
      </c>
      <c r="G23" s="37"/>
      <c r="H23" s="37"/>
    </row>
    <row r="24" spans="1:9">
      <c r="A24" s="66">
        <v>23</v>
      </c>
      <c r="B24" s="67">
        <v>42728</v>
      </c>
      <c r="C24" s="66">
        <v>37</v>
      </c>
      <c r="D24" s="66">
        <v>228367.625</v>
      </c>
      <c r="E24" s="66">
        <v>2030459.03968142</v>
      </c>
      <c r="F24" s="66">
        <v>1748183.50416611</v>
      </c>
      <c r="G24" s="37"/>
      <c r="H24" s="37"/>
    </row>
    <row r="25" spans="1:9">
      <c r="A25" s="66">
        <v>24</v>
      </c>
      <c r="B25" s="67">
        <v>42728</v>
      </c>
      <c r="C25" s="66">
        <v>38</v>
      </c>
      <c r="D25" s="66">
        <v>232981.71100000001</v>
      </c>
      <c r="E25" s="66">
        <v>1115516.6418676099</v>
      </c>
      <c r="F25" s="66">
        <v>1084916.90924425</v>
      </c>
      <c r="G25" s="37"/>
      <c r="H25" s="37"/>
    </row>
    <row r="26" spans="1:9">
      <c r="A26" s="66">
        <v>25</v>
      </c>
      <c r="B26" s="67">
        <v>42728</v>
      </c>
      <c r="C26" s="66">
        <v>39</v>
      </c>
      <c r="D26" s="66">
        <v>113254.00199999999</v>
      </c>
      <c r="E26" s="66">
        <v>186832.58369336699</v>
      </c>
      <c r="F26" s="66">
        <v>148794.01565842799</v>
      </c>
      <c r="G26" s="37"/>
      <c r="H26" s="37"/>
    </row>
    <row r="27" spans="1:9">
      <c r="A27" s="66">
        <v>26</v>
      </c>
      <c r="B27" s="67">
        <v>42728</v>
      </c>
      <c r="C27" s="66">
        <v>42</v>
      </c>
      <c r="D27" s="66">
        <v>20752.109</v>
      </c>
      <c r="E27" s="66">
        <v>407476.16012000002</v>
      </c>
      <c r="F27" s="66">
        <v>368788.6139</v>
      </c>
      <c r="G27" s="37"/>
      <c r="H27" s="37"/>
    </row>
    <row r="28" spans="1:9">
      <c r="A28" s="66">
        <v>27</v>
      </c>
      <c r="B28" s="67">
        <v>42728</v>
      </c>
      <c r="C28" s="66">
        <v>70</v>
      </c>
      <c r="D28" s="66">
        <v>872</v>
      </c>
      <c r="E28" s="66">
        <v>2436252.48</v>
      </c>
      <c r="F28" s="66">
        <v>2500909.31</v>
      </c>
      <c r="G28" s="37"/>
      <c r="H28" s="37"/>
    </row>
    <row r="29" spans="1:9">
      <c r="A29" s="66">
        <v>28</v>
      </c>
      <c r="B29" s="67">
        <v>42728</v>
      </c>
      <c r="C29" s="66">
        <v>71</v>
      </c>
      <c r="D29" s="66">
        <v>331</v>
      </c>
      <c r="E29" s="66">
        <v>890403.07</v>
      </c>
      <c r="F29" s="66">
        <v>1009897.71</v>
      </c>
      <c r="G29" s="37"/>
      <c r="H29" s="37"/>
    </row>
    <row r="30" spans="1:9">
      <c r="A30" s="66">
        <v>29</v>
      </c>
      <c r="B30" s="67">
        <v>42728</v>
      </c>
      <c r="C30" s="66">
        <v>72</v>
      </c>
      <c r="D30" s="66">
        <v>110</v>
      </c>
      <c r="E30" s="66">
        <v>344152.19</v>
      </c>
      <c r="F30" s="66">
        <v>342648.63</v>
      </c>
      <c r="G30" s="37"/>
      <c r="H30" s="37"/>
    </row>
    <row r="31" spans="1:9">
      <c r="A31" s="39">
        <v>30</v>
      </c>
      <c r="B31" s="67">
        <v>42728</v>
      </c>
      <c r="C31" s="39">
        <v>73</v>
      </c>
      <c r="D31" s="39">
        <v>213</v>
      </c>
      <c r="E31" s="39">
        <v>489289.2</v>
      </c>
      <c r="F31" s="39">
        <v>572440.52</v>
      </c>
      <c r="G31" s="39"/>
      <c r="H31" s="39"/>
      <c r="I31" s="39"/>
    </row>
    <row r="32" spans="1:9">
      <c r="A32" s="39">
        <v>31</v>
      </c>
      <c r="B32" s="67">
        <v>42728</v>
      </c>
      <c r="C32" s="39">
        <v>75</v>
      </c>
      <c r="D32" s="39">
        <v>79</v>
      </c>
      <c r="E32" s="39">
        <v>34032.3931623932</v>
      </c>
      <c r="F32" s="39">
        <v>31349.3807692308</v>
      </c>
      <c r="G32" s="39"/>
      <c r="H32" s="39"/>
    </row>
    <row r="33" spans="1:8">
      <c r="A33" s="39">
        <v>32</v>
      </c>
      <c r="B33" s="67">
        <v>42728</v>
      </c>
      <c r="C33" s="39">
        <v>76</v>
      </c>
      <c r="D33" s="39">
        <v>2244</v>
      </c>
      <c r="E33" s="39">
        <v>472993.40874359</v>
      </c>
      <c r="F33" s="39">
        <v>452843.63604615402</v>
      </c>
      <c r="G33" s="39"/>
      <c r="H33" s="39"/>
    </row>
    <row r="34" spans="1:8">
      <c r="A34" s="39">
        <v>33</v>
      </c>
      <c r="B34" s="67">
        <v>42728</v>
      </c>
      <c r="C34" s="39">
        <v>77</v>
      </c>
      <c r="D34" s="39">
        <v>252</v>
      </c>
      <c r="E34" s="39">
        <v>437518.01</v>
      </c>
      <c r="F34" s="39">
        <v>511483.77</v>
      </c>
      <c r="G34" s="30"/>
      <c r="H34" s="30"/>
    </row>
    <row r="35" spans="1:8">
      <c r="A35" s="39">
        <v>34</v>
      </c>
      <c r="B35" s="67">
        <v>42728</v>
      </c>
      <c r="C35" s="39">
        <v>78</v>
      </c>
      <c r="D35" s="39">
        <v>128</v>
      </c>
      <c r="E35" s="39">
        <v>188166.27</v>
      </c>
      <c r="F35" s="39">
        <v>165012.23000000001</v>
      </c>
      <c r="G35" s="30"/>
      <c r="H35" s="30"/>
    </row>
    <row r="36" spans="1:8">
      <c r="A36" s="39">
        <v>35</v>
      </c>
      <c r="B36" s="67">
        <v>42728</v>
      </c>
      <c r="C36" s="39">
        <v>99</v>
      </c>
      <c r="D36" s="39">
        <v>15</v>
      </c>
      <c r="E36" s="39">
        <v>12410.5665229559</v>
      </c>
      <c r="F36" s="39">
        <v>10332.6132667726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2016-12-26T00:43:33Z</dcterms:modified>
</cp:coreProperties>
</file>