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4" i="2"/>
  <c r="J5"/>
  <c r="J6"/>
  <c r="J7"/>
  <c r="J8"/>
  <c r="J9"/>
  <c r="J10"/>
  <c r="J11"/>
  <c r="J12"/>
  <c r="J13"/>
  <c r="J1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15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2"/>
  <c r="I33"/>
  <c r="I34"/>
  <c r="I35"/>
  <c r="I36"/>
  <c r="I37"/>
  <c r="I38"/>
  <c r="I39"/>
  <c r="I40"/>
  <c r="I41"/>
  <c r="I31"/>
  <c r="I42"/>
  <c r="H31"/>
  <c r="F31"/>
  <c r="H34"/>
  <c r="H30"/>
  <c r="H41"/>
  <c r="F41"/>
  <c r="G31" l="1"/>
  <c r="L31" s="1"/>
  <c r="K31"/>
  <c r="G41"/>
  <c r="L41" s="1"/>
  <c r="K41"/>
  <c r="H36" l="1"/>
  <c r="F36"/>
  <c r="H32"/>
  <c r="F32"/>
  <c r="K32" l="1"/>
  <c r="K36"/>
  <c r="G36"/>
  <c r="L36" s="1"/>
  <c r="G32"/>
  <c r="L32" s="1"/>
  <c r="H33" l="1"/>
  <c r="H42" l="1"/>
  <c r="F39" l="1"/>
  <c r="F40"/>
  <c r="F34"/>
  <c r="F35"/>
  <c r="K39"/>
  <c r="K40"/>
  <c r="K35"/>
  <c r="K34"/>
  <c r="F42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K33"/>
  <c r="F3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<sst xmlns="http://schemas.openxmlformats.org/spreadsheetml/2006/main" count="119" uniqueCount="79">
  <si>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</si>
  <si>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</si>
  <si>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</si>
  <si>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</si>
  <si>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</si>
  <si>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</si>
  <si>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</si>
  <si>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</si>
  <si>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</si>
  <si>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</si>
  <si>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</si>
  <si>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</si>
  <si>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</si>
  <si>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</si>
  <si>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</si>
  <si>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</si>
  <si>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</si>
  <si>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</si>
  <si>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</si>
  <si>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</si>
  <si>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</si>
  <si>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</si>
  <si>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</si>
  <si>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</si>
  <si>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</si>
  <si>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</si>
  <si>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</si>
  <si>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</si>
  <si>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</si>
  <si>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</si>
  <si>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</si>
  <si>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</si>
  <si>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</si>
  <si>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</si>
  <si>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</si>
  <si>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</si>
  <si>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</si>
  <si>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</si>
  <si>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</si>
  <si>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</si>
  <si>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</si>
  <si>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</si>
  <si>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</si>
  <si>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</si>
  <si>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</si>
  <si>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</si>
  <si>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</si>
  <si>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</si>
  <si>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</si>
  <si>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</si>
  <si>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</si>
  <si>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</si>
  <si>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</si>
  <si>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</si>
  <si>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</si>
  <si>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</si>
  <si>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</si>
  <si>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</si>
  <si>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</si>
  <si>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</si>
  <si>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</si>
  <si>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</si>
  <si>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</si>
  <si>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</si>
  <si>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</si>
  <si>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</si>
  <si>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</si>
  <si>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</si>
  <si>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</si>
  <si>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</si>
  <si>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</si>
  <si>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</si>
  <si>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</si>
  <si>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</si>
  <si>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</si>
  <si>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</si>
  <si>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</si>
  <si>
    <t>TRAN_DATE</t>
  </si>
  <si>
    <t>NOTAX_AMT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</si>
</sst>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3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b/>
      <sz val="9"/>
      <name val="宋体"/>
      <family val="2"/>
      <scheme val="minor"/>
    </font>
    <font>
      <sz val="9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7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0" fontId="101" fillId="0" borderId="0" xfId="110" applyNumberFormat="1" applyFont="1"/>
    <xf numFmtId="0" fontId="102" fillId="0" borderId="0" xfId="110" applyFont="1"/>
    <xf numFmtId="14" fontId="102" fillId="0" borderId="0" xfId="110" applyNumberFormat="1" applyFont="1"/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1119" Type="http://schemas.openxmlformats.org/officeDocument/2006/relationships/hyperlink" Target="cid:fbf3bd7e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1110" Type="http://schemas.openxmlformats.org/officeDocument/2006/relationships/image" Target="cid:f079cd7813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1121" Type="http://schemas.openxmlformats.org/officeDocument/2006/relationships/hyperlink" Target="cid:ffda2a22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1132" Type="http://schemas.openxmlformats.org/officeDocument/2006/relationships/image" Target="cid:150206d5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1143" Type="http://schemas.openxmlformats.org/officeDocument/2006/relationships/hyperlink" Target="cid:389021492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1087" Type="http://schemas.openxmlformats.org/officeDocument/2006/relationships/hyperlink" Target="cid:b3c170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1103" Type="http://schemas.openxmlformats.org/officeDocument/2006/relationships/hyperlink" Target="cid:d6c7c1a62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1125" Type="http://schemas.openxmlformats.org/officeDocument/2006/relationships/hyperlink" Target="cid:147d47c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1136" Type="http://schemas.openxmlformats.org/officeDocument/2006/relationships/image" Target="cid:1ede0b6313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1147" Type="http://schemas.openxmlformats.org/officeDocument/2006/relationships/hyperlink" Target="cid:3898a45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68" Type="http://schemas.openxmlformats.org/officeDocument/2006/relationships/image" Target="cid:bd9ba6a513" TargetMode="External"/><Relationship Id="rId975" Type="http://schemas.openxmlformats.org/officeDocument/2006/relationships/hyperlink" Target="cid:d01d3d0f2" TargetMode="External"/><Relationship Id="rId20" Type="http://schemas.openxmlformats.org/officeDocument/2006/relationships/image" Target="cid:883d5555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67" Type="http://schemas.openxmlformats.org/officeDocument/2006/relationships/hyperlink" Target="cid:96e6ab7e2" TargetMode="External"/><Relationship Id="rId474" Type="http://schemas.openxmlformats.org/officeDocument/2006/relationships/image" Target="cid:cac018c913" TargetMode="External"/><Relationship Id="rId1020" Type="http://schemas.openxmlformats.org/officeDocument/2006/relationships/image" Target="cid:1d3d455913" TargetMode="External"/><Relationship Id="rId1118" Type="http://schemas.openxmlformats.org/officeDocument/2006/relationships/image" Target="cid:f5946c96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334" Type="http://schemas.openxmlformats.org/officeDocument/2006/relationships/image" Target="cid:934e91da13" TargetMode="External"/><Relationship Id="rId541" Type="http://schemas.openxmlformats.org/officeDocument/2006/relationships/hyperlink" Target="cid:c1f4b6ac2" TargetMode="External"/><Relationship Id="rId639" Type="http://schemas.openxmlformats.org/officeDocument/2006/relationships/hyperlink" Target="cid:8ce58662" TargetMode="External"/><Relationship Id="rId180" Type="http://schemas.openxmlformats.org/officeDocument/2006/relationships/image" Target="cid:4307d8dd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846" Type="http://schemas.openxmlformats.org/officeDocument/2006/relationships/image" Target="cid:8bb2ca3c13" TargetMode="External"/><Relationship Id="rId1031" Type="http://schemas.openxmlformats.org/officeDocument/2006/relationships/hyperlink" Target="cid:3c40a5d62" TargetMode="External"/><Relationship Id="rId1129" Type="http://schemas.openxmlformats.org/officeDocument/2006/relationships/hyperlink" Target="cid:14f098b72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955" Type="http://schemas.openxmlformats.org/officeDocument/2006/relationships/hyperlink" Target="cid:a1a7038a2" TargetMode="External"/><Relationship Id="rId1140" Type="http://schemas.openxmlformats.org/officeDocument/2006/relationships/image" Target="cid:290c8daa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997" Type="http://schemas.openxmlformats.org/officeDocument/2006/relationships/hyperlink" Target="cid:f929b1ac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42" Type="http://schemas.openxmlformats.org/officeDocument/2006/relationships/image" Target="cid:46cf38f3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1011" Type="http://schemas.openxmlformats.org/officeDocument/2006/relationships/hyperlink" Target="cid:182b73722" TargetMode="External"/><Relationship Id="rId1053" Type="http://schemas.openxmlformats.org/officeDocument/2006/relationships/hyperlink" Target="cid:656e7d45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977" Type="http://schemas.openxmlformats.org/officeDocument/2006/relationships/hyperlink" Target="cid:d0e522822" TargetMode="External"/><Relationship Id="rId1120" Type="http://schemas.openxmlformats.org/officeDocument/2006/relationships/image" Target="cid:fbf3bda5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1064" Type="http://schemas.openxmlformats.org/officeDocument/2006/relationships/image" Target="cid:8465a728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988" Type="http://schemas.openxmlformats.org/officeDocument/2006/relationships/image" Target="cid:e4e34c2d13" TargetMode="External"/><Relationship Id="rId1131" Type="http://schemas.openxmlformats.org/officeDocument/2006/relationships/hyperlink" Target="cid:150206b0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1142" Type="http://schemas.openxmlformats.org/officeDocument/2006/relationships/image" Target="cid:293558c8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44" Type="http://schemas.openxmlformats.org/officeDocument/2006/relationships/image" Target="cid:4cfb5dd6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1111" Type="http://schemas.openxmlformats.org/officeDocument/2006/relationships/hyperlink" Target="cid:f07c1a23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1097" Type="http://schemas.openxmlformats.org/officeDocument/2006/relationships/hyperlink" Target="cid:cc5c16512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1122" Type="http://schemas.openxmlformats.org/officeDocument/2006/relationships/image" Target="cid:ffda2a48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1066" Type="http://schemas.openxmlformats.org/officeDocument/2006/relationships/image" Target="cid:84707885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1133" Type="http://schemas.openxmlformats.org/officeDocument/2006/relationships/hyperlink" Target="cid:199fee90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1077" Type="http://schemas.openxmlformats.org/officeDocument/2006/relationships/hyperlink" Target="cid:a85db2a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1144" Type="http://schemas.openxmlformats.org/officeDocument/2006/relationships/image" Target="cid:3890216d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1113" Type="http://schemas.openxmlformats.org/officeDocument/2006/relationships/hyperlink" Target="cid:f07e7eab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1124" Type="http://schemas.openxmlformats.org/officeDocument/2006/relationships/image" Target="cid:6214b1a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1068" Type="http://schemas.openxmlformats.org/officeDocument/2006/relationships/image" Target="cid:894086b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1135" Type="http://schemas.openxmlformats.org/officeDocument/2006/relationships/hyperlink" Target="cid:1ede0b3d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1146" Type="http://schemas.openxmlformats.org/officeDocument/2006/relationships/image" Target="cid:389430f0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115" Type="http://schemas.openxmlformats.org/officeDocument/2006/relationships/hyperlink" Target="cid:f0bc1711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059" Type="http://schemas.openxmlformats.org/officeDocument/2006/relationships/hyperlink" Target="cid:74cb400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1126" Type="http://schemas.openxmlformats.org/officeDocument/2006/relationships/image" Target="cid:147d47e2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1137" Type="http://schemas.openxmlformats.org/officeDocument/2006/relationships/hyperlink" Target="cid:23e88f24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48" Type="http://schemas.openxmlformats.org/officeDocument/2006/relationships/image" Target="cid:3898a486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1061" Type="http://schemas.openxmlformats.org/officeDocument/2006/relationships/hyperlink" Target="cid:846369f42" TargetMode="External"/><Relationship Id="rId1117" Type="http://schemas.openxmlformats.org/officeDocument/2006/relationships/hyperlink" Target="cid:f5946c72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1128" Type="http://schemas.openxmlformats.org/officeDocument/2006/relationships/image" Target="cid:14824350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83" Type="http://schemas.openxmlformats.org/officeDocument/2006/relationships/hyperlink" Target="cid:b29eea982" TargetMode="External"/><Relationship Id="rId1139" Type="http://schemas.openxmlformats.org/officeDocument/2006/relationships/hyperlink" Target="cid:290c8d84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1052" Type="http://schemas.openxmlformats.org/officeDocument/2006/relationships/image" Target="cid:604f460c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1130" Type="http://schemas.openxmlformats.org/officeDocument/2006/relationships/image" Target="cid:14f098db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1141" Type="http://schemas.openxmlformats.org/officeDocument/2006/relationships/hyperlink" Target="cid:293558a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123" Type="http://schemas.openxmlformats.org/officeDocument/2006/relationships/hyperlink" Target="cid:6214af22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1134" Type="http://schemas.openxmlformats.org/officeDocument/2006/relationships/image" Target="cid:199feeb4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1145" Type="http://schemas.openxmlformats.org/officeDocument/2006/relationships/hyperlink" Target="cid:389430c5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1127" Type="http://schemas.openxmlformats.org/officeDocument/2006/relationships/hyperlink" Target="cid:1482432b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138" Type="http://schemas.openxmlformats.org/officeDocument/2006/relationships/image" Target="cid:23e88f49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Relationship Id="rId933" Type="http://schemas.openxmlformats.org/officeDocument/2006/relationships/hyperlink" Target="cid:63da869f2" TargetMode="External"/><Relationship Id="rId1009" Type="http://schemas.openxmlformats.org/officeDocument/2006/relationships/hyperlink" Target="cid:8ad64092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225" Type="http://schemas.openxmlformats.org/officeDocument/2006/relationships/hyperlink" Target="cid:fd1fb7c42" TargetMode="External"/><Relationship Id="rId432" Type="http://schemas.openxmlformats.org/officeDocument/2006/relationships/image" Target="cid:b011a0c113" TargetMode="External"/><Relationship Id="rId877" Type="http://schemas.openxmlformats.org/officeDocument/2006/relationships/hyperlink" Target="cid:d8d2fa762" TargetMode="External"/><Relationship Id="rId1062" Type="http://schemas.openxmlformats.org/officeDocument/2006/relationships/image" Target="cid:84636a1e13" TargetMode="External"/><Relationship Id="rId737" Type="http://schemas.openxmlformats.org/officeDocument/2006/relationships/hyperlink" Target="cid:6b354abe2" TargetMode="External"/><Relationship Id="rId944" Type="http://schemas.openxmlformats.org/officeDocument/2006/relationships/image" Target="cid:78cb74d113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76" Type="http://schemas.openxmlformats.org/officeDocument/2006/relationships/image" Target="cid:4cbb716013" TargetMode="External"/><Relationship Id="rId583" Type="http://schemas.openxmlformats.org/officeDocument/2006/relationships/hyperlink" Target="cid:5d65a7c0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236" Type="http://schemas.openxmlformats.org/officeDocument/2006/relationships/image" Target="cid:1128430c13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88" Type="http://schemas.openxmlformats.org/officeDocument/2006/relationships/image" Target="cid:f7adb91813" TargetMode="External"/><Relationship Id="rId1073" Type="http://schemas.openxmlformats.org/officeDocument/2006/relationships/hyperlink" Target="cid:a85839c5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5" name="Picture 2" descr="cid:f5946c9613">
          <a:hlinkClick xmlns:r="http://schemas.openxmlformats.org/officeDocument/2006/relationships" r:id="rId1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7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9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1" name="Picture 2" descr="cid:ffda2a4813">
          <a:hlinkClick xmlns:r="http://schemas.openxmlformats.org/officeDocument/2006/relationships" r:id="rId1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3" name="Picture 2" descr="cid:6214b1a13">
          <a:hlinkClick xmlns:r="http://schemas.openxmlformats.org/officeDocument/2006/relationships" r:id="rId1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5" name="Picture 2" descr="cid:147d47e213">
          <a:hlinkClick xmlns:r="http://schemas.openxmlformats.org/officeDocument/2006/relationships" r:id="rId1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7" name="Picture 2" descr="cid:1482435013">
          <a:hlinkClick xmlns:r="http://schemas.openxmlformats.org/officeDocument/2006/relationships" r:id="rId1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9" name="Picture 2" descr="cid:14f098db13">
          <a:hlinkClick xmlns:r="http://schemas.openxmlformats.org/officeDocument/2006/relationships" r:id="rId1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1" name="Picture 2" descr="cid:150206d513">
          <a:hlinkClick xmlns:r="http://schemas.openxmlformats.org/officeDocument/2006/relationships" r:id="rId1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3" name="Picture 2" descr="cid:199feeb413">
          <a:hlinkClick xmlns:r="http://schemas.openxmlformats.org/officeDocument/2006/relationships" r:id="rId1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4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5" name="Picture 2" descr="cid:1ede0b6313">
          <a:hlinkClick xmlns:r="http://schemas.openxmlformats.org/officeDocument/2006/relationships" r:id="rId1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7" name="Picture 2" descr="cid:23e88f4913">
          <a:hlinkClick xmlns:r="http://schemas.openxmlformats.org/officeDocument/2006/relationships" r:id="rId1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9" name="Picture 2" descr="cid:290c8daa13">
          <a:hlinkClick xmlns:r="http://schemas.openxmlformats.org/officeDocument/2006/relationships" r:id="rId1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1" name="Picture 2" descr="cid:293558c813">
          <a:hlinkClick xmlns:r="http://schemas.openxmlformats.org/officeDocument/2006/relationships" r:id="rId1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3" name="Picture 2" descr="cid:3890216d13">
          <a:hlinkClick xmlns:r="http://schemas.openxmlformats.org/officeDocument/2006/relationships" r:id="rId1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5" name="Picture 2" descr="cid:389430f013">
          <a:hlinkClick xmlns:r="http://schemas.openxmlformats.org/officeDocument/2006/relationships" r:id="rId1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7" name="Picture 2" descr="cid:3898a48613">
          <a:hlinkClick xmlns:r="http://schemas.openxmlformats.org/officeDocument/2006/relationships" r:id="rId1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38" sqref="L38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8" t="s">
        <v>4</v>
      </c>
      <c r="D2" s="68"/>
      <c r="E2" s="13"/>
      <c r="F2" s="24"/>
      <c r="G2" s="14"/>
      <c r="H2" s="24"/>
      <c r="I2" s="20"/>
      <c r="J2" s="21"/>
      <c r="K2" s="22"/>
      <c r="L2" s="22"/>
    </row>
    <row r="3" spans="1:13">
      <c r="A3" s="70" t="s">
        <v>5</v>
      </c>
      <c r="B3" s="70"/>
      <c r="C3" s="70"/>
      <c r="D3" s="70"/>
      <c r="E3" s="15">
        <f>SUM(E4:E42)</f>
        <v>27016210.854900002</v>
      </c>
      <c r="F3" s="25">
        <f>RA!I7</f>
        <v>2164195.3048</v>
      </c>
      <c r="G3" s="16">
        <f>SUM(G4:G42)</f>
        <v>24852015.550100006</v>
      </c>
      <c r="H3" s="27">
        <f>RA!J7</f>
        <v>8.0107285082410993</v>
      </c>
      <c r="I3" s="20">
        <f>SUM(I4:I42)</f>
        <v>27016219.294344094</v>
      </c>
      <c r="J3" s="21">
        <f>SUM(J4:J42)</f>
        <v>24852015.552503083</v>
      </c>
      <c r="K3" s="22">
        <f>E3-I3</f>
        <v>-8.4394440911710262</v>
      </c>
      <c r="L3" s="22">
        <f>G3-J3</f>
        <v>-2.4030767381191254E-3</v>
      </c>
    </row>
    <row r="4" spans="1:13">
      <c r="A4" s="71">
        <f>RA!A8</f>
        <v>42729</v>
      </c>
      <c r="B4" s="12">
        <v>12</v>
      </c>
      <c r="C4" s="69" t="s">
        <v>6</v>
      </c>
      <c r="D4" s="69"/>
      <c r="E4" s="15">
        <f>IFERROR(VLOOKUP(C4,RA!B8:D35,3,0),0)</f>
        <v>808297.30689999997</v>
      </c>
      <c r="F4" s="25">
        <f>VLOOKUP(C4,RA!B8:I38,8,0)</f>
        <v>208617.5238</v>
      </c>
      <c r="G4" s="16">
        <f t="shared" ref="G4:G42" si="0">E4-F4</f>
        <v>599679.7831</v>
      </c>
      <c r="H4" s="27">
        <f>RA!J8</f>
        <v>25.809503757979201</v>
      </c>
      <c r="I4" s="20">
        <f>IFERROR(VLOOKUP(B4,RMS!C:E,3,FALSE),0)</f>
        <v>808298.22265042702</v>
      </c>
      <c r="J4" s="21">
        <f>IFERROR(VLOOKUP(B4,RMS!C:F,4,FALSE),0)</f>
        <v>599679.80533076904</v>
      </c>
      <c r="K4" s="22">
        <f t="shared" ref="K4:K42" si="1">E4-I4</f>
        <v>-0.91575042705517262</v>
      </c>
      <c r="L4" s="22">
        <f t="shared" ref="L4:L42" si="2">G4-J4</f>
        <v>-2.2230769041925669E-2</v>
      </c>
    </row>
    <row r="5" spans="1:13">
      <c r="A5" s="71"/>
      <c r="B5" s="12">
        <v>13</v>
      </c>
      <c r="C5" s="69" t="s">
        <v>7</v>
      </c>
      <c r="D5" s="69"/>
      <c r="E5" s="15">
        <f>IFERROR(VLOOKUP(C5,RA!B9:D36,3,0),0)</f>
        <v>185740.47630000001</v>
      </c>
      <c r="F5" s="25">
        <f>VLOOKUP(C5,RA!B9:I39,8,0)</f>
        <v>44773.3629</v>
      </c>
      <c r="G5" s="16">
        <f t="shared" si="0"/>
        <v>140967.1134</v>
      </c>
      <c r="H5" s="27">
        <f>RA!J9</f>
        <v>24.105334384781099</v>
      </c>
      <c r="I5" s="20">
        <f>IFERROR(VLOOKUP(B5,RMS!C:E,3,FALSE),0)</f>
        <v>185740.58644273499</v>
      </c>
      <c r="J5" s="21">
        <f>IFERROR(VLOOKUP(B5,RMS!C:F,4,FALSE),0)</f>
        <v>140967.114758974</v>
      </c>
      <c r="K5" s="22">
        <f t="shared" si="1"/>
        <v>-0.11014273497858085</v>
      </c>
      <c r="L5" s="22">
        <f t="shared" si="2"/>
        <v>-1.3589739974122494E-3</v>
      </c>
      <c r="M5" s="32"/>
    </row>
    <row r="6" spans="1:13">
      <c r="A6" s="71"/>
      <c r="B6" s="12">
        <v>14</v>
      </c>
      <c r="C6" s="69" t="s">
        <v>8</v>
      </c>
      <c r="D6" s="69"/>
      <c r="E6" s="15">
        <f>IFERROR(VLOOKUP(C6,RA!B10:D37,3,0),0)</f>
        <v>267764.22629999998</v>
      </c>
      <c r="F6" s="25">
        <f>VLOOKUP(C6,RA!B10:I40,8,0)</f>
        <v>55554.623</v>
      </c>
      <c r="G6" s="16">
        <f t="shared" si="0"/>
        <v>212209.60329999999</v>
      </c>
      <c r="H6" s="27">
        <f>RA!J10</f>
        <v>20.747589686516701</v>
      </c>
      <c r="I6" s="20">
        <f>IFERROR(VLOOKUP(B6,RMS!C:E,3,FALSE),0)</f>
        <v>267766.78018248198</v>
      </c>
      <c r="J6" s="21">
        <f>IFERROR(VLOOKUP(B6,RMS!C:F,4,FALSE),0)</f>
        <v>212209.59693067201</v>
      </c>
      <c r="K6" s="22">
        <f>E6-I6</f>
        <v>-2.55388248199597</v>
      </c>
      <c r="L6" s="22">
        <f t="shared" si="2"/>
        <v>6.3693279807921499E-3</v>
      </c>
      <c r="M6" s="32"/>
    </row>
    <row r="7" spans="1:13">
      <c r="A7" s="71"/>
      <c r="B7" s="12">
        <v>15</v>
      </c>
      <c r="C7" s="69" t="s">
        <v>9</v>
      </c>
      <c r="D7" s="69"/>
      <c r="E7" s="15">
        <f>IFERROR(VLOOKUP(C7,RA!B11:D38,3,0),0)</f>
        <v>76131.010500000004</v>
      </c>
      <c r="F7" s="25">
        <f>VLOOKUP(C7,RA!B11:I41,8,0)</f>
        <v>17621.766</v>
      </c>
      <c r="G7" s="16">
        <f t="shared" si="0"/>
        <v>58509.244500000001</v>
      </c>
      <c r="H7" s="27">
        <f>RA!J11</f>
        <v>23.1466335259007</v>
      </c>
      <c r="I7" s="20">
        <f>IFERROR(VLOOKUP(B7,RMS!C:E,3,FALSE),0)</f>
        <v>76131.069316307403</v>
      </c>
      <c r="J7" s="21">
        <f>IFERROR(VLOOKUP(B7,RMS!C:F,4,FALSE),0)</f>
        <v>58509.246133045897</v>
      </c>
      <c r="K7" s="22">
        <f t="shared" si="1"/>
        <v>-5.8816307398956269E-2</v>
      </c>
      <c r="L7" s="22">
        <f t="shared" si="2"/>
        <v>-1.6330458965967409E-3</v>
      </c>
      <c r="M7" s="32"/>
    </row>
    <row r="8" spans="1:13">
      <c r="A8" s="71"/>
      <c r="B8" s="12">
        <v>16</v>
      </c>
      <c r="C8" s="69" t="s">
        <v>10</v>
      </c>
      <c r="D8" s="69"/>
      <c r="E8" s="15">
        <f>IFERROR(VLOOKUP(C8,RA!B12:D39,3,0),0)</f>
        <v>208817.17290000001</v>
      </c>
      <c r="F8" s="25">
        <f>VLOOKUP(C8,RA!B12:I42,8,0)</f>
        <v>33102.434099999999</v>
      </c>
      <c r="G8" s="16">
        <f t="shared" si="0"/>
        <v>175714.73879999999</v>
      </c>
      <c r="H8" s="27">
        <f>RA!J12</f>
        <v>15.852352390505899</v>
      </c>
      <c r="I8" s="20">
        <f>IFERROR(VLOOKUP(B8,RMS!C:E,3,FALSE),0)</f>
        <v>208817.18412734999</v>
      </c>
      <c r="J8" s="21">
        <f>IFERROR(VLOOKUP(B8,RMS!C:F,4,FALSE),0)</f>
        <v>175714.727916239</v>
      </c>
      <c r="K8" s="22">
        <f t="shared" si="1"/>
        <v>-1.1227349983528256E-2</v>
      </c>
      <c r="L8" s="22">
        <f t="shared" si="2"/>
        <v>1.0883760987780988E-2</v>
      </c>
      <c r="M8" s="32"/>
    </row>
    <row r="9" spans="1:13">
      <c r="A9" s="71"/>
      <c r="B9" s="12">
        <v>17</v>
      </c>
      <c r="C9" s="69" t="s">
        <v>11</v>
      </c>
      <c r="D9" s="69"/>
      <c r="E9" s="15">
        <f>IFERROR(VLOOKUP(C9,RA!B13:D40,3,0),0)</f>
        <v>284546.3346</v>
      </c>
      <c r="F9" s="25">
        <f>VLOOKUP(C9,RA!B13:I43,8,0)</f>
        <v>85797.858699999997</v>
      </c>
      <c r="G9" s="16">
        <f t="shared" si="0"/>
        <v>198748.47590000002</v>
      </c>
      <c r="H9" s="27">
        <f>RA!J13</f>
        <v>30.152508842052001</v>
      </c>
      <c r="I9" s="20">
        <f>IFERROR(VLOOKUP(B9,RMS!C:E,3,FALSE),0)</f>
        <v>284546.54367008503</v>
      </c>
      <c r="J9" s="21">
        <f>IFERROR(VLOOKUP(B9,RMS!C:F,4,FALSE),0)</f>
        <v>198748.47618461499</v>
      </c>
      <c r="K9" s="22">
        <f t="shared" si="1"/>
        <v>-0.20907008502399549</v>
      </c>
      <c r="L9" s="22">
        <f t="shared" si="2"/>
        <v>-2.8461497277021408E-4</v>
      </c>
      <c r="M9" s="32"/>
    </row>
    <row r="10" spans="1:13">
      <c r="A10" s="71"/>
      <c r="B10" s="12">
        <v>18</v>
      </c>
      <c r="C10" s="69" t="s">
        <v>12</v>
      </c>
      <c r="D10" s="69"/>
      <c r="E10" s="15">
        <f>IFERROR(VLOOKUP(C10,RA!B14:D41,3,0),0)</f>
        <v>167717.8903</v>
      </c>
      <c r="F10" s="25">
        <f>VLOOKUP(C10,RA!B14:I43,8,0)</f>
        <v>33776.918799999999</v>
      </c>
      <c r="G10" s="16">
        <f t="shared" si="0"/>
        <v>133940.97149999999</v>
      </c>
      <c r="H10" s="27">
        <f>RA!J14</f>
        <v>20.139126922943401</v>
      </c>
      <c r="I10" s="20">
        <f>IFERROR(VLOOKUP(B10,RMS!C:E,3,FALSE),0)</f>
        <v>167717.90202906</v>
      </c>
      <c r="J10" s="21">
        <f>IFERROR(VLOOKUP(B10,RMS!C:F,4,FALSE),0)</f>
        <v>133940.96687948701</v>
      </c>
      <c r="K10" s="22">
        <f t="shared" si="1"/>
        <v>-1.1729060002835467E-2</v>
      </c>
      <c r="L10" s="22">
        <f t="shared" si="2"/>
        <v>4.6205129765439779E-3</v>
      </c>
      <c r="M10" s="32"/>
    </row>
    <row r="11" spans="1:13">
      <c r="A11" s="71"/>
      <c r="B11" s="12">
        <v>19</v>
      </c>
      <c r="C11" s="69" t="s">
        <v>13</v>
      </c>
      <c r="D11" s="69"/>
      <c r="E11" s="15">
        <f>IFERROR(VLOOKUP(C11,RA!B15:D42,3,0),0)</f>
        <v>108595.81909999999</v>
      </c>
      <c r="F11" s="25">
        <f>VLOOKUP(C11,RA!B15:I44,8,0)</f>
        <v>14330.3478</v>
      </c>
      <c r="G11" s="16">
        <f t="shared" si="0"/>
        <v>94265.47129999999</v>
      </c>
      <c r="H11" s="27">
        <f>RA!J15</f>
        <v>13.1960400674394</v>
      </c>
      <c r="I11" s="20">
        <f>IFERROR(VLOOKUP(B11,RMS!C:E,3,FALSE),0)</f>
        <v>108595.92980940201</v>
      </c>
      <c r="J11" s="21">
        <f>IFERROR(VLOOKUP(B11,RMS!C:F,4,FALSE),0)</f>
        <v>94265.472227350401</v>
      </c>
      <c r="K11" s="22">
        <f t="shared" si="1"/>
        <v>-0.11070940201170743</v>
      </c>
      <c r="L11" s="22">
        <f t="shared" si="2"/>
        <v>-9.2735041107516736E-4</v>
      </c>
      <c r="M11" s="32"/>
    </row>
    <row r="12" spans="1:13">
      <c r="A12" s="71"/>
      <c r="B12" s="12">
        <v>21</v>
      </c>
      <c r="C12" s="69" t="s">
        <v>14</v>
      </c>
      <c r="D12" s="69"/>
      <c r="E12" s="15">
        <f>IFERROR(VLOOKUP(C12,RA!B16:D43,3,0),0)</f>
        <v>1119381.5530000001</v>
      </c>
      <c r="F12" s="25">
        <f>VLOOKUP(C12,RA!B16:I45,8,0)</f>
        <v>-68728.055200000003</v>
      </c>
      <c r="G12" s="16">
        <f t="shared" si="0"/>
        <v>1188109.6082000001</v>
      </c>
      <c r="H12" s="27">
        <f>RA!J16</f>
        <v>-6.1398238175182804</v>
      </c>
      <c r="I12" s="20">
        <f>IFERROR(VLOOKUP(B12,RMS!C:E,3,FALSE),0)</f>
        <v>1119381.1908255301</v>
      </c>
      <c r="J12" s="21">
        <f>IFERROR(VLOOKUP(B12,RMS!C:F,4,FALSE),0)</f>
        <v>1188109.6084666699</v>
      </c>
      <c r="K12" s="22">
        <f t="shared" si="1"/>
        <v>0.36217446997761726</v>
      </c>
      <c r="L12" s="22">
        <f t="shared" si="2"/>
        <v>-2.6666978374123573E-4</v>
      </c>
      <c r="M12" s="32"/>
    </row>
    <row r="13" spans="1:13">
      <c r="A13" s="71"/>
      <c r="B13" s="12">
        <v>22</v>
      </c>
      <c r="C13" s="69" t="s">
        <v>15</v>
      </c>
      <c r="D13" s="69"/>
      <c r="E13" s="15">
        <f>IFERROR(VLOOKUP(C13,RA!B17:D44,3,0),0)</f>
        <v>734651.5527</v>
      </c>
      <c r="F13" s="25">
        <f>VLOOKUP(C13,RA!B17:I46,8,0)</f>
        <v>115591.9167</v>
      </c>
      <c r="G13" s="16">
        <f t="shared" si="0"/>
        <v>619059.63599999994</v>
      </c>
      <c r="H13" s="27">
        <f>RA!J17</f>
        <v>15.7342506491922</v>
      </c>
      <c r="I13" s="20">
        <f>IFERROR(VLOOKUP(B13,RMS!C:E,3,FALSE),0)</f>
        <v>734651.53894017101</v>
      </c>
      <c r="J13" s="21">
        <f>IFERROR(VLOOKUP(B13,RMS!C:F,4,FALSE),0)</f>
        <v>619059.63743333297</v>
      </c>
      <c r="K13" s="22">
        <f t="shared" si="1"/>
        <v>1.3759828987531364E-2</v>
      </c>
      <c r="L13" s="22">
        <f t="shared" si="2"/>
        <v>-1.4333330327644944E-3</v>
      </c>
      <c r="M13" s="32"/>
    </row>
    <row r="14" spans="1:13">
      <c r="A14" s="71"/>
      <c r="B14" s="12">
        <v>23</v>
      </c>
      <c r="C14" s="69" t="s">
        <v>16</v>
      </c>
      <c r="D14" s="69"/>
      <c r="E14" s="15">
        <f>IFERROR(VLOOKUP(C14,RA!B18:D45,3,0),0)</f>
        <v>2798270.3321000002</v>
      </c>
      <c r="F14" s="25">
        <f>VLOOKUP(C14,RA!B18:I47,8,0)</f>
        <v>412056.62579999998</v>
      </c>
      <c r="G14" s="16">
        <f t="shared" si="0"/>
        <v>2386213.7063000002</v>
      </c>
      <c r="H14" s="27">
        <f>RA!J18</f>
        <v>14.725404514108099</v>
      </c>
      <c r="I14" s="20">
        <f>IFERROR(VLOOKUP(B14,RMS!C:E,3,FALSE),0)</f>
        <v>2798271.1296589701</v>
      </c>
      <c r="J14" s="21">
        <f>IFERROR(VLOOKUP(B14,RMS!C:F,4,FALSE),0)</f>
        <v>2386213.6910512801</v>
      </c>
      <c r="K14" s="22">
        <f t="shared" si="1"/>
        <v>-0.79755896981805563</v>
      </c>
      <c r="L14" s="22">
        <f t="shared" si="2"/>
        <v>1.5248720068484545E-2</v>
      </c>
      <c r="M14" s="32"/>
    </row>
    <row r="15" spans="1:13">
      <c r="A15" s="71"/>
      <c r="B15" s="12">
        <v>24</v>
      </c>
      <c r="C15" s="69" t="s">
        <v>17</v>
      </c>
      <c r="D15" s="69"/>
      <c r="E15" s="15">
        <f>IFERROR(VLOOKUP(C15,RA!B19:D46,3,0),0)</f>
        <v>717995.25679999997</v>
      </c>
      <c r="F15" s="25">
        <f>VLOOKUP(C15,RA!B19:I48,8,0)</f>
        <v>79382.563999999998</v>
      </c>
      <c r="G15" s="16">
        <f t="shared" si="0"/>
        <v>638612.69279999996</v>
      </c>
      <c r="H15" s="27">
        <f>RA!J19</f>
        <v>11.056140447751201</v>
      </c>
      <c r="I15" s="20">
        <f>IFERROR(VLOOKUP(B15,RMS!C:E,3,FALSE),0)</f>
        <v>717995.20529316203</v>
      </c>
      <c r="J15" s="21">
        <f>IFERROR(VLOOKUP(B15,RMS!C:F,4,FALSE),0)</f>
        <v>638612.69088888902</v>
      </c>
      <c r="K15" s="22">
        <f t="shared" si="1"/>
        <v>5.1506837946362793E-2</v>
      </c>
      <c r="L15" s="22">
        <f t="shared" si="2"/>
        <v>1.9111109431833029E-3</v>
      </c>
      <c r="M15" s="32"/>
    </row>
    <row r="16" spans="1:13">
      <c r="A16" s="71"/>
      <c r="B16" s="12">
        <v>25</v>
      </c>
      <c r="C16" s="69" t="s">
        <v>18</v>
      </c>
      <c r="D16" s="69"/>
      <c r="E16" s="15">
        <f>IFERROR(VLOOKUP(C16,RA!B20:D47,3,0),0)</f>
        <v>1404250.4668000001</v>
      </c>
      <c r="F16" s="25">
        <f>VLOOKUP(C16,RA!B20:I49,8,0)</f>
        <v>118620.1431</v>
      </c>
      <c r="G16" s="16">
        <f t="shared" si="0"/>
        <v>1285630.3237000001</v>
      </c>
      <c r="H16" s="27">
        <f>RA!J20</f>
        <v>8.4472211976764502</v>
      </c>
      <c r="I16" s="20">
        <f>IFERROR(VLOOKUP(B16,RMS!C:E,3,FALSE),0)</f>
        <v>1404250.9052470501</v>
      </c>
      <c r="J16" s="21">
        <f>IFERROR(VLOOKUP(B16,RMS!C:F,4,FALSE),0)</f>
        <v>1285630.3237000001</v>
      </c>
      <c r="K16" s="22">
        <f t="shared" si="1"/>
        <v>-0.43844705005176365</v>
      </c>
      <c r="L16" s="22">
        <f t="shared" si="2"/>
        <v>0</v>
      </c>
      <c r="M16" s="32"/>
    </row>
    <row r="17" spans="1:13">
      <c r="A17" s="71"/>
      <c r="B17" s="12">
        <v>26</v>
      </c>
      <c r="C17" s="69" t="s">
        <v>19</v>
      </c>
      <c r="D17" s="69"/>
      <c r="E17" s="15">
        <f>IFERROR(VLOOKUP(C17,RA!B21:D48,3,0),0)</f>
        <v>433937.21830000001</v>
      </c>
      <c r="F17" s="25">
        <f>VLOOKUP(C17,RA!B21:I50,8,0)</f>
        <v>62613.765399999997</v>
      </c>
      <c r="G17" s="16">
        <f t="shared" si="0"/>
        <v>371323.45290000003</v>
      </c>
      <c r="H17" s="27">
        <f>RA!J21</f>
        <v>14.429222191472</v>
      </c>
      <c r="I17" s="20">
        <f>IFERROR(VLOOKUP(B17,RMS!C:E,3,FALSE),0)</f>
        <v>433936.99533465703</v>
      </c>
      <c r="J17" s="21">
        <f>IFERROR(VLOOKUP(B17,RMS!C:F,4,FALSE),0)</f>
        <v>371323.45280394802</v>
      </c>
      <c r="K17" s="22">
        <f t="shared" si="1"/>
        <v>0.22296534298220649</v>
      </c>
      <c r="L17" s="22">
        <f t="shared" si="2"/>
        <v>9.605201194062829E-5</v>
      </c>
      <c r="M17" s="32"/>
    </row>
    <row r="18" spans="1:13">
      <c r="A18" s="71"/>
      <c r="B18" s="12">
        <v>27</v>
      </c>
      <c r="C18" s="69" t="s">
        <v>20</v>
      </c>
      <c r="D18" s="69"/>
      <c r="E18" s="15">
        <f>IFERROR(VLOOKUP(C18,RA!B22:D49,3,0),0)</f>
        <v>1656911.6191</v>
      </c>
      <c r="F18" s="25">
        <f>VLOOKUP(C18,RA!B22:I51,8,0)</f>
        <v>22246.408100000001</v>
      </c>
      <c r="G18" s="16">
        <f t="shared" si="0"/>
        <v>1634665.2110000001</v>
      </c>
      <c r="H18" s="27">
        <f>RA!J22</f>
        <v>1.34264301387927</v>
      </c>
      <c r="I18" s="20">
        <f>IFERROR(VLOOKUP(B18,RMS!C:E,3,FALSE),0)</f>
        <v>1656913.4125850799</v>
      </c>
      <c r="J18" s="21">
        <f>IFERROR(VLOOKUP(B18,RMS!C:F,4,FALSE),0)</f>
        <v>1634665.2135457699</v>
      </c>
      <c r="K18" s="22">
        <f t="shared" si="1"/>
        <v>-1.7934850798919797</v>
      </c>
      <c r="L18" s="22">
        <f t="shared" si="2"/>
        <v>-2.5457697920501232E-3</v>
      </c>
      <c r="M18" s="32"/>
    </row>
    <row r="19" spans="1:13">
      <c r="A19" s="71"/>
      <c r="B19" s="12">
        <v>29</v>
      </c>
      <c r="C19" s="69" t="s">
        <v>21</v>
      </c>
      <c r="D19" s="69"/>
      <c r="E19" s="15">
        <f>IFERROR(VLOOKUP(C19,RA!B23:D50,3,0),0)</f>
        <v>2785196.3583</v>
      </c>
      <c r="F19" s="25">
        <f>VLOOKUP(C19,RA!B23:I52,8,0)</f>
        <v>228133.3419</v>
      </c>
      <c r="G19" s="16">
        <f t="shared" si="0"/>
        <v>2557063.0164000001</v>
      </c>
      <c r="H19" s="27">
        <f>RA!J23</f>
        <v>8.1909248954801104</v>
      </c>
      <c r="I19" s="20">
        <f>IFERROR(VLOOKUP(B19,RMS!C:E,3,FALSE),0)</f>
        <v>2785198.5421948698</v>
      </c>
      <c r="J19" s="21">
        <f>IFERROR(VLOOKUP(B19,RMS!C:F,4,FALSE),0)</f>
        <v>2557063.04271795</v>
      </c>
      <c r="K19" s="22">
        <f t="shared" si="1"/>
        <v>-2.1838948698714375</v>
      </c>
      <c r="L19" s="22">
        <f t="shared" si="2"/>
        <v>-2.6317949872463942E-2</v>
      </c>
      <c r="M19" s="32"/>
    </row>
    <row r="20" spans="1:13">
      <c r="A20" s="71"/>
      <c r="B20" s="12">
        <v>31</v>
      </c>
      <c r="C20" s="69" t="s">
        <v>22</v>
      </c>
      <c r="D20" s="69"/>
      <c r="E20" s="15">
        <f>IFERROR(VLOOKUP(C20,RA!B24:D51,3,0),0)</f>
        <v>429529.25140000001</v>
      </c>
      <c r="F20" s="25">
        <f>VLOOKUP(C20,RA!B24:I53,8,0)</f>
        <v>57145.014600000002</v>
      </c>
      <c r="G20" s="16">
        <f t="shared" si="0"/>
        <v>372384.23680000001</v>
      </c>
      <c r="H20" s="27">
        <f>RA!J24</f>
        <v>13.3041031347091</v>
      </c>
      <c r="I20" s="20">
        <f>IFERROR(VLOOKUP(B20,RMS!C:E,3,FALSE),0)</f>
        <v>429529.39191902999</v>
      </c>
      <c r="J20" s="21">
        <f>IFERROR(VLOOKUP(B20,RMS!C:F,4,FALSE),0)</f>
        <v>372384.23443785799</v>
      </c>
      <c r="K20" s="22">
        <f t="shared" si="1"/>
        <v>-0.14051902998471633</v>
      </c>
      <c r="L20" s="22">
        <f t="shared" si="2"/>
        <v>2.3621420259587467E-3</v>
      </c>
      <c r="M20" s="32"/>
    </row>
    <row r="21" spans="1:13">
      <c r="A21" s="71"/>
      <c r="B21" s="12">
        <v>32</v>
      </c>
      <c r="C21" s="69" t="s">
        <v>23</v>
      </c>
      <c r="D21" s="69"/>
      <c r="E21" s="15">
        <f>IFERROR(VLOOKUP(C21,RA!B25:D52,3,0),0)</f>
        <v>550703.18330000003</v>
      </c>
      <c r="F21" s="25">
        <f>VLOOKUP(C21,RA!B25:I54,8,0)</f>
        <v>39978.575799999999</v>
      </c>
      <c r="G21" s="16">
        <f t="shared" si="0"/>
        <v>510724.60750000004</v>
      </c>
      <c r="H21" s="27">
        <f>RA!J25</f>
        <v>7.2595505187449296</v>
      </c>
      <c r="I21" s="20">
        <f>IFERROR(VLOOKUP(B21,RMS!C:E,3,FALSE),0)</f>
        <v>550703.16463387804</v>
      </c>
      <c r="J21" s="21">
        <f>IFERROR(VLOOKUP(B21,RMS!C:F,4,FALSE),0)</f>
        <v>510724.610096747</v>
      </c>
      <c r="K21" s="22">
        <f t="shared" si="1"/>
        <v>1.8666121992282569E-2</v>
      </c>
      <c r="L21" s="22">
        <f t="shared" si="2"/>
        <v>-2.5967469555325806E-3</v>
      </c>
      <c r="M21" s="32"/>
    </row>
    <row r="22" spans="1:13">
      <c r="A22" s="71"/>
      <c r="B22" s="12">
        <v>33</v>
      </c>
      <c r="C22" s="69" t="s">
        <v>24</v>
      </c>
      <c r="D22" s="69"/>
      <c r="E22" s="15">
        <f>IFERROR(VLOOKUP(C22,RA!B26:D53,3,0),0)</f>
        <v>922073.18030000001</v>
      </c>
      <c r="F22" s="25">
        <f>VLOOKUP(C22,RA!B26:I55,8,0)</f>
        <v>195527.81950000001</v>
      </c>
      <c r="G22" s="16">
        <f t="shared" si="0"/>
        <v>726545.36080000002</v>
      </c>
      <c r="H22" s="27">
        <f>RA!J26</f>
        <v>21.205238768183701</v>
      </c>
      <c r="I22" s="20">
        <f>IFERROR(VLOOKUP(B22,RMS!C:E,3,FALSE),0)</f>
        <v>922073.23109154799</v>
      </c>
      <c r="J22" s="21">
        <f>IFERROR(VLOOKUP(B22,RMS!C:F,4,FALSE),0)</f>
        <v>726545.29837635998</v>
      </c>
      <c r="K22" s="22">
        <f t="shared" si="1"/>
        <v>-5.0791547982953489E-2</v>
      </c>
      <c r="L22" s="22">
        <f t="shared" si="2"/>
        <v>6.2423640047200024E-2</v>
      </c>
      <c r="M22" s="32"/>
    </row>
    <row r="23" spans="1:13">
      <c r="A23" s="71"/>
      <c r="B23" s="12">
        <v>34</v>
      </c>
      <c r="C23" s="69" t="s">
        <v>25</v>
      </c>
      <c r="D23" s="69"/>
      <c r="E23" s="15">
        <f>IFERROR(VLOOKUP(C23,RA!B27:D54,3,0),0)</f>
        <v>377740.03129999997</v>
      </c>
      <c r="F23" s="25">
        <f>VLOOKUP(C23,RA!B27:I56,8,0)</f>
        <v>90155.547300000006</v>
      </c>
      <c r="G23" s="16">
        <f t="shared" si="0"/>
        <v>287584.48399999994</v>
      </c>
      <c r="H23" s="27">
        <f>RA!J27</f>
        <v>23.8670884284432</v>
      </c>
      <c r="I23" s="20">
        <f>IFERROR(VLOOKUP(B23,RMS!C:E,3,FALSE),0)</f>
        <v>377739.86619410798</v>
      </c>
      <c r="J23" s="21">
        <f>IFERROR(VLOOKUP(B23,RMS!C:F,4,FALSE),0)</f>
        <v>287584.48836589901</v>
      </c>
      <c r="K23" s="22">
        <f t="shared" si="1"/>
        <v>0.16510589199606329</v>
      </c>
      <c r="L23" s="22">
        <f t="shared" si="2"/>
        <v>-4.3658990762196481E-3</v>
      </c>
      <c r="M23" s="32"/>
    </row>
    <row r="24" spans="1:13">
      <c r="A24" s="71"/>
      <c r="B24" s="12">
        <v>35</v>
      </c>
      <c r="C24" s="69" t="s">
        <v>26</v>
      </c>
      <c r="D24" s="69"/>
      <c r="E24" s="15">
        <f>IFERROR(VLOOKUP(C24,RA!B28:D55,3,0),0)</f>
        <v>1729079.5867999999</v>
      </c>
      <c r="F24" s="25">
        <f>VLOOKUP(C24,RA!B28:I57,8,0)</f>
        <v>56285.251400000001</v>
      </c>
      <c r="G24" s="16">
        <f t="shared" si="0"/>
        <v>1672794.3354</v>
      </c>
      <c r="H24" s="27">
        <f>RA!J28</f>
        <v>3.2552146141616798</v>
      </c>
      <c r="I24" s="20">
        <f>IFERROR(VLOOKUP(B24,RMS!C:E,3,FALSE),0)</f>
        <v>1729079.58660708</v>
      </c>
      <c r="J24" s="21">
        <f>IFERROR(VLOOKUP(B24,RMS!C:F,4,FALSE),0)</f>
        <v>1672794.34002301</v>
      </c>
      <c r="K24" s="22">
        <f t="shared" si="1"/>
        <v>1.9291997887194157E-4</v>
      </c>
      <c r="L24" s="22">
        <f t="shared" si="2"/>
        <v>-4.6230100560933352E-3</v>
      </c>
      <c r="M24" s="32"/>
    </row>
    <row r="25" spans="1:13">
      <c r="A25" s="71"/>
      <c r="B25" s="12">
        <v>36</v>
      </c>
      <c r="C25" s="69" t="s">
        <v>27</v>
      </c>
      <c r="D25" s="69"/>
      <c r="E25" s="15">
        <f>IFERROR(VLOOKUP(C25,RA!B29:D56,3,0),0)</f>
        <v>855340.87329999998</v>
      </c>
      <c r="F25" s="25">
        <f>VLOOKUP(C25,RA!B29:I58,8,0)</f>
        <v>128089.6897</v>
      </c>
      <c r="G25" s="16">
        <f t="shared" si="0"/>
        <v>727251.18359999999</v>
      </c>
      <c r="H25" s="27">
        <f>RA!J29</f>
        <v>14.9752798794492</v>
      </c>
      <c r="I25" s="20">
        <f>IFERROR(VLOOKUP(B25,RMS!C:E,3,FALSE),0)</f>
        <v>855340.87400584097</v>
      </c>
      <c r="J25" s="21">
        <f>IFERROR(VLOOKUP(B25,RMS!C:F,4,FALSE),0)</f>
        <v>727251.16637595405</v>
      </c>
      <c r="K25" s="22">
        <f t="shared" si="1"/>
        <v>-7.0584099739789963E-4</v>
      </c>
      <c r="L25" s="22">
        <f t="shared" si="2"/>
        <v>1.7224045936018229E-2</v>
      </c>
      <c r="M25" s="32"/>
    </row>
    <row r="26" spans="1:13">
      <c r="A26" s="71"/>
      <c r="B26" s="12">
        <v>37</v>
      </c>
      <c r="C26" s="69" t="s">
        <v>64</v>
      </c>
      <c r="D26" s="69"/>
      <c r="E26" s="15">
        <f>IFERROR(VLOOKUP(C26,RA!B30:D57,3,0),0)</f>
        <v>1225773.3077</v>
      </c>
      <c r="F26" s="25">
        <f>VLOOKUP(C26,RA!B30:I59,8,0)</f>
        <v>150242.45619999999</v>
      </c>
      <c r="G26" s="16">
        <f t="shared" si="0"/>
        <v>1075530.8515000001</v>
      </c>
      <c r="H26" s="27">
        <f>RA!J30</f>
        <v>12.256952835912999</v>
      </c>
      <c r="I26" s="20">
        <f>IFERROR(VLOOKUP(B26,RMS!C:E,3,FALSE),0)</f>
        <v>1225773.36985841</v>
      </c>
      <c r="J26" s="21">
        <f>IFERROR(VLOOKUP(B26,RMS!C:F,4,FALSE),0)</f>
        <v>1075530.8575231901</v>
      </c>
      <c r="K26" s="22">
        <f t="shared" si="1"/>
        <v>-6.2158409971743822E-2</v>
      </c>
      <c r="L26" s="22">
        <f t="shared" si="2"/>
        <v>-6.0231899842619896E-3</v>
      </c>
      <c r="M26" s="32"/>
    </row>
    <row r="27" spans="1:13">
      <c r="A27" s="71"/>
      <c r="B27" s="12">
        <v>38</v>
      </c>
      <c r="C27" s="69" t="s">
        <v>29</v>
      </c>
      <c r="D27" s="69"/>
      <c r="E27" s="15">
        <f>IFERROR(VLOOKUP(C27,RA!B31:D58,3,0),0)</f>
        <v>1173812.3585999999</v>
      </c>
      <c r="F27" s="25">
        <f>VLOOKUP(C27,RA!B31:I60,8,0)</f>
        <v>28535.3007</v>
      </c>
      <c r="G27" s="16">
        <f t="shared" si="0"/>
        <v>1145277.0578999999</v>
      </c>
      <c r="H27" s="27">
        <f>RA!J31</f>
        <v>2.4309933773430301</v>
      </c>
      <c r="I27" s="20">
        <f>IFERROR(VLOOKUP(B27,RMS!C:E,3,FALSE),0)</f>
        <v>1173812.26952726</v>
      </c>
      <c r="J27" s="21">
        <f>IFERROR(VLOOKUP(B27,RMS!C:F,4,FALSE),0)</f>
        <v>1145277.0655849599</v>
      </c>
      <c r="K27" s="22">
        <f t="shared" si="1"/>
        <v>8.9072739938274026E-2</v>
      </c>
      <c r="L27" s="22">
        <f t="shared" si="2"/>
        <v>-7.6849600300192833E-3</v>
      </c>
      <c r="M27" s="32"/>
    </row>
    <row r="28" spans="1:13">
      <c r="A28" s="71"/>
      <c r="B28" s="12">
        <v>39</v>
      </c>
      <c r="C28" s="69" t="s">
        <v>30</v>
      </c>
      <c r="D28" s="69"/>
      <c r="E28" s="15">
        <f>IFERROR(VLOOKUP(C28,RA!B32:D59,3,0),0)</f>
        <v>191658.0434</v>
      </c>
      <c r="F28" s="25">
        <f>VLOOKUP(C28,RA!B32:I61,8,0)</f>
        <v>39318.780500000001</v>
      </c>
      <c r="G28" s="16">
        <f t="shared" si="0"/>
        <v>152339.2629</v>
      </c>
      <c r="H28" s="27">
        <f>RA!J32</f>
        <v>20.515069340418801</v>
      </c>
      <c r="I28" s="20">
        <f>IFERROR(VLOOKUP(B28,RMS!C:E,3,FALSE),0)</f>
        <v>191657.962659262</v>
      </c>
      <c r="J28" s="21">
        <f>IFERROR(VLOOKUP(B28,RMS!C:F,4,FALSE),0)</f>
        <v>152339.293407366</v>
      </c>
      <c r="K28" s="22">
        <f t="shared" si="1"/>
        <v>8.0740737990709022E-2</v>
      </c>
      <c r="L28" s="22">
        <f t="shared" si="2"/>
        <v>-3.0507365998346359E-2</v>
      </c>
      <c r="M28" s="32"/>
    </row>
    <row r="29" spans="1:13">
      <c r="A29" s="71"/>
      <c r="B29" s="12">
        <v>40</v>
      </c>
      <c r="C29" s="69" t="s">
        <v>65</v>
      </c>
      <c r="D29" s="69"/>
      <c r="E29" s="15">
        <f>IFERROR(VLOOKUP(C29,RA!B33:D60,3,0),0)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IFERROR(VLOOKUP(B29,RMS!C:E,3,FALSE),0)</f>
        <v>0</v>
      </c>
      <c r="J29" s="21">
        <f>IFERROR(VLOOKUP(B29,RMS!C:F,4,FALSE),0)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1"/>
      <c r="B30" s="12">
        <v>42</v>
      </c>
      <c r="C30" s="69" t="s">
        <v>31</v>
      </c>
      <c r="D30" s="69"/>
      <c r="E30" s="15">
        <f>IFERROR(VLOOKUP(C30,RA!B34:D61,3,0),0)</f>
        <v>388282.11629999999</v>
      </c>
      <c r="F30" s="25">
        <f>VLOOKUP(C30,RA!B34:I64,8,0)</f>
        <v>36614.901400000002</v>
      </c>
      <c r="G30" s="16">
        <f t="shared" si="0"/>
        <v>351667.21490000002</v>
      </c>
      <c r="H30" s="27">
        <f>RA!J34</f>
        <v>0</v>
      </c>
      <c r="I30" s="20">
        <f>IFERROR(VLOOKUP(B30,RMS!C:E,3,FALSE),0)</f>
        <v>388282.11625999998</v>
      </c>
      <c r="J30" s="21">
        <f>IFERROR(VLOOKUP(B30,RMS!C:F,4,FALSE),0)</f>
        <v>351667.22499999998</v>
      </c>
      <c r="K30" s="22">
        <f t="shared" si="1"/>
        <v>4.0000013541430235E-5</v>
      </c>
      <c r="L30" s="22">
        <f t="shared" si="2"/>
        <v>-1.009999995585531E-2</v>
      </c>
      <c r="M30" s="32"/>
    </row>
    <row r="31" spans="1:13" s="36" customFormat="1" ht="12" thickBot="1">
      <c r="A31" s="71"/>
      <c r="B31" s="12">
        <v>43</v>
      </c>
      <c r="C31" s="42" t="s">
        <v>73</v>
      </c>
      <c r="D31" s="41"/>
      <c r="E31" s="15">
        <f>IFERROR(VLOOKUP(C31,RA!B35:D62,3,0),0)</f>
        <v>0</v>
      </c>
      <c r="F31" s="25">
        <f>VLOOKUP(C31,RA!B35:I65,8,0)</f>
        <v>0</v>
      </c>
      <c r="G31" s="16">
        <f t="shared" si="0"/>
        <v>0</v>
      </c>
      <c r="H31" s="27">
        <f>RA!J35</f>
        <v>9.4299736874077595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1"/>
      <c r="B32" s="12">
        <v>70</v>
      </c>
      <c r="C32" s="72" t="s">
        <v>61</v>
      </c>
      <c r="D32" s="73"/>
      <c r="E32" s="15">
        <f>IFERROR(VLOOKUP(C32,RA!B36:D63,3,0),0)</f>
        <v>3156662.61</v>
      </c>
      <c r="F32" s="25">
        <f>VLOOKUP(C32,RA!B34:I65,8,0)</f>
        <v>13580.6</v>
      </c>
      <c r="G32" s="16">
        <f t="shared" si="0"/>
        <v>3143082.01</v>
      </c>
      <c r="H32" s="27">
        <f>RA!J34</f>
        <v>0</v>
      </c>
      <c r="I32" s="20">
        <f>IFERROR(VLOOKUP(B32,RMS!C:E,3,FALSE),0)</f>
        <v>3156662.61</v>
      </c>
      <c r="J32" s="21">
        <f>IFERROR(VLOOKUP(B32,RMS!C:F,4,FALSE),0)</f>
        <v>3143082.01</v>
      </c>
      <c r="K32" s="22">
        <f t="shared" si="1"/>
        <v>0</v>
      </c>
      <c r="L32" s="22">
        <f t="shared" si="2"/>
        <v>0</v>
      </c>
    </row>
    <row r="33" spans="1:13">
      <c r="A33" s="71"/>
      <c r="B33" s="12">
        <v>71</v>
      </c>
      <c r="C33" s="69" t="s">
        <v>35</v>
      </c>
      <c r="D33" s="69"/>
      <c r="E33" s="15">
        <f>IFERROR(VLOOKUP(C33,RA!B37:D64,3,0),0)</f>
        <v>636367.85</v>
      </c>
      <c r="F33" s="25">
        <f>VLOOKUP(C33,RA!B34:I65,8,0)</f>
        <v>-87528.4</v>
      </c>
      <c r="G33" s="16">
        <f t="shared" si="0"/>
        <v>723896.25</v>
      </c>
      <c r="H33" s="27">
        <f>RA!J34</f>
        <v>0</v>
      </c>
      <c r="I33" s="20">
        <f>IFERROR(VLOOKUP(B33,RMS!C:E,3,FALSE),0)</f>
        <v>636367.85</v>
      </c>
      <c r="J33" s="21">
        <f>IFERROR(VLOOKUP(B33,RMS!C:F,4,FALSE),0)</f>
        <v>723896.25</v>
      </c>
      <c r="K33" s="22">
        <f t="shared" si="1"/>
        <v>0</v>
      </c>
      <c r="L33" s="22">
        <f t="shared" si="2"/>
        <v>0</v>
      </c>
      <c r="M33" s="32"/>
    </row>
    <row r="34" spans="1:13">
      <c r="A34" s="71"/>
      <c r="B34" s="12">
        <v>72</v>
      </c>
      <c r="C34" s="69" t="s">
        <v>36</v>
      </c>
      <c r="D34" s="69"/>
      <c r="E34" s="15">
        <f>IFERROR(VLOOKUP(C34,RA!B38:D65,3,0),0)</f>
        <v>223306.85</v>
      </c>
      <c r="F34" s="25">
        <f>VLOOKUP(C34,RA!B34:I66,8,0)</f>
        <v>-2635.07</v>
      </c>
      <c r="G34" s="16">
        <f t="shared" si="0"/>
        <v>225941.92</v>
      </c>
      <c r="H34" s="27">
        <f>RA!J35</f>
        <v>9.4299736874077595</v>
      </c>
      <c r="I34" s="20">
        <f>IFERROR(VLOOKUP(B34,RMS!C:E,3,FALSE),0)</f>
        <v>223306.85</v>
      </c>
      <c r="J34" s="21">
        <f>IFERROR(VLOOKUP(B34,RMS!C:F,4,FALSE),0)</f>
        <v>225941.92</v>
      </c>
      <c r="K34" s="22">
        <f t="shared" si="1"/>
        <v>0</v>
      </c>
      <c r="L34" s="22">
        <f t="shared" si="2"/>
        <v>0</v>
      </c>
      <c r="M34" s="32"/>
    </row>
    <row r="35" spans="1:13">
      <c r="A35" s="71"/>
      <c r="B35" s="12">
        <v>73</v>
      </c>
      <c r="C35" s="69" t="s">
        <v>37</v>
      </c>
      <c r="D35" s="69"/>
      <c r="E35" s="15">
        <f>IFERROR(VLOOKUP(C35,RA!B39:D66,3,0),0)</f>
        <v>364515.48</v>
      </c>
      <c r="F35" s="25">
        <f>VLOOKUP(C35,RA!B34:I67,8,0)</f>
        <v>-54787.19</v>
      </c>
      <c r="G35" s="16">
        <f t="shared" si="0"/>
        <v>419302.67</v>
      </c>
      <c r="H35" s="27">
        <f>RA!J34</f>
        <v>0</v>
      </c>
      <c r="I35" s="20">
        <f>IFERROR(VLOOKUP(B35,RMS!C:E,3,FALSE),0)</f>
        <v>364515.48</v>
      </c>
      <c r="J35" s="21">
        <f>IFERROR(VLOOKUP(B35,RMS!C:F,4,FALSE),0)</f>
        <v>419302.67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1"/>
      <c r="B36" s="12">
        <v>74</v>
      </c>
      <c r="C36" s="69" t="s">
        <v>62</v>
      </c>
      <c r="D36" s="69"/>
      <c r="E36" s="15">
        <f>IFERROR(VLOOKUP(C36,RA!B40:D67,3,0),0)</f>
        <v>0</v>
      </c>
      <c r="F36" s="25">
        <f>VLOOKUP(C36,RA!B35:I68,8,0)</f>
        <v>0</v>
      </c>
      <c r="G36" s="16">
        <f t="shared" si="0"/>
        <v>0</v>
      </c>
      <c r="H36" s="27">
        <f>RA!J35</f>
        <v>9.4299736874077595</v>
      </c>
      <c r="I36" s="20">
        <f>IFERROR(VLOOKUP(B36,RMS!C:E,3,FALSE),0)</f>
        <v>0</v>
      </c>
      <c r="J36" s="21">
        <f>IFERROR(VLOOKUP(B36,RMS!C:F,4,FALSE),0)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1"/>
      <c r="B37" s="12">
        <v>75</v>
      </c>
      <c r="C37" s="69" t="s">
        <v>32</v>
      </c>
      <c r="D37" s="69"/>
      <c r="E37" s="15">
        <f>IFERROR(VLOOKUP(C37,RA!B41:D68,3,0),0)</f>
        <v>28901.708999999999</v>
      </c>
      <c r="F37" s="25">
        <f>VLOOKUP(C37,RA!B8:I68,8,0)</f>
        <v>2637.1747999999998</v>
      </c>
      <c r="G37" s="16">
        <f t="shared" si="0"/>
        <v>26264.534199999998</v>
      </c>
      <c r="H37" s="27">
        <f>RA!J35</f>
        <v>9.4299736874077595</v>
      </c>
      <c r="I37" s="20">
        <f>IFERROR(VLOOKUP(B37,RMS!C:E,3,FALSE),0)</f>
        <v>28901.709401709399</v>
      </c>
      <c r="J37" s="21">
        <f>IFERROR(VLOOKUP(B37,RMS!C:F,4,FALSE),0)</f>
        <v>26264.534188034198</v>
      </c>
      <c r="K37" s="22">
        <f t="shared" si="1"/>
        <v>-4.0170939973904751E-4</v>
      </c>
      <c r="L37" s="22">
        <f t="shared" si="2"/>
        <v>1.1965799785684794E-5</v>
      </c>
      <c r="M37" s="32"/>
    </row>
    <row r="38" spans="1:13">
      <c r="A38" s="71"/>
      <c r="B38" s="12">
        <v>76</v>
      </c>
      <c r="C38" s="69" t="s">
        <v>33</v>
      </c>
      <c r="D38" s="69"/>
      <c r="E38" s="15">
        <f>IFERROR(VLOOKUP(C38,RA!B42:D69,3,0),0)</f>
        <v>496031.13439999998</v>
      </c>
      <c r="F38" s="25">
        <f>VLOOKUP(C38,RA!B8:I69,8,0)</f>
        <v>28212.085800000001</v>
      </c>
      <c r="G38" s="16">
        <f t="shared" si="0"/>
        <v>467819.04859999998</v>
      </c>
      <c r="H38" s="27">
        <f>RA!J36</f>
        <v>0</v>
      </c>
      <c r="I38" s="20">
        <f>IFERROR(VLOOKUP(B38,RMS!C:E,3,FALSE),0)</f>
        <v>496031.12875042699</v>
      </c>
      <c r="J38" s="21">
        <f>IFERROR(VLOOKUP(B38,RMS!C:F,4,FALSE),0)</f>
        <v>467819.04924871802</v>
      </c>
      <c r="K38" s="22">
        <f t="shared" si="1"/>
        <v>5.6495729950256646E-3</v>
      </c>
      <c r="L38" s="22">
        <f t="shared" si="2"/>
        <v>-6.4871803624555469E-4</v>
      </c>
      <c r="M38" s="32"/>
    </row>
    <row r="39" spans="1:13">
      <c r="A39" s="71"/>
      <c r="B39" s="12">
        <v>77</v>
      </c>
      <c r="C39" s="69" t="s">
        <v>38</v>
      </c>
      <c r="D39" s="69"/>
      <c r="E39" s="15">
        <f>IFERROR(VLOOKUP(C39,RA!B43:D70,3,0),0)</f>
        <v>325906.40000000002</v>
      </c>
      <c r="F39" s="25">
        <f>VLOOKUP(C39,RA!B9:I70,8,0)</f>
        <v>-42687.31</v>
      </c>
      <c r="G39" s="16">
        <f t="shared" si="0"/>
        <v>368593.71</v>
      </c>
      <c r="H39" s="27">
        <f>RA!J37</f>
        <v>0.430220193852139</v>
      </c>
      <c r="I39" s="20">
        <f>IFERROR(VLOOKUP(B39,RMS!C:E,3,FALSE),0)</f>
        <v>325906.40000000002</v>
      </c>
      <c r="J39" s="21">
        <f>IFERROR(VLOOKUP(B39,RMS!C:F,4,FALSE),0)</f>
        <v>368593.71</v>
      </c>
      <c r="K39" s="22">
        <f t="shared" si="1"/>
        <v>0</v>
      </c>
      <c r="L39" s="22">
        <f t="shared" si="2"/>
        <v>0</v>
      </c>
      <c r="M39" s="32"/>
    </row>
    <row r="40" spans="1:13">
      <c r="A40" s="71"/>
      <c r="B40" s="12">
        <v>78</v>
      </c>
      <c r="C40" s="69" t="s">
        <v>39</v>
      </c>
      <c r="D40" s="69"/>
      <c r="E40" s="15">
        <f>IFERROR(VLOOKUP(C40,RA!B44:D71,3,0),0)</f>
        <v>174494.09</v>
      </c>
      <c r="F40" s="25">
        <f>VLOOKUP(C40,RA!B10:I71,8,0)</f>
        <v>20840.310000000001</v>
      </c>
      <c r="G40" s="16">
        <f t="shared" si="0"/>
        <v>153653.78</v>
      </c>
      <c r="H40" s="27">
        <f>RA!J38</f>
        <v>-13.7543717835525</v>
      </c>
      <c r="I40" s="20">
        <f>IFERROR(VLOOKUP(B40,RMS!C:E,3,FALSE),0)</f>
        <v>174494.09</v>
      </c>
      <c r="J40" s="21">
        <f>IFERROR(VLOOKUP(B40,RMS!C:F,4,FALSE),0)</f>
        <v>153653.78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1"/>
      <c r="B41" s="12">
        <v>9101</v>
      </c>
      <c r="C41" s="74" t="s">
        <v>67</v>
      </c>
      <c r="D41" s="75"/>
      <c r="E41" s="15">
        <f>IFERROR(VLOOKUP(C41,RA!B45:D72,3,0),0)</f>
        <v>0</v>
      </c>
      <c r="F41" s="25">
        <f>VLOOKUP(C41,RA!B11:I72,8,0)</f>
        <v>0</v>
      </c>
      <c r="G41" s="16">
        <f t="shared" si="0"/>
        <v>0</v>
      </c>
      <c r="H41" s="27">
        <f>RA!J39</f>
        <v>-1.1800220190289701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>
      <c r="A42" s="71"/>
      <c r="B42" s="12">
        <v>99</v>
      </c>
      <c r="C42" s="69" t="s">
        <v>34</v>
      </c>
      <c r="D42" s="69"/>
      <c r="E42" s="15">
        <f>IFERROR(VLOOKUP(C42,RA!B46:D73,3,0),0)</f>
        <v>7828.2051000000001</v>
      </c>
      <c r="F42" s="25">
        <f>VLOOKUP(C42,RA!B8:I72,8,0)</f>
        <v>1178.2221999999999</v>
      </c>
      <c r="G42" s="16">
        <f t="shared" si="0"/>
        <v>6649.9829</v>
      </c>
      <c r="H42" s="27">
        <f>RA!J39</f>
        <v>-1.1800220190289701</v>
      </c>
      <c r="I42" s="20">
        <f>VLOOKUP(B42,RMS!C:E,3,FALSE)</f>
        <v>7828.2051282051298</v>
      </c>
      <c r="J42" s="21">
        <f>IFERROR(VLOOKUP(B42,RMS!C:F,4,FALSE),0)</f>
        <v>6649.9829059829099</v>
      </c>
      <c r="K42" s="22">
        <f t="shared" si="1"/>
        <v>-2.8205129638081416E-5</v>
      </c>
      <c r="L42" s="22">
        <f t="shared" si="2"/>
        <v>-5.9829098972841166E-6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9.7109375" style="40" customWidth="1"/>
    <col min="2" max="3" width="9.140625" style="40"/>
    <col min="4" max="4" width="13.140625" style="40" bestFit="1" customWidth="1"/>
    <col min="5" max="5" width="12" style="40" bestFit="1" customWidth="1"/>
    <col min="6" max="7" width="14" style="40" bestFit="1" customWidth="1"/>
    <col min="8" max="8" width="9.140625" style="40"/>
    <col min="9" max="9" width="14" style="40" bestFit="1" customWidth="1"/>
    <col min="10" max="10" width="9.140625" style="40"/>
    <col min="11" max="11" width="14" style="40" bestFit="1" customWidth="1"/>
    <col min="12" max="12" width="12" style="40" bestFit="1" customWidth="1"/>
    <col min="13" max="13" width="14" style="40" bestFit="1" customWidth="1"/>
    <col min="14" max="15" width="15.85546875" style="40" bestFit="1" customWidth="1"/>
    <col min="16" max="18" width="12" style="40" bestFit="1" customWidth="1"/>
    <col min="19" max="20" width="9.140625" style="40"/>
    <col min="21" max="21" width="12" style="40" bestFit="1" customWidth="1"/>
    <col min="22" max="22" width="41.140625" style="40" bestFit="1" customWidth="1"/>
    <col min="23" max="16384" width="9.140625" style="40"/>
  </cols>
  <sheetData>
    <row r="1" spans="1:23" ht="12.7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43" t="s">
        <v>45</v>
      </c>
      <c r="W1" s="81"/>
    </row>
    <row r="2" spans="1:23" ht="12.75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43"/>
      <c r="W2" s="81"/>
    </row>
    <row r="3" spans="1:23" ht="23.25" thickBot="1">
      <c r="A3" s="79"/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44" t="s">
        <v>46</v>
      </c>
      <c r="W3" s="81"/>
    </row>
    <row r="4" spans="1:23" ht="12.75" thickTop="1" thickBot="1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W4" s="81"/>
    </row>
    <row r="5" spans="1:23" ht="22.5" thickTop="1" thickBot="1">
      <c r="A5" s="45"/>
      <c r="B5" s="46"/>
      <c r="C5" s="47"/>
      <c r="D5" s="48" t="s">
        <v>0</v>
      </c>
      <c r="E5" s="48" t="s">
        <v>69</v>
      </c>
      <c r="F5" s="48" t="s">
        <v>70</v>
      </c>
      <c r="G5" s="48" t="s">
        <v>47</v>
      </c>
      <c r="H5" s="48" t="s">
        <v>48</v>
      </c>
      <c r="I5" s="48" t="s">
        <v>1</v>
      </c>
      <c r="J5" s="48" t="s">
        <v>2</v>
      </c>
      <c r="K5" s="48" t="s">
        <v>49</v>
      </c>
      <c r="L5" s="48" t="s">
        <v>50</v>
      </c>
      <c r="M5" s="48" t="s">
        <v>51</v>
      </c>
      <c r="N5" s="48" t="s">
        <v>52</v>
      </c>
      <c r="O5" s="48" t="s">
        <v>53</v>
      </c>
      <c r="P5" s="48" t="s">
        <v>71</v>
      </c>
      <c r="Q5" s="48" t="s">
        <v>72</v>
      </c>
      <c r="R5" s="48" t="s">
        <v>54</v>
      </c>
      <c r="S5" s="48" t="s">
        <v>55</v>
      </c>
      <c r="T5" s="48" t="s">
        <v>56</v>
      </c>
      <c r="U5" s="49" t="s">
        <v>57</v>
      </c>
    </row>
    <row r="6" spans="1:23" ht="12" thickBot="1">
      <c r="A6" s="50" t="s">
        <v>3</v>
      </c>
      <c r="B6" s="82" t="s">
        <v>4</v>
      </c>
      <c r="C6" s="83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1"/>
    </row>
    <row r="7" spans="1:23" ht="12" thickBot="1">
      <c r="A7" s="84" t="s">
        <v>5</v>
      </c>
      <c r="B7" s="85"/>
      <c r="C7" s="86"/>
      <c r="D7" s="52">
        <v>27016210.854899999</v>
      </c>
      <c r="E7" s="64"/>
      <c r="F7" s="64"/>
      <c r="G7" s="52">
        <v>20838014.1406</v>
      </c>
      <c r="H7" s="53">
        <v>29.648682799685002</v>
      </c>
      <c r="I7" s="52">
        <v>2164195.3048</v>
      </c>
      <c r="J7" s="53">
        <v>8.0107285082410993</v>
      </c>
      <c r="K7" s="52">
        <v>1663801.291</v>
      </c>
      <c r="L7" s="53">
        <v>7.9844522600563597</v>
      </c>
      <c r="M7" s="53">
        <v>0.30075347128697499</v>
      </c>
      <c r="N7" s="52">
        <v>466221343.50029999</v>
      </c>
      <c r="O7" s="52">
        <v>7889365160.5916004</v>
      </c>
      <c r="P7" s="52">
        <v>1148341</v>
      </c>
      <c r="Q7" s="52">
        <v>1263208</v>
      </c>
      <c r="R7" s="53">
        <v>-9.0932768000202699</v>
      </c>
      <c r="S7" s="52">
        <v>23.526296505045099</v>
      </c>
      <c r="T7" s="52">
        <v>22.817086873579001</v>
      </c>
      <c r="U7" s="54">
        <v>3.0145400544195402</v>
      </c>
    </row>
    <row r="8" spans="1:23" ht="12" thickBot="1">
      <c r="A8" s="76">
        <v>42729</v>
      </c>
      <c r="B8" s="72" t="s">
        <v>6</v>
      </c>
      <c r="C8" s="73"/>
      <c r="D8" s="55">
        <v>808297.30689999997</v>
      </c>
      <c r="E8" s="58"/>
      <c r="F8" s="58"/>
      <c r="G8" s="55">
        <v>631938.34340000001</v>
      </c>
      <c r="H8" s="56">
        <v>27.907621897278901</v>
      </c>
      <c r="I8" s="55">
        <v>208617.5238</v>
      </c>
      <c r="J8" s="56">
        <v>25.809503757979201</v>
      </c>
      <c r="K8" s="55">
        <v>153964.70310000001</v>
      </c>
      <c r="L8" s="56">
        <v>24.363880544362601</v>
      </c>
      <c r="M8" s="56">
        <v>0.35496980541379702</v>
      </c>
      <c r="N8" s="55">
        <v>16287990.470699999</v>
      </c>
      <c r="O8" s="55">
        <v>293583080.91360003</v>
      </c>
      <c r="P8" s="55">
        <v>26574</v>
      </c>
      <c r="Q8" s="55">
        <v>27238</v>
      </c>
      <c r="R8" s="56">
        <v>-2.4377707614362301</v>
      </c>
      <c r="S8" s="55">
        <v>30.416847554000199</v>
      </c>
      <c r="T8" s="55">
        <v>29.3859613371026</v>
      </c>
      <c r="U8" s="57">
        <v>3.3891948041867299</v>
      </c>
    </row>
    <row r="9" spans="1:23" ht="12" thickBot="1">
      <c r="A9" s="77"/>
      <c r="B9" s="72" t="s">
        <v>7</v>
      </c>
      <c r="C9" s="73"/>
      <c r="D9" s="55">
        <v>185740.47630000001</v>
      </c>
      <c r="E9" s="58"/>
      <c r="F9" s="58"/>
      <c r="G9" s="55">
        <v>150913.72500000001</v>
      </c>
      <c r="H9" s="56">
        <v>23.0772590763365</v>
      </c>
      <c r="I9" s="55">
        <v>44773.3629</v>
      </c>
      <c r="J9" s="56">
        <v>24.105334384781099</v>
      </c>
      <c r="K9" s="55">
        <v>26041.870299999999</v>
      </c>
      <c r="L9" s="56">
        <v>17.2561311438042</v>
      </c>
      <c r="M9" s="56">
        <v>0.71928369138678905</v>
      </c>
      <c r="N9" s="55">
        <v>2636835.0062000002</v>
      </c>
      <c r="O9" s="55">
        <v>40382025.360699996</v>
      </c>
      <c r="P9" s="55">
        <v>10609</v>
      </c>
      <c r="Q9" s="55">
        <v>14853</v>
      </c>
      <c r="R9" s="56">
        <v>-28.573352184743801</v>
      </c>
      <c r="S9" s="55">
        <v>17.507821312093501</v>
      </c>
      <c r="T9" s="55">
        <v>17.7925900693463</v>
      </c>
      <c r="U9" s="57">
        <v>-1.62652309602937</v>
      </c>
    </row>
    <row r="10" spans="1:23" ht="12" thickBot="1">
      <c r="A10" s="77"/>
      <c r="B10" s="72" t="s">
        <v>8</v>
      </c>
      <c r="C10" s="73"/>
      <c r="D10" s="55">
        <v>267764.22629999998</v>
      </c>
      <c r="E10" s="58"/>
      <c r="F10" s="58"/>
      <c r="G10" s="55">
        <v>238879.67920000001</v>
      </c>
      <c r="H10" s="56">
        <v>12.0916719231763</v>
      </c>
      <c r="I10" s="55">
        <v>55554.623</v>
      </c>
      <c r="J10" s="56">
        <v>20.747589686516701</v>
      </c>
      <c r="K10" s="55">
        <v>52966.748699999996</v>
      </c>
      <c r="L10" s="56">
        <v>22.172982179724901</v>
      </c>
      <c r="M10" s="56">
        <v>4.8858469955509999E-2</v>
      </c>
      <c r="N10" s="55">
        <v>3235397.9454000001</v>
      </c>
      <c r="O10" s="55">
        <v>63876508.589100003</v>
      </c>
      <c r="P10" s="55">
        <v>123299</v>
      </c>
      <c r="Q10" s="55">
        <v>139224</v>
      </c>
      <c r="R10" s="56">
        <v>-11.4384014250417</v>
      </c>
      <c r="S10" s="55">
        <v>2.171665839139</v>
      </c>
      <c r="T10" s="55">
        <v>2.5731925910762499</v>
      </c>
      <c r="U10" s="57">
        <v>-18.489343282042</v>
      </c>
    </row>
    <row r="11" spans="1:23" ht="12" thickBot="1">
      <c r="A11" s="77"/>
      <c r="B11" s="72" t="s">
        <v>9</v>
      </c>
      <c r="C11" s="73"/>
      <c r="D11" s="55">
        <v>76131.010500000004</v>
      </c>
      <c r="E11" s="58"/>
      <c r="F11" s="58"/>
      <c r="G11" s="55">
        <v>76065.120599999995</v>
      </c>
      <c r="H11" s="56">
        <v>8.6623013912645999E-2</v>
      </c>
      <c r="I11" s="55">
        <v>17621.766</v>
      </c>
      <c r="J11" s="56">
        <v>23.1466335259007</v>
      </c>
      <c r="K11" s="55">
        <v>16214.426799999999</v>
      </c>
      <c r="L11" s="56">
        <v>21.316507056192101</v>
      </c>
      <c r="M11" s="56">
        <v>8.6795494984750005E-2</v>
      </c>
      <c r="N11" s="55">
        <v>1530739.6103999999</v>
      </c>
      <c r="O11" s="55">
        <v>24041432.130899999</v>
      </c>
      <c r="P11" s="55">
        <v>3433</v>
      </c>
      <c r="Q11" s="55">
        <v>3397</v>
      </c>
      <c r="R11" s="56">
        <v>1.05975861053871</v>
      </c>
      <c r="S11" s="55">
        <v>22.176233760559299</v>
      </c>
      <c r="T11" s="55">
        <v>22.179918074771901</v>
      </c>
      <c r="U11" s="57">
        <v>-1.6613795887818E-2</v>
      </c>
    </row>
    <row r="12" spans="1:23" ht="12" thickBot="1">
      <c r="A12" s="77"/>
      <c r="B12" s="72" t="s">
        <v>10</v>
      </c>
      <c r="C12" s="73"/>
      <c r="D12" s="55">
        <v>208817.17290000001</v>
      </c>
      <c r="E12" s="58"/>
      <c r="F12" s="58"/>
      <c r="G12" s="55">
        <v>233029.51860000001</v>
      </c>
      <c r="H12" s="56">
        <v>-10.390248345129599</v>
      </c>
      <c r="I12" s="55">
        <v>33102.434099999999</v>
      </c>
      <c r="J12" s="56">
        <v>15.852352390505899</v>
      </c>
      <c r="K12" s="55">
        <v>33015.756099999999</v>
      </c>
      <c r="L12" s="56">
        <v>14.1680574625708</v>
      </c>
      <c r="M12" s="56">
        <v>2.625352566134E-3</v>
      </c>
      <c r="N12" s="55">
        <v>5913422.3180999998</v>
      </c>
      <c r="O12" s="55">
        <v>92994077.003000006</v>
      </c>
      <c r="P12" s="55">
        <v>1908</v>
      </c>
      <c r="Q12" s="55">
        <v>1890</v>
      </c>
      <c r="R12" s="56">
        <v>0.952380952380949</v>
      </c>
      <c r="S12" s="55">
        <v>109.44296273584899</v>
      </c>
      <c r="T12" s="55">
        <v>110.868063915344</v>
      </c>
      <c r="U12" s="57">
        <v>-1.3021405340921499</v>
      </c>
    </row>
    <row r="13" spans="1:23" ht="12" thickBot="1">
      <c r="A13" s="77"/>
      <c r="B13" s="72" t="s">
        <v>11</v>
      </c>
      <c r="C13" s="73"/>
      <c r="D13" s="55">
        <v>284546.3346</v>
      </c>
      <c r="E13" s="58"/>
      <c r="F13" s="58"/>
      <c r="G13" s="55">
        <v>307978.38669999997</v>
      </c>
      <c r="H13" s="56">
        <v>-7.6083430240268797</v>
      </c>
      <c r="I13" s="55">
        <v>85797.858699999997</v>
      </c>
      <c r="J13" s="56">
        <v>30.152508842052001</v>
      </c>
      <c r="K13" s="55">
        <v>71870.402700000006</v>
      </c>
      <c r="L13" s="56">
        <v>23.336183902414099</v>
      </c>
      <c r="M13" s="56">
        <v>0.19378569587449901</v>
      </c>
      <c r="N13" s="55">
        <v>6579303.4774000002</v>
      </c>
      <c r="O13" s="55">
        <v>126302532.9377</v>
      </c>
      <c r="P13" s="55">
        <v>9058</v>
      </c>
      <c r="Q13" s="55">
        <v>9183</v>
      </c>
      <c r="R13" s="56">
        <v>-1.3612109332462199</v>
      </c>
      <c r="S13" s="55">
        <v>31.413814815632598</v>
      </c>
      <c r="T13" s="55">
        <v>31.014129815964299</v>
      </c>
      <c r="U13" s="57">
        <v>1.2723223906872001</v>
      </c>
    </row>
    <row r="14" spans="1:23" ht="12" thickBot="1">
      <c r="A14" s="77"/>
      <c r="B14" s="72" t="s">
        <v>12</v>
      </c>
      <c r="C14" s="73"/>
      <c r="D14" s="55">
        <v>167717.8903</v>
      </c>
      <c r="E14" s="58"/>
      <c r="F14" s="58"/>
      <c r="G14" s="55">
        <v>190566.6312</v>
      </c>
      <c r="H14" s="56">
        <v>-11.989896004416501</v>
      </c>
      <c r="I14" s="55">
        <v>33776.918799999999</v>
      </c>
      <c r="J14" s="56">
        <v>20.139126922943401</v>
      </c>
      <c r="K14" s="55">
        <v>34578.657299999999</v>
      </c>
      <c r="L14" s="56">
        <v>18.145179500869499</v>
      </c>
      <c r="M14" s="56">
        <v>-2.3185934984236999E-2</v>
      </c>
      <c r="N14" s="55">
        <v>2798756.8206000002</v>
      </c>
      <c r="O14" s="55">
        <v>51224779.819499999</v>
      </c>
      <c r="P14" s="55">
        <v>2906</v>
      </c>
      <c r="Q14" s="55">
        <v>2418</v>
      </c>
      <c r="R14" s="56">
        <v>20.181968569065301</v>
      </c>
      <c r="S14" s="55">
        <v>57.714346283551301</v>
      </c>
      <c r="T14" s="55">
        <v>59.397791439206003</v>
      </c>
      <c r="U14" s="57">
        <v>-2.9168573570666401</v>
      </c>
    </row>
    <row r="15" spans="1:23" ht="12" thickBot="1">
      <c r="A15" s="77"/>
      <c r="B15" s="72" t="s">
        <v>13</v>
      </c>
      <c r="C15" s="73"/>
      <c r="D15" s="55">
        <v>108595.81909999999</v>
      </c>
      <c r="E15" s="58"/>
      <c r="F15" s="58"/>
      <c r="G15" s="55">
        <v>112075.50539999999</v>
      </c>
      <c r="H15" s="56">
        <v>-3.1047696707508998</v>
      </c>
      <c r="I15" s="55">
        <v>14330.3478</v>
      </c>
      <c r="J15" s="56">
        <v>13.1960400674394</v>
      </c>
      <c r="K15" s="55">
        <v>8531.0944999999992</v>
      </c>
      <c r="L15" s="56">
        <v>7.6119170460595598</v>
      </c>
      <c r="M15" s="56">
        <v>0.67977834497085898</v>
      </c>
      <c r="N15" s="55">
        <v>2188973.5976999998</v>
      </c>
      <c r="O15" s="55">
        <v>46368732.218599997</v>
      </c>
      <c r="P15" s="55">
        <v>3285</v>
      </c>
      <c r="Q15" s="55">
        <v>3257</v>
      </c>
      <c r="R15" s="56">
        <v>0.85968682836965504</v>
      </c>
      <c r="S15" s="55">
        <v>33.058088006088298</v>
      </c>
      <c r="T15" s="55">
        <v>34.820018513969899</v>
      </c>
      <c r="U15" s="57">
        <v>-5.3298016133211803</v>
      </c>
    </row>
    <row r="16" spans="1:23" ht="12" thickBot="1">
      <c r="A16" s="77"/>
      <c r="B16" s="72" t="s">
        <v>14</v>
      </c>
      <c r="C16" s="73"/>
      <c r="D16" s="55">
        <v>1119381.5530000001</v>
      </c>
      <c r="E16" s="58"/>
      <c r="F16" s="58"/>
      <c r="G16" s="55">
        <v>677895.8652</v>
      </c>
      <c r="H16" s="56">
        <v>65.125885916083604</v>
      </c>
      <c r="I16" s="55">
        <v>-68728.055200000003</v>
      </c>
      <c r="J16" s="56">
        <v>-6.1398238175182804</v>
      </c>
      <c r="K16" s="55">
        <v>30075.683099999998</v>
      </c>
      <c r="L16" s="56">
        <v>4.4366228861901602</v>
      </c>
      <c r="M16" s="56">
        <v>-3.2851702144713699</v>
      </c>
      <c r="N16" s="55">
        <v>19583560.265700001</v>
      </c>
      <c r="O16" s="55">
        <v>398490320.00840002</v>
      </c>
      <c r="P16" s="55">
        <v>51032</v>
      </c>
      <c r="Q16" s="55">
        <v>58024</v>
      </c>
      <c r="R16" s="56">
        <v>-12.0501861298773</v>
      </c>
      <c r="S16" s="55">
        <v>21.9348948306945</v>
      </c>
      <c r="T16" s="55">
        <v>21.200574536398701</v>
      </c>
      <c r="U16" s="57">
        <v>3.3477265332869002</v>
      </c>
    </row>
    <row r="17" spans="1:21" ht="12" thickBot="1">
      <c r="A17" s="77"/>
      <c r="B17" s="72" t="s">
        <v>15</v>
      </c>
      <c r="C17" s="73"/>
      <c r="D17" s="55">
        <v>734651.5527</v>
      </c>
      <c r="E17" s="58"/>
      <c r="F17" s="58"/>
      <c r="G17" s="55">
        <v>503381.51659999997</v>
      </c>
      <c r="H17" s="56">
        <v>45.943291216187703</v>
      </c>
      <c r="I17" s="55">
        <v>115591.9167</v>
      </c>
      <c r="J17" s="56">
        <v>15.7342506491922</v>
      </c>
      <c r="K17" s="55">
        <v>57668.829400000002</v>
      </c>
      <c r="L17" s="56">
        <v>11.456286633151301</v>
      </c>
      <c r="M17" s="56">
        <v>1.0044089311790301</v>
      </c>
      <c r="N17" s="55">
        <v>14617592.7915</v>
      </c>
      <c r="O17" s="55">
        <v>389887846.01279998</v>
      </c>
      <c r="P17" s="55">
        <v>12976</v>
      </c>
      <c r="Q17" s="55">
        <v>14154</v>
      </c>
      <c r="R17" s="56">
        <v>-8.3227356224388807</v>
      </c>
      <c r="S17" s="55">
        <v>56.616180078606703</v>
      </c>
      <c r="T17" s="55">
        <v>53.939994934294198</v>
      </c>
      <c r="U17" s="57">
        <v>4.7268910417425198</v>
      </c>
    </row>
    <row r="18" spans="1:21" ht="12" customHeight="1" thickBot="1">
      <c r="A18" s="77"/>
      <c r="B18" s="72" t="s">
        <v>16</v>
      </c>
      <c r="C18" s="73"/>
      <c r="D18" s="55">
        <v>2798270.3321000002</v>
      </c>
      <c r="E18" s="58"/>
      <c r="F18" s="58"/>
      <c r="G18" s="55">
        <v>2641814.1031999998</v>
      </c>
      <c r="H18" s="56">
        <v>5.9223027354758297</v>
      </c>
      <c r="I18" s="55">
        <v>412056.62579999998</v>
      </c>
      <c r="J18" s="56">
        <v>14.725404514108099</v>
      </c>
      <c r="K18" s="55">
        <v>183863.6894</v>
      </c>
      <c r="L18" s="56">
        <v>6.9597512246334103</v>
      </c>
      <c r="M18" s="56">
        <v>1.2410984308248101</v>
      </c>
      <c r="N18" s="55">
        <v>43778363.026000001</v>
      </c>
      <c r="O18" s="55">
        <v>764484288.84539998</v>
      </c>
      <c r="P18" s="55">
        <v>108338</v>
      </c>
      <c r="Q18" s="55">
        <v>123221</v>
      </c>
      <c r="R18" s="56">
        <v>-12.0782983420034</v>
      </c>
      <c r="S18" s="55">
        <v>25.829075043844298</v>
      </c>
      <c r="T18" s="55">
        <v>26.557367931602599</v>
      </c>
      <c r="U18" s="57">
        <v>-2.8196630600284398</v>
      </c>
    </row>
    <row r="19" spans="1:21" ht="12" customHeight="1" thickBot="1">
      <c r="A19" s="77"/>
      <c r="B19" s="72" t="s">
        <v>17</v>
      </c>
      <c r="C19" s="73"/>
      <c r="D19" s="55">
        <v>717995.25679999997</v>
      </c>
      <c r="E19" s="58"/>
      <c r="F19" s="58"/>
      <c r="G19" s="55">
        <v>581201.03020000004</v>
      </c>
      <c r="H19" s="56">
        <v>23.536473524991401</v>
      </c>
      <c r="I19" s="55">
        <v>79382.563999999998</v>
      </c>
      <c r="J19" s="56">
        <v>11.056140447751201</v>
      </c>
      <c r="K19" s="55">
        <v>46659.369599999998</v>
      </c>
      <c r="L19" s="56">
        <v>8.0280947857136091</v>
      </c>
      <c r="M19" s="56">
        <v>0.70132097112602199</v>
      </c>
      <c r="N19" s="55">
        <v>14738162.4014</v>
      </c>
      <c r="O19" s="55">
        <v>236529976.68920001</v>
      </c>
      <c r="P19" s="55">
        <v>16985</v>
      </c>
      <c r="Q19" s="55">
        <v>18080</v>
      </c>
      <c r="R19" s="56">
        <v>-6.0564159292035402</v>
      </c>
      <c r="S19" s="55">
        <v>42.272314206652901</v>
      </c>
      <c r="T19" s="55">
        <v>38.867178788716799</v>
      </c>
      <c r="U19" s="57">
        <v>8.0552377645797506</v>
      </c>
    </row>
    <row r="20" spans="1:21" ht="12" thickBot="1">
      <c r="A20" s="77"/>
      <c r="B20" s="72" t="s">
        <v>18</v>
      </c>
      <c r="C20" s="73"/>
      <c r="D20" s="55">
        <v>1404250.4668000001</v>
      </c>
      <c r="E20" s="58"/>
      <c r="F20" s="58"/>
      <c r="G20" s="55">
        <v>1166616.7265999999</v>
      </c>
      <c r="H20" s="56">
        <v>20.3694782340865</v>
      </c>
      <c r="I20" s="55">
        <v>118620.1431</v>
      </c>
      <c r="J20" s="56">
        <v>8.4472211976764502</v>
      </c>
      <c r="K20" s="55">
        <v>81206.504100000006</v>
      </c>
      <c r="L20" s="56">
        <v>6.9608554590734402</v>
      </c>
      <c r="M20" s="56">
        <v>0.46072219725070002</v>
      </c>
      <c r="N20" s="55">
        <v>31629968.701000001</v>
      </c>
      <c r="O20" s="55">
        <v>477755597.6311</v>
      </c>
      <c r="P20" s="55">
        <v>53178</v>
      </c>
      <c r="Q20" s="55">
        <v>54848</v>
      </c>
      <c r="R20" s="56">
        <v>-3.0447782963827299</v>
      </c>
      <c r="S20" s="55">
        <v>26.406605490992501</v>
      </c>
      <c r="T20" s="55">
        <v>26.071302630907201</v>
      </c>
      <c r="U20" s="57">
        <v>1.2697688849089199</v>
      </c>
    </row>
    <row r="21" spans="1:21" ht="12" customHeight="1" thickBot="1">
      <c r="A21" s="77"/>
      <c r="B21" s="72" t="s">
        <v>19</v>
      </c>
      <c r="C21" s="73"/>
      <c r="D21" s="55">
        <v>433937.21830000001</v>
      </c>
      <c r="E21" s="58"/>
      <c r="F21" s="58"/>
      <c r="G21" s="55">
        <v>349133.99589999998</v>
      </c>
      <c r="H21" s="56">
        <v>24.289591788789799</v>
      </c>
      <c r="I21" s="55">
        <v>62613.765399999997</v>
      </c>
      <c r="J21" s="56">
        <v>14.429222191472</v>
      </c>
      <c r="K21" s="55">
        <v>43240.015599999999</v>
      </c>
      <c r="L21" s="56">
        <v>12.384934182228699</v>
      </c>
      <c r="M21" s="56">
        <v>0.44805140634593099</v>
      </c>
      <c r="N21" s="55">
        <v>9148452.6687000003</v>
      </c>
      <c r="O21" s="55">
        <v>148391344.6494</v>
      </c>
      <c r="P21" s="55">
        <v>34158</v>
      </c>
      <c r="Q21" s="55">
        <v>35095</v>
      </c>
      <c r="R21" s="56">
        <v>-2.6698959965807099</v>
      </c>
      <c r="S21" s="55">
        <v>12.703823944610299</v>
      </c>
      <c r="T21" s="55">
        <v>12.5435958968514</v>
      </c>
      <c r="U21" s="57">
        <v>1.26125840894478</v>
      </c>
    </row>
    <row r="22" spans="1:21" ht="12" customHeight="1" thickBot="1">
      <c r="A22" s="77"/>
      <c r="B22" s="72" t="s">
        <v>20</v>
      </c>
      <c r="C22" s="73"/>
      <c r="D22" s="55">
        <v>1656911.6191</v>
      </c>
      <c r="E22" s="58"/>
      <c r="F22" s="58"/>
      <c r="G22" s="55">
        <v>1235049.3907999999</v>
      </c>
      <c r="H22" s="56">
        <v>34.1575188362904</v>
      </c>
      <c r="I22" s="55">
        <v>22246.408100000001</v>
      </c>
      <c r="J22" s="56">
        <v>1.34264301387927</v>
      </c>
      <c r="K22" s="55">
        <v>134196.9014</v>
      </c>
      <c r="L22" s="56">
        <v>10.865711314838499</v>
      </c>
      <c r="M22" s="56">
        <v>-0.83422562020496904</v>
      </c>
      <c r="N22" s="55">
        <v>29755649.988299999</v>
      </c>
      <c r="O22" s="55">
        <v>511908001.10729998</v>
      </c>
      <c r="P22" s="55">
        <v>89100</v>
      </c>
      <c r="Q22" s="55">
        <v>100188</v>
      </c>
      <c r="R22" s="56">
        <v>-11.0671936758893</v>
      </c>
      <c r="S22" s="55">
        <v>18.596090001122299</v>
      </c>
      <c r="T22" s="55">
        <v>18.594239239230198</v>
      </c>
      <c r="U22" s="57">
        <v>9.9524249020879994E-3</v>
      </c>
    </row>
    <row r="23" spans="1:21" ht="12" thickBot="1">
      <c r="A23" s="77"/>
      <c r="B23" s="72" t="s">
        <v>21</v>
      </c>
      <c r="C23" s="73"/>
      <c r="D23" s="55">
        <v>2785196.3583</v>
      </c>
      <c r="E23" s="58"/>
      <c r="F23" s="58"/>
      <c r="G23" s="55">
        <v>2630578.1450999998</v>
      </c>
      <c r="H23" s="56">
        <v>5.87772742991912</v>
      </c>
      <c r="I23" s="55">
        <v>228133.3419</v>
      </c>
      <c r="J23" s="56">
        <v>8.1909248954801104</v>
      </c>
      <c r="K23" s="55">
        <v>235660.58050000001</v>
      </c>
      <c r="L23" s="56">
        <v>8.9585090235379194</v>
      </c>
      <c r="M23" s="56">
        <v>-3.1941016966136E-2</v>
      </c>
      <c r="N23" s="55">
        <v>56129049.892399997</v>
      </c>
      <c r="O23" s="55">
        <v>1143568117.0509</v>
      </c>
      <c r="P23" s="55">
        <v>87382</v>
      </c>
      <c r="Q23" s="55">
        <v>91943</v>
      </c>
      <c r="R23" s="56">
        <v>-4.9606821617741401</v>
      </c>
      <c r="S23" s="55">
        <v>31.873799618914699</v>
      </c>
      <c r="T23" s="55">
        <v>32.7233846035044</v>
      </c>
      <c r="U23" s="57">
        <v>-2.66546503632261</v>
      </c>
    </row>
    <row r="24" spans="1:21" ht="12" thickBot="1">
      <c r="A24" s="77"/>
      <c r="B24" s="72" t="s">
        <v>22</v>
      </c>
      <c r="C24" s="73"/>
      <c r="D24" s="55">
        <v>429529.25140000001</v>
      </c>
      <c r="E24" s="58"/>
      <c r="F24" s="58"/>
      <c r="G24" s="55">
        <v>307654.93180000002</v>
      </c>
      <c r="H24" s="56">
        <v>39.613965843794098</v>
      </c>
      <c r="I24" s="55">
        <v>57145.014600000002</v>
      </c>
      <c r="J24" s="56">
        <v>13.3041031347091</v>
      </c>
      <c r="K24" s="55">
        <v>45197.381399999998</v>
      </c>
      <c r="L24" s="56">
        <v>14.6909334869307</v>
      </c>
      <c r="M24" s="56">
        <v>0.26434348251865802</v>
      </c>
      <c r="N24" s="55">
        <v>8160291.1991999997</v>
      </c>
      <c r="O24" s="55">
        <v>113152650.0675</v>
      </c>
      <c r="P24" s="55">
        <v>36507</v>
      </c>
      <c r="Q24" s="55">
        <v>37762</v>
      </c>
      <c r="R24" s="56">
        <v>-3.3234468513320201</v>
      </c>
      <c r="S24" s="55">
        <v>11.765668266359899</v>
      </c>
      <c r="T24" s="55">
        <v>11.839742375933501</v>
      </c>
      <c r="U24" s="57">
        <v>-0.62957843019756299</v>
      </c>
    </row>
    <row r="25" spans="1:21" ht="12" thickBot="1">
      <c r="A25" s="77"/>
      <c r="B25" s="72" t="s">
        <v>23</v>
      </c>
      <c r="C25" s="73"/>
      <c r="D25" s="55">
        <v>550703.18330000003</v>
      </c>
      <c r="E25" s="58"/>
      <c r="F25" s="58"/>
      <c r="G25" s="55">
        <v>425181.27140000003</v>
      </c>
      <c r="H25" s="56">
        <v>29.521975764993702</v>
      </c>
      <c r="I25" s="55">
        <v>39978.575799999999</v>
      </c>
      <c r="J25" s="56">
        <v>7.2595505187449296</v>
      </c>
      <c r="K25" s="55">
        <v>36241.830099999999</v>
      </c>
      <c r="L25" s="56">
        <v>8.5238538331347602</v>
      </c>
      <c r="M25" s="56">
        <v>0.103105877647167</v>
      </c>
      <c r="N25" s="55">
        <v>11804847.6149</v>
      </c>
      <c r="O25" s="55">
        <v>137198864.18959999</v>
      </c>
      <c r="P25" s="55">
        <v>24941</v>
      </c>
      <c r="Q25" s="55">
        <v>26051</v>
      </c>
      <c r="R25" s="56">
        <v>-4.26087290315151</v>
      </c>
      <c r="S25" s="55">
        <v>22.0802366905898</v>
      </c>
      <c r="T25" s="55">
        <v>22.2903788223101</v>
      </c>
      <c r="U25" s="57">
        <v>-0.95172046688182299</v>
      </c>
    </row>
    <row r="26" spans="1:21" ht="12" thickBot="1">
      <c r="A26" s="77"/>
      <c r="B26" s="72" t="s">
        <v>24</v>
      </c>
      <c r="C26" s="73"/>
      <c r="D26" s="55">
        <v>922073.18030000001</v>
      </c>
      <c r="E26" s="58"/>
      <c r="F26" s="58"/>
      <c r="G26" s="55">
        <v>725265.82330000005</v>
      </c>
      <c r="H26" s="56">
        <v>27.135892892969299</v>
      </c>
      <c r="I26" s="55">
        <v>195527.81950000001</v>
      </c>
      <c r="J26" s="56">
        <v>21.205238768183701</v>
      </c>
      <c r="K26" s="55">
        <v>156068.48370000001</v>
      </c>
      <c r="L26" s="56">
        <v>21.5187974789546</v>
      </c>
      <c r="M26" s="56">
        <v>0.25283346685068098</v>
      </c>
      <c r="N26" s="55">
        <v>18426399.002300002</v>
      </c>
      <c r="O26" s="55">
        <v>252760034.35800001</v>
      </c>
      <c r="P26" s="55">
        <v>62459</v>
      </c>
      <c r="Q26" s="55">
        <v>65914</v>
      </c>
      <c r="R26" s="56">
        <v>-5.2416785508389703</v>
      </c>
      <c r="S26" s="55">
        <v>14.7628553178885</v>
      </c>
      <c r="T26" s="55">
        <v>14.3726971887611</v>
      </c>
      <c r="U26" s="57">
        <v>2.6428365023306402</v>
      </c>
    </row>
    <row r="27" spans="1:21" ht="12" thickBot="1">
      <c r="A27" s="77"/>
      <c r="B27" s="72" t="s">
        <v>25</v>
      </c>
      <c r="C27" s="73"/>
      <c r="D27" s="55">
        <v>377740.03129999997</v>
      </c>
      <c r="E27" s="58"/>
      <c r="F27" s="58"/>
      <c r="G27" s="55">
        <v>306608.87599999999</v>
      </c>
      <c r="H27" s="56">
        <v>23.1993138059056</v>
      </c>
      <c r="I27" s="55">
        <v>90155.547300000006</v>
      </c>
      <c r="J27" s="56">
        <v>23.8670884284432</v>
      </c>
      <c r="K27" s="55">
        <v>83147.654599999994</v>
      </c>
      <c r="L27" s="56">
        <v>27.118476048292901</v>
      </c>
      <c r="M27" s="56">
        <v>8.4282506027535994E-2</v>
      </c>
      <c r="N27" s="55">
        <v>6637260.3575999998</v>
      </c>
      <c r="O27" s="55">
        <v>92235298.028799996</v>
      </c>
      <c r="P27" s="55">
        <v>43872</v>
      </c>
      <c r="Q27" s="55">
        <v>46249</v>
      </c>
      <c r="R27" s="56">
        <v>-5.1395705853099498</v>
      </c>
      <c r="S27" s="55">
        <v>8.6100481240882605</v>
      </c>
      <c r="T27" s="55">
        <v>8.9269917836061303</v>
      </c>
      <c r="U27" s="57">
        <v>-3.68109045327127</v>
      </c>
    </row>
    <row r="28" spans="1:21" ht="12" thickBot="1">
      <c r="A28" s="77"/>
      <c r="B28" s="72" t="s">
        <v>26</v>
      </c>
      <c r="C28" s="73"/>
      <c r="D28" s="55">
        <v>1729079.5867999999</v>
      </c>
      <c r="E28" s="58"/>
      <c r="F28" s="58"/>
      <c r="G28" s="55">
        <v>1319559.5713</v>
      </c>
      <c r="H28" s="56">
        <v>31.034598543857399</v>
      </c>
      <c r="I28" s="55">
        <v>56285.251400000001</v>
      </c>
      <c r="J28" s="56">
        <v>3.2552146141616798</v>
      </c>
      <c r="K28" s="55">
        <v>55954.925000000003</v>
      </c>
      <c r="L28" s="56">
        <v>4.2404243216450199</v>
      </c>
      <c r="M28" s="56">
        <v>5.903437454344E-3</v>
      </c>
      <c r="N28" s="55">
        <v>38534923.722099997</v>
      </c>
      <c r="O28" s="55">
        <v>411228351.30989999</v>
      </c>
      <c r="P28" s="55">
        <v>49954</v>
      </c>
      <c r="Q28" s="55">
        <v>51213</v>
      </c>
      <c r="R28" s="56">
        <v>-2.4583601819850398</v>
      </c>
      <c r="S28" s="55">
        <v>34.613436097209402</v>
      </c>
      <c r="T28" s="55">
        <v>30.373560701384399</v>
      </c>
      <c r="U28" s="57">
        <v>12.249218436209601</v>
      </c>
    </row>
    <row r="29" spans="1:21" ht="12" thickBot="1">
      <c r="A29" s="77"/>
      <c r="B29" s="72" t="s">
        <v>27</v>
      </c>
      <c r="C29" s="73"/>
      <c r="D29" s="55">
        <v>855340.87329999998</v>
      </c>
      <c r="E29" s="58"/>
      <c r="F29" s="58"/>
      <c r="G29" s="55">
        <v>703651.0024</v>
      </c>
      <c r="H29" s="56">
        <v>21.557543495656098</v>
      </c>
      <c r="I29" s="55">
        <v>128089.6897</v>
      </c>
      <c r="J29" s="56">
        <v>14.9752798794492</v>
      </c>
      <c r="K29" s="55">
        <v>113119.57640000001</v>
      </c>
      <c r="L29" s="56">
        <v>16.076091132418501</v>
      </c>
      <c r="M29" s="56">
        <v>0.13233883803687899</v>
      </c>
      <c r="N29" s="55">
        <v>20379538.0013</v>
      </c>
      <c r="O29" s="55">
        <v>279000546.43489999</v>
      </c>
      <c r="P29" s="55">
        <v>118236</v>
      </c>
      <c r="Q29" s="55">
        <v>119863</v>
      </c>
      <c r="R29" s="56">
        <v>-1.35738301227234</v>
      </c>
      <c r="S29" s="55">
        <v>7.2341831024391903</v>
      </c>
      <c r="T29" s="55">
        <v>7.2875154125960497</v>
      </c>
      <c r="U29" s="57">
        <v>-0.73722643457663295</v>
      </c>
    </row>
    <row r="30" spans="1:21" ht="12" thickBot="1">
      <c r="A30" s="77"/>
      <c r="B30" s="72" t="s">
        <v>28</v>
      </c>
      <c r="C30" s="73"/>
      <c r="D30" s="55">
        <v>1225773.3077</v>
      </c>
      <c r="E30" s="58"/>
      <c r="F30" s="58"/>
      <c r="G30" s="55">
        <v>821266.57609999995</v>
      </c>
      <c r="H30" s="56">
        <v>49.2540112275002</v>
      </c>
      <c r="I30" s="55">
        <v>150242.45619999999</v>
      </c>
      <c r="J30" s="56">
        <v>12.256952835912999</v>
      </c>
      <c r="K30" s="55">
        <v>112854.6634</v>
      </c>
      <c r="L30" s="56">
        <v>13.7415385800698</v>
      </c>
      <c r="M30" s="56">
        <v>0.33129151843272397</v>
      </c>
      <c r="N30" s="55">
        <v>25585785.301600002</v>
      </c>
      <c r="O30" s="55">
        <v>432089766.15710002</v>
      </c>
      <c r="P30" s="55">
        <v>83383</v>
      </c>
      <c r="Q30" s="55">
        <v>124039</v>
      </c>
      <c r="R30" s="56">
        <v>-32.776787945726703</v>
      </c>
      <c r="S30" s="55">
        <v>14.7005181835626</v>
      </c>
      <c r="T30" s="55">
        <v>16.369520732995301</v>
      </c>
      <c r="U30" s="57">
        <v>-11.353358627173201</v>
      </c>
    </row>
    <row r="31" spans="1:21" ht="12" thickBot="1">
      <c r="A31" s="77"/>
      <c r="B31" s="72" t="s">
        <v>29</v>
      </c>
      <c r="C31" s="73"/>
      <c r="D31" s="55">
        <v>1173812.3585999999</v>
      </c>
      <c r="E31" s="58"/>
      <c r="F31" s="58"/>
      <c r="G31" s="55">
        <v>831332.86329999997</v>
      </c>
      <c r="H31" s="56">
        <v>41.196434114311003</v>
      </c>
      <c r="I31" s="55">
        <v>28535.3007</v>
      </c>
      <c r="J31" s="56">
        <v>2.4309933773430301</v>
      </c>
      <c r="K31" s="55">
        <v>36506.087599999999</v>
      </c>
      <c r="L31" s="56">
        <v>4.3912720417532896</v>
      </c>
      <c r="M31" s="56">
        <v>-0.21834130754674499</v>
      </c>
      <c r="N31" s="55">
        <v>21148790.809799999</v>
      </c>
      <c r="O31" s="55">
        <v>463223425.62279999</v>
      </c>
      <c r="P31" s="55">
        <v>38072</v>
      </c>
      <c r="Q31" s="55">
        <v>37955</v>
      </c>
      <c r="R31" s="56">
        <v>0.30825978131998599</v>
      </c>
      <c r="S31" s="55">
        <v>30.831381555999201</v>
      </c>
      <c r="T31" s="55">
        <v>29.3905084995389</v>
      </c>
      <c r="U31" s="57">
        <v>4.6733976349492101</v>
      </c>
    </row>
    <row r="32" spans="1:21" ht="12" thickBot="1">
      <c r="A32" s="77"/>
      <c r="B32" s="72" t="s">
        <v>30</v>
      </c>
      <c r="C32" s="73"/>
      <c r="D32" s="55">
        <v>191658.0434</v>
      </c>
      <c r="E32" s="58"/>
      <c r="F32" s="58"/>
      <c r="G32" s="55">
        <v>119201.3422</v>
      </c>
      <c r="H32" s="56">
        <v>60.785138709621002</v>
      </c>
      <c r="I32" s="55">
        <v>39318.780500000001</v>
      </c>
      <c r="J32" s="56">
        <v>20.515069340418801</v>
      </c>
      <c r="K32" s="55">
        <v>30338.0072</v>
      </c>
      <c r="L32" s="56">
        <v>25.451061741484299</v>
      </c>
      <c r="M32" s="56">
        <v>0.29602383705677299</v>
      </c>
      <c r="N32" s="55">
        <v>3597228.5139000001</v>
      </c>
      <c r="O32" s="55">
        <v>46090861.288099997</v>
      </c>
      <c r="P32" s="55">
        <v>33263</v>
      </c>
      <c r="Q32" s="55">
        <v>32840</v>
      </c>
      <c r="R32" s="56">
        <v>1.28806333739342</v>
      </c>
      <c r="S32" s="55">
        <v>5.7618989086973498</v>
      </c>
      <c r="T32" s="55">
        <v>5.6891792539585904</v>
      </c>
      <c r="U32" s="57">
        <v>1.26207793456767</v>
      </c>
    </row>
    <row r="33" spans="1:21" ht="12" thickBot="1">
      <c r="A33" s="77"/>
      <c r="B33" s="72" t="s">
        <v>66</v>
      </c>
      <c r="C33" s="73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5">
        <v>-0.70950000000000002</v>
      </c>
      <c r="O33" s="55">
        <v>536.04750000000001</v>
      </c>
      <c r="P33" s="58"/>
      <c r="Q33" s="58"/>
      <c r="R33" s="58"/>
      <c r="S33" s="58"/>
      <c r="T33" s="58"/>
      <c r="U33" s="59"/>
    </row>
    <row r="34" spans="1:21" ht="12" thickBot="1">
      <c r="A34" s="77"/>
      <c r="B34" s="72" t="s">
        <v>75</v>
      </c>
      <c r="C34" s="73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5">
        <v>1</v>
      </c>
      <c r="P34" s="58"/>
      <c r="Q34" s="58"/>
      <c r="R34" s="58"/>
      <c r="S34" s="58"/>
      <c r="T34" s="58"/>
      <c r="U34" s="59"/>
    </row>
    <row r="35" spans="1:21" ht="12" thickBot="1">
      <c r="A35" s="77"/>
      <c r="B35" s="72" t="s">
        <v>31</v>
      </c>
      <c r="C35" s="73"/>
      <c r="D35" s="55">
        <v>388282.11629999999</v>
      </c>
      <c r="E35" s="58"/>
      <c r="F35" s="58"/>
      <c r="G35" s="55">
        <v>260173.59779999999</v>
      </c>
      <c r="H35" s="56">
        <v>49.239630609436098</v>
      </c>
      <c r="I35" s="55">
        <v>36614.901400000002</v>
      </c>
      <c r="J35" s="56">
        <v>9.4299736874077595</v>
      </c>
      <c r="K35" s="55">
        <v>33105.096100000002</v>
      </c>
      <c r="L35" s="56">
        <v>12.724233504065401</v>
      </c>
      <c r="M35" s="56">
        <v>0.106020090967203</v>
      </c>
      <c r="N35" s="55">
        <v>7507517.3118000003</v>
      </c>
      <c r="O35" s="55">
        <v>80688049.359200001</v>
      </c>
      <c r="P35" s="55">
        <v>20149</v>
      </c>
      <c r="Q35" s="55">
        <v>20891</v>
      </c>
      <c r="R35" s="56">
        <v>-3.5517687042267001</v>
      </c>
      <c r="S35" s="55">
        <v>19.270540289840699</v>
      </c>
      <c r="T35" s="55">
        <v>19.504866248623799</v>
      </c>
      <c r="U35" s="57">
        <v>-1.2159802229658301</v>
      </c>
    </row>
    <row r="36" spans="1:21" ht="12" customHeight="1" thickBot="1">
      <c r="A36" s="77"/>
      <c r="B36" s="72" t="s">
        <v>74</v>
      </c>
      <c r="C36" s="73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5">
        <v>16.666699999999999</v>
      </c>
      <c r="O36" s="55">
        <v>434507.57410000003</v>
      </c>
      <c r="P36" s="58"/>
      <c r="Q36" s="58"/>
      <c r="R36" s="58"/>
      <c r="S36" s="58"/>
      <c r="T36" s="58"/>
      <c r="U36" s="59"/>
    </row>
    <row r="37" spans="1:21" ht="12" customHeight="1" thickBot="1">
      <c r="A37" s="77"/>
      <c r="B37" s="72" t="s">
        <v>61</v>
      </c>
      <c r="C37" s="73"/>
      <c r="D37" s="55">
        <v>3156662.61</v>
      </c>
      <c r="E37" s="58"/>
      <c r="F37" s="58"/>
      <c r="G37" s="55">
        <v>442603.56</v>
      </c>
      <c r="H37" s="56">
        <v>613.20316763832602</v>
      </c>
      <c r="I37" s="55">
        <v>13580.6</v>
      </c>
      <c r="J37" s="56">
        <v>0.430220193852139</v>
      </c>
      <c r="K37" s="55">
        <v>-13574.24</v>
      </c>
      <c r="L37" s="56">
        <v>-3.0669070985330502</v>
      </c>
      <c r="M37" s="56">
        <v>-2.00046853451832</v>
      </c>
      <c r="N37" s="55">
        <v>10818906.890000001</v>
      </c>
      <c r="O37" s="55">
        <v>97243355.870000005</v>
      </c>
      <c r="P37" s="55">
        <v>149</v>
      </c>
      <c r="Q37" s="55">
        <v>137</v>
      </c>
      <c r="R37" s="56">
        <v>8.7591240875912302</v>
      </c>
      <c r="S37" s="55">
        <v>21185.655100671102</v>
      </c>
      <c r="T37" s="55">
        <v>17782.864817518301</v>
      </c>
      <c r="U37" s="57">
        <v>16.0617656946803</v>
      </c>
    </row>
    <row r="38" spans="1:21" ht="12" thickBot="1">
      <c r="A38" s="77"/>
      <c r="B38" s="72" t="s">
        <v>35</v>
      </c>
      <c r="C38" s="73"/>
      <c r="D38" s="55">
        <v>636367.85</v>
      </c>
      <c r="E38" s="58"/>
      <c r="F38" s="58"/>
      <c r="G38" s="55">
        <v>866130.94</v>
      </c>
      <c r="H38" s="56">
        <v>-26.5275236559498</v>
      </c>
      <c r="I38" s="55">
        <v>-87528.4</v>
      </c>
      <c r="J38" s="56">
        <v>-13.7543717835525</v>
      </c>
      <c r="K38" s="55">
        <v>-134002.72</v>
      </c>
      <c r="L38" s="56">
        <v>-15.4714159039279</v>
      </c>
      <c r="M38" s="56">
        <v>-0.34681624372997799</v>
      </c>
      <c r="N38" s="55">
        <v>8601903.8300000001</v>
      </c>
      <c r="O38" s="55">
        <v>145343146.61000001</v>
      </c>
      <c r="P38" s="55">
        <v>259</v>
      </c>
      <c r="Q38" s="55">
        <v>357</v>
      </c>
      <c r="R38" s="56">
        <v>-27.4509803921569</v>
      </c>
      <c r="S38" s="55">
        <v>2457.0187258687301</v>
      </c>
      <c r="T38" s="55">
        <v>2494.1262464985998</v>
      </c>
      <c r="U38" s="57">
        <v>-1.51026608951685</v>
      </c>
    </row>
    <row r="39" spans="1:21" ht="12" thickBot="1">
      <c r="A39" s="77"/>
      <c r="B39" s="72" t="s">
        <v>36</v>
      </c>
      <c r="C39" s="73"/>
      <c r="D39" s="55">
        <v>223306.85</v>
      </c>
      <c r="E39" s="58"/>
      <c r="F39" s="58"/>
      <c r="G39" s="55">
        <v>448105.25</v>
      </c>
      <c r="H39" s="56">
        <v>-50.166428534367803</v>
      </c>
      <c r="I39" s="55">
        <v>-2635.07</v>
      </c>
      <c r="J39" s="56">
        <v>-1.1800220190289701</v>
      </c>
      <c r="K39" s="55">
        <v>-17752.099999999999</v>
      </c>
      <c r="L39" s="56">
        <v>-3.9615916126847401</v>
      </c>
      <c r="M39" s="56">
        <v>-0.85156291368345205</v>
      </c>
      <c r="N39" s="55">
        <v>2848571.57</v>
      </c>
      <c r="O39" s="55">
        <v>122730552.59</v>
      </c>
      <c r="P39" s="55">
        <v>84</v>
      </c>
      <c r="Q39" s="55">
        <v>110</v>
      </c>
      <c r="R39" s="56">
        <v>-23.636363636363601</v>
      </c>
      <c r="S39" s="55">
        <v>2658.4148809523799</v>
      </c>
      <c r="T39" s="55">
        <v>3128.6562727272699</v>
      </c>
      <c r="U39" s="57">
        <v>-17.6887887268532</v>
      </c>
    </row>
    <row r="40" spans="1:21" ht="12" thickBot="1">
      <c r="A40" s="77"/>
      <c r="B40" s="72" t="s">
        <v>37</v>
      </c>
      <c r="C40" s="73"/>
      <c r="D40" s="55">
        <v>364515.48</v>
      </c>
      <c r="E40" s="58"/>
      <c r="F40" s="58"/>
      <c r="G40" s="55">
        <v>380400.14</v>
      </c>
      <c r="H40" s="56">
        <v>-4.1757765914597202</v>
      </c>
      <c r="I40" s="55">
        <v>-54787.19</v>
      </c>
      <c r="J40" s="56">
        <v>-15.030140832427801</v>
      </c>
      <c r="K40" s="55">
        <v>-71023.91</v>
      </c>
      <c r="L40" s="56">
        <v>-18.670842234705798</v>
      </c>
      <c r="M40" s="56">
        <v>-0.22860921061653799</v>
      </c>
      <c r="N40" s="55">
        <v>4751491.29</v>
      </c>
      <c r="O40" s="55">
        <v>102707235.44</v>
      </c>
      <c r="P40" s="55">
        <v>186</v>
      </c>
      <c r="Q40" s="55">
        <v>227</v>
      </c>
      <c r="R40" s="56">
        <v>-18.061674008810598</v>
      </c>
      <c r="S40" s="55">
        <v>1959.7606451612901</v>
      </c>
      <c r="T40" s="55">
        <v>2155.4590308369998</v>
      </c>
      <c r="U40" s="57">
        <v>-9.9858309819058508</v>
      </c>
    </row>
    <row r="41" spans="1:21" ht="12" thickBot="1">
      <c r="A41" s="77"/>
      <c r="B41" s="72" t="s">
        <v>63</v>
      </c>
      <c r="C41" s="73"/>
      <c r="D41" s="58"/>
      <c r="E41" s="58"/>
      <c r="F41" s="58"/>
      <c r="G41" s="55">
        <v>2.64</v>
      </c>
      <c r="H41" s="58"/>
      <c r="I41" s="58"/>
      <c r="J41" s="58"/>
      <c r="K41" s="55">
        <v>-219.6</v>
      </c>
      <c r="L41" s="56">
        <v>-8318.1818181818198</v>
      </c>
      <c r="M41" s="58"/>
      <c r="N41" s="55">
        <v>3.56</v>
      </c>
      <c r="O41" s="55">
        <v>1389.4</v>
      </c>
      <c r="P41" s="58"/>
      <c r="Q41" s="58"/>
      <c r="R41" s="58"/>
      <c r="S41" s="58"/>
      <c r="T41" s="58"/>
      <c r="U41" s="59"/>
    </row>
    <row r="42" spans="1:21" ht="12" customHeight="1" thickBot="1">
      <c r="A42" s="77"/>
      <c r="B42" s="72" t="s">
        <v>32</v>
      </c>
      <c r="C42" s="73"/>
      <c r="D42" s="55">
        <v>28901.708999999999</v>
      </c>
      <c r="E42" s="58"/>
      <c r="F42" s="58"/>
      <c r="G42" s="55">
        <v>132258.78529999999</v>
      </c>
      <c r="H42" s="56">
        <v>-78.147607408881896</v>
      </c>
      <c r="I42" s="55">
        <v>2637.1747999999998</v>
      </c>
      <c r="J42" s="56">
        <v>9.124632733656</v>
      </c>
      <c r="K42" s="55">
        <v>7614.7001</v>
      </c>
      <c r="L42" s="56">
        <v>5.7574247961885696</v>
      </c>
      <c r="M42" s="56">
        <v>-0.65367318930918905</v>
      </c>
      <c r="N42" s="55">
        <v>405880.8504</v>
      </c>
      <c r="O42" s="55">
        <v>21641106.977899998</v>
      </c>
      <c r="P42" s="55">
        <v>83</v>
      </c>
      <c r="Q42" s="55">
        <v>80</v>
      </c>
      <c r="R42" s="56">
        <v>3.7500000000000102</v>
      </c>
      <c r="S42" s="55">
        <v>348.21336144578299</v>
      </c>
      <c r="T42" s="55">
        <v>425.40491624999999</v>
      </c>
      <c r="U42" s="57">
        <v>-22.167889963704202</v>
      </c>
    </row>
    <row r="43" spans="1:21" ht="12" thickBot="1">
      <c r="A43" s="77"/>
      <c r="B43" s="72" t="s">
        <v>33</v>
      </c>
      <c r="C43" s="73"/>
      <c r="D43" s="55">
        <v>496031.13439999998</v>
      </c>
      <c r="E43" s="58"/>
      <c r="F43" s="58"/>
      <c r="G43" s="55">
        <v>530253.03249999997</v>
      </c>
      <c r="H43" s="56">
        <v>-6.4538806951566299</v>
      </c>
      <c r="I43" s="55">
        <v>28212.085800000001</v>
      </c>
      <c r="J43" s="56">
        <v>5.6875635103279096</v>
      </c>
      <c r="K43" s="55">
        <v>11546.4804</v>
      </c>
      <c r="L43" s="56">
        <v>2.1775416060444699</v>
      </c>
      <c r="M43" s="56">
        <v>1.4433493863636599</v>
      </c>
      <c r="N43" s="55">
        <v>9098133.8598999996</v>
      </c>
      <c r="O43" s="55">
        <v>164101596.1591</v>
      </c>
      <c r="P43" s="55">
        <v>2169</v>
      </c>
      <c r="Q43" s="55">
        <v>2082</v>
      </c>
      <c r="R43" s="56">
        <v>4.17867435158501</v>
      </c>
      <c r="S43" s="55">
        <v>228.69116385431099</v>
      </c>
      <c r="T43" s="55">
        <v>227.18223381364101</v>
      </c>
      <c r="U43" s="57">
        <v>0.65981125603577195</v>
      </c>
    </row>
    <row r="44" spans="1:21" ht="12" thickBot="1">
      <c r="A44" s="77"/>
      <c r="B44" s="72" t="s">
        <v>38</v>
      </c>
      <c r="C44" s="73"/>
      <c r="D44" s="55">
        <v>325906.40000000002</v>
      </c>
      <c r="E44" s="58"/>
      <c r="F44" s="58"/>
      <c r="G44" s="55">
        <v>355243.59</v>
      </c>
      <c r="H44" s="56">
        <v>-8.2583305725516407</v>
      </c>
      <c r="I44" s="55">
        <v>-42687.31</v>
      </c>
      <c r="J44" s="56">
        <v>-13.0980275318312</v>
      </c>
      <c r="K44" s="55">
        <v>-46189.69</v>
      </c>
      <c r="L44" s="56">
        <v>-13.002258534770499</v>
      </c>
      <c r="M44" s="56">
        <v>-7.5826012255115996E-2</v>
      </c>
      <c r="N44" s="55">
        <v>4727609.04</v>
      </c>
      <c r="O44" s="55">
        <v>76004970.269999996</v>
      </c>
      <c r="P44" s="55">
        <v>212</v>
      </c>
      <c r="Q44" s="55">
        <v>270</v>
      </c>
      <c r="R44" s="56">
        <v>-21.481481481481499</v>
      </c>
      <c r="S44" s="55">
        <v>1537.2943396226401</v>
      </c>
      <c r="T44" s="55">
        <v>1620.4370740740701</v>
      </c>
      <c r="U44" s="57">
        <v>-5.4083809657324</v>
      </c>
    </row>
    <row r="45" spans="1:21" ht="12" thickBot="1">
      <c r="A45" s="77"/>
      <c r="B45" s="72" t="s">
        <v>39</v>
      </c>
      <c r="C45" s="73"/>
      <c r="D45" s="55">
        <v>174494.09</v>
      </c>
      <c r="E45" s="58"/>
      <c r="F45" s="58"/>
      <c r="G45" s="55">
        <v>126641.92</v>
      </c>
      <c r="H45" s="56">
        <v>37.785411023458899</v>
      </c>
      <c r="I45" s="55">
        <v>20840.310000000001</v>
      </c>
      <c r="J45" s="56">
        <v>11.9432755573556</v>
      </c>
      <c r="K45" s="55">
        <v>14721.02</v>
      </c>
      <c r="L45" s="56">
        <v>11.624128882442699</v>
      </c>
      <c r="M45" s="56">
        <v>0.41568383169101097</v>
      </c>
      <c r="N45" s="55">
        <v>2363835.13</v>
      </c>
      <c r="O45" s="55">
        <v>33480153.190000001</v>
      </c>
      <c r="P45" s="55">
        <v>134</v>
      </c>
      <c r="Q45" s="55">
        <v>140</v>
      </c>
      <c r="R45" s="56">
        <v>-4.2857142857142803</v>
      </c>
      <c r="S45" s="55">
        <v>1302.1947014925399</v>
      </c>
      <c r="T45" s="55">
        <v>1344.0447857142899</v>
      </c>
      <c r="U45" s="57">
        <v>-3.21381158852674</v>
      </c>
    </row>
    <row r="46" spans="1:21" ht="12" thickBot="1">
      <c r="A46" s="77"/>
      <c r="B46" s="72" t="s">
        <v>68</v>
      </c>
      <c r="C46" s="73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5">
        <v>-5687.4357</v>
      </c>
      <c r="P46" s="58"/>
      <c r="Q46" s="58"/>
      <c r="R46" s="58"/>
      <c r="S46" s="58"/>
      <c r="T46" s="58"/>
      <c r="U46" s="59"/>
    </row>
    <row r="47" spans="1:21" ht="12" thickBot="1">
      <c r="A47" s="78"/>
      <c r="B47" s="72" t="s">
        <v>34</v>
      </c>
      <c r="C47" s="73"/>
      <c r="D47" s="60">
        <v>7828.2051000000001</v>
      </c>
      <c r="E47" s="61"/>
      <c r="F47" s="61"/>
      <c r="G47" s="60">
        <v>9360.7435000000005</v>
      </c>
      <c r="H47" s="62">
        <v>-16.371973016887001</v>
      </c>
      <c r="I47" s="60">
        <v>1178.2221999999999</v>
      </c>
      <c r="J47" s="62">
        <v>15.0509878694926</v>
      </c>
      <c r="K47" s="60">
        <v>392.41239999999999</v>
      </c>
      <c r="L47" s="62">
        <v>4.1921071761019801</v>
      </c>
      <c r="M47" s="62">
        <v>2.0025101143592798</v>
      </c>
      <c r="N47" s="60">
        <v>270190.70679999999</v>
      </c>
      <c r="O47" s="60">
        <v>8225789.1151999999</v>
      </c>
      <c r="P47" s="60">
        <v>8</v>
      </c>
      <c r="Q47" s="60">
        <v>15</v>
      </c>
      <c r="R47" s="62">
        <v>-46.6666666666667</v>
      </c>
      <c r="S47" s="60">
        <v>978.52563750000002</v>
      </c>
      <c r="T47" s="60">
        <v>827.37111333333303</v>
      </c>
      <c r="U47" s="63">
        <v>15.447170556802799</v>
      </c>
    </row>
  </sheetData>
  <mergeCells count="45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workbookViewId="0">
      <selection sqref="A1:F36"/>
    </sheetView>
  </sheetViews>
  <sheetFormatPr defaultRowHeight="12.75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>
      <c r="A1" s="65" t="s">
        <v>76</v>
      </c>
      <c r="B1" s="65" t="s">
        <v>77</v>
      </c>
      <c r="C1" s="65" t="s">
        <v>58</v>
      </c>
      <c r="D1" s="65" t="s">
        <v>59</v>
      </c>
      <c r="E1" s="65" t="s">
        <v>78</v>
      </c>
      <c r="F1" s="65" t="s">
        <v>60</v>
      </c>
      <c r="G1" s="38"/>
      <c r="H1" s="38"/>
    </row>
    <row r="2" spans="1:8">
      <c r="A2" s="66">
        <v>1</v>
      </c>
      <c r="B2" s="67">
        <v>42729</v>
      </c>
      <c r="C2" s="66">
        <v>12</v>
      </c>
      <c r="D2" s="66">
        <v>59903</v>
      </c>
      <c r="E2" s="66">
        <v>808298.22265042702</v>
      </c>
      <c r="F2" s="66">
        <v>599679.80533076904</v>
      </c>
      <c r="G2" s="37"/>
      <c r="H2" s="37"/>
    </row>
    <row r="3" spans="1:8">
      <c r="A3" s="66">
        <v>2</v>
      </c>
      <c r="B3" s="67">
        <v>42729</v>
      </c>
      <c r="C3" s="66">
        <v>13</v>
      </c>
      <c r="D3" s="66">
        <v>18918</v>
      </c>
      <c r="E3" s="66">
        <v>185740.58644273499</v>
      </c>
      <c r="F3" s="66">
        <v>140967.114758974</v>
      </c>
      <c r="G3" s="37"/>
      <c r="H3" s="37"/>
    </row>
    <row r="4" spans="1:8">
      <c r="A4" s="66">
        <v>3</v>
      </c>
      <c r="B4" s="67">
        <v>42729</v>
      </c>
      <c r="C4" s="66">
        <v>14</v>
      </c>
      <c r="D4" s="66">
        <v>141698</v>
      </c>
      <c r="E4" s="66">
        <v>267766.78018248198</v>
      </c>
      <c r="F4" s="66">
        <v>212209.59693067201</v>
      </c>
      <c r="G4" s="37"/>
      <c r="H4" s="37"/>
    </row>
    <row r="5" spans="1:8">
      <c r="A5" s="66">
        <v>4</v>
      </c>
      <c r="B5" s="67">
        <v>42729</v>
      </c>
      <c r="C5" s="66">
        <v>15</v>
      </c>
      <c r="D5" s="66">
        <v>4449</v>
      </c>
      <c r="E5" s="66">
        <v>76131.069316307403</v>
      </c>
      <c r="F5" s="66">
        <v>58509.246133045897</v>
      </c>
      <c r="G5" s="37"/>
      <c r="H5" s="37"/>
    </row>
    <row r="6" spans="1:8">
      <c r="A6" s="66">
        <v>5</v>
      </c>
      <c r="B6" s="67">
        <v>42729</v>
      </c>
      <c r="C6" s="66">
        <v>16</v>
      </c>
      <c r="D6" s="66">
        <v>5909</v>
      </c>
      <c r="E6" s="66">
        <v>208817.18412734999</v>
      </c>
      <c r="F6" s="66">
        <v>175714.727916239</v>
      </c>
      <c r="G6" s="37"/>
      <c r="H6" s="37"/>
    </row>
    <row r="7" spans="1:8">
      <c r="A7" s="66">
        <v>6</v>
      </c>
      <c r="B7" s="67">
        <v>42729</v>
      </c>
      <c r="C7" s="66">
        <v>17</v>
      </c>
      <c r="D7" s="66">
        <v>15072</v>
      </c>
      <c r="E7" s="66">
        <v>284546.54367008503</v>
      </c>
      <c r="F7" s="66">
        <v>198748.47618461499</v>
      </c>
      <c r="G7" s="37"/>
      <c r="H7" s="37"/>
    </row>
    <row r="8" spans="1:8">
      <c r="A8" s="66">
        <v>7</v>
      </c>
      <c r="B8" s="67">
        <v>42729</v>
      </c>
      <c r="C8" s="66">
        <v>18</v>
      </c>
      <c r="D8" s="66">
        <v>104028</v>
      </c>
      <c r="E8" s="66">
        <v>167717.90202906</v>
      </c>
      <c r="F8" s="66">
        <v>133940.96687948701</v>
      </c>
      <c r="G8" s="37"/>
      <c r="H8" s="37"/>
    </row>
    <row r="9" spans="1:8">
      <c r="A9" s="66">
        <v>8</v>
      </c>
      <c r="B9" s="67">
        <v>42729</v>
      </c>
      <c r="C9" s="66">
        <v>19</v>
      </c>
      <c r="D9" s="66">
        <v>29060</v>
      </c>
      <c r="E9" s="66">
        <v>108595.92980940201</v>
      </c>
      <c r="F9" s="66">
        <v>94265.472227350401</v>
      </c>
      <c r="G9" s="37"/>
      <c r="H9" s="37"/>
    </row>
    <row r="10" spans="1:8">
      <c r="A10" s="66">
        <v>9</v>
      </c>
      <c r="B10" s="67">
        <v>42729</v>
      </c>
      <c r="C10" s="66">
        <v>21</v>
      </c>
      <c r="D10" s="66">
        <v>251142</v>
      </c>
      <c r="E10" s="66">
        <v>1119381.1908255301</v>
      </c>
      <c r="F10" s="66">
        <v>1188109.6084666699</v>
      </c>
      <c r="G10" s="37"/>
      <c r="H10" s="37"/>
    </row>
    <row r="11" spans="1:8">
      <c r="A11" s="66">
        <v>10</v>
      </c>
      <c r="B11" s="67">
        <v>42729</v>
      </c>
      <c r="C11" s="66">
        <v>22</v>
      </c>
      <c r="D11" s="66">
        <v>46751</v>
      </c>
      <c r="E11" s="66">
        <v>734651.53894017101</v>
      </c>
      <c r="F11" s="66">
        <v>619059.63743333297</v>
      </c>
      <c r="G11" s="37"/>
      <c r="H11" s="37"/>
    </row>
    <row r="12" spans="1:8">
      <c r="A12" s="66">
        <v>11</v>
      </c>
      <c r="B12" s="67">
        <v>42729</v>
      </c>
      <c r="C12" s="66">
        <v>23</v>
      </c>
      <c r="D12" s="66">
        <v>228018.23300000001</v>
      </c>
      <c r="E12" s="66">
        <v>2798271.1296589701</v>
      </c>
      <c r="F12" s="66">
        <v>2386213.6910512801</v>
      </c>
      <c r="G12" s="37"/>
      <c r="H12" s="37"/>
    </row>
    <row r="13" spans="1:8">
      <c r="A13" s="66">
        <v>12</v>
      </c>
      <c r="B13" s="67">
        <v>42729</v>
      </c>
      <c r="C13" s="66">
        <v>24</v>
      </c>
      <c r="D13" s="66">
        <v>31279</v>
      </c>
      <c r="E13" s="66">
        <v>717995.20529316203</v>
      </c>
      <c r="F13" s="66">
        <v>638612.69088888902</v>
      </c>
      <c r="G13" s="37"/>
      <c r="H13" s="37"/>
    </row>
    <row r="14" spans="1:8">
      <c r="A14" s="66">
        <v>13</v>
      </c>
      <c r="B14" s="67">
        <v>42729</v>
      </c>
      <c r="C14" s="66">
        <v>25</v>
      </c>
      <c r="D14" s="66">
        <v>115297</v>
      </c>
      <c r="E14" s="66">
        <v>1404250.9052470501</v>
      </c>
      <c r="F14" s="66">
        <v>1285630.3237000001</v>
      </c>
      <c r="G14" s="37"/>
      <c r="H14" s="37"/>
    </row>
    <row r="15" spans="1:8">
      <c r="A15" s="66">
        <v>14</v>
      </c>
      <c r="B15" s="67">
        <v>42729</v>
      </c>
      <c r="C15" s="66">
        <v>26</v>
      </c>
      <c r="D15" s="66">
        <v>74388</v>
      </c>
      <c r="E15" s="66">
        <v>433936.99533465703</v>
      </c>
      <c r="F15" s="66">
        <v>371323.45280394802</v>
      </c>
      <c r="G15" s="37"/>
      <c r="H15" s="37"/>
    </row>
    <row r="16" spans="1:8">
      <c r="A16" s="66">
        <v>15</v>
      </c>
      <c r="B16" s="67">
        <v>42729</v>
      </c>
      <c r="C16" s="66">
        <v>27</v>
      </c>
      <c r="D16" s="66">
        <v>185267.44500000001</v>
      </c>
      <c r="E16" s="66">
        <v>1656913.4125850799</v>
      </c>
      <c r="F16" s="66">
        <v>1634665.2135457699</v>
      </c>
      <c r="G16" s="37"/>
      <c r="H16" s="37"/>
    </row>
    <row r="17" spans="1:9">
      <c r="A17" s="66">
        <v>16</v>
      </c>
      <c r="B17" s="67">
        <v>42729</v>
      </c>
      <c r="C17" s="66">
        <v>29</v>
      </c>
      <c r="D17" s="66">
        <v>206092</v>
      </c>
      <c r="E17" s="66">
        <v>2785198.5421948698</v>
      </c>
      <c r="F17" s="66">
        <v>2557063.04271795</v>
      </c>
      <c r="G17" s="37"/>
      <c r="H17" s="37"/>
    </row>
    <row r="18" spans="1:9">
      <c r="A18" s="66">
        <v>17</v>
      </c>
      <c r="B18" s="67">
        <v>42729</v>
      </c>
      <c r="C18" s="66">
        <v>31</v>
      </c>
      <c r="D18" s="66">
        <v>39088.370999999999</v>
      </c>
      <c r="E18" s="66">
        <v>429529.39191902999</v>
      </c>
      <c r="F18" s="66">
        <v>372384.23443785799</v>
      </c>
      <c r="G18" s="37"/>
      <c r="H18" s="37"/>
    </row>
    <row r="19" spans="1:9">
      <c r="A19" s="66">
        <v>18</v>
      </c>
      <c r="B19" s="67">
        <v>42729</v>
      </c>
      <c r="C19" s="66">
        <v>32</v>
      </c>
      <c r="D19" s="66">
        <v>32294.576000000001</v>
      </c>
      <c r="E19" s="66">
        <v>550703.16463387804</v>
      </c>
      <c r="F19" s="66">
        <v>510724.610096747</v>
      </c>
      <c r="G19" s="37"/>
      <c r="H19" s="37"/>
    </row>
    <row r="20" spans="1:9">
      <c r="A20" s="66">
        <v>19</v>
      </c>
      <c r="B20" s="67">
        <v>42729</v>
      </c>
      <c r="C20" s="66">
        <v>33</v>
      </c>
      <c r="D20" s="66">
        <v>47017.989000000001</v>
      </c>
      <c r="E20" s="66">
        <v>922073.23109154799</v>
      </c>
      <c r="F20" s="66">
        <v>726545.29837635998</v>
      </c>
      <c r="G20" s="37"/>
      <c r="H20" s="37"/>
    </row>
    <row r="21" spans="1:9">
      <c r="A21" s="66">
        <v>20</v>
      </c>
      <c r="B21" s="67">
        <v>42729</v>
      </c>
      <c r="C21" s="66">
        <v>34</v>
      </c>
      <c r="D21" s="66">
        <v>61180.186999999998</v>
      </c>
      <c r="E21" s="66">
        <v>377739.86619410798</v>
      </c>
      <c r="F21" s="66">
        <v>287584.48836589901</v>
      </c>
      <c r="G21" s="37"/>
      <c r="H21" s="37"/>
    </row>
    <row r="22" spans="1:9">
      <c r="A22" s="66">
        <v>21</v>
      </c>
      <c r="B22" s="67">
        <v>42729</v>
      </c>
      <c r="C22" s="66">
        <v>35</v>
      </c>
      <c r="D22" s="66">
        <v>62521.637000000002</v>
      </c>
      <c r="E22" s="66">
        <v>1729079.58660708</v>
      </c>
      <c r="F22" s="66">
        <v>1672794.34002301</v>
      </c>
      <c r="G22" s="37"/>
      <c r="H22" s="37"/>
    </row>
    <row r="23" spans="1:9">
      <c r="A23" s="66">
        <v>22</v>
      </c>
      <c r="B23" s="67">
        <v>42729</v>
      </c>
      <c r="C23" s="66">
        <v>36</v>
      </c>
      <c r="D23" s="66">
        <v>173923.55900000001</v>
      </c>
      <c r="E23" s="66">
        <v>855340.87400584097</v>
      </c>
      <c r="F23" s="66">
        <v>727251.16637595405</v>
      </c>
      <c r="G23" s="37"/>
      <c r="H23" s="37"/>
    </row>
    <row r="24" spans="1:9">
      <c r="A24" s="66">
        <v>23</v>
      </c>
      <c r="B24" s="67">
        <v>42729</v>
      </c>
      <c r="C24" s="66">
        <v>37</v>
      </c>
      <c r="D24" s="66">
        <v>142761.538</v>
      </c>
      <c r="E24" s="66">
        <v>1225773.36985841</v>
      </c>
      <c r="F24" s="66">
        <v>1075530.8575231901</v>
      </c>
      <c r="G24" s="37"/>
      <c r="H24" s="37"/>
    </row>
    <row r="25" spans="1:9">
      <c r="A25" s="66">
        <v>24</v>
      </c>
      <c r="B25" s="67">
        <v>42729</v>
      </c>
      <c r="C25" s="66">
        <v>38</v>
      </c>
      <c r="D25" s="66">
        <v>249226.29300000001</v>
      </c>
      <c r="E25" s="66">
        <v>1173812.26952726</v>
      </c>
      <c r="F25" s="66">
        <v>1145277.0655849599</v>
      </c>
      <c r="G25" s="37"/>
      <c r="H25" s="37"/>
    </row>
    <row r="26" spans="1:9">
      <c r="A26" s="66">
        <v>25</v>
      </c>
      <c r="B26" s="67">
        <v>42729</v>
      </c>
      <c r="C26" s="66">
        <v>39</v>
      </c>
      <c r="D26" s="66">
        <v>116456.037</v>
      </c>
      <c r="E26" s="66">
        <v>191657.962659262</v>
      </c>
      <c r="F26" s="66">
        <v>152339.293407366</v>
      </c>
      <c r="G26" s="37"/>
      <c r="H26" s="37"/>
    </row>
    <row r="27" spans="1:9">
      <c r="A27" s="66">
        <v>26</v>
      </c>
      <c r="B27" s="67">
        <v>42729</v>
      </c>
      <c r="C27" s="66">
        <v>42</v>
      </c>
      <c r="D27" s="66">
        <v>20108.120999999999</v>
      </c>
      <c r="E27" s="66">
        <v>388282.11625999998</v>
      </c>
      <c r="F27" s="66">
        <v>351667.22499999998</v>
      </c>
      <c r="G27" s="37"/>
      <c r="H27" s="37"/>
    </row>
    <row r="28" spans="1:9">
      <c r="A28" s="66">
        <v>27</v>
      </c>
      <c r="B28" s="67">
        <v>42729</v>
      </c>
      <c r="C28" s="66">
        <v>70</v>
      </c>
      <c r="D28" s="66">
        <v>855</v>
      </c>
      <c r="E28" s="66">
        <v>3156662.61</v>
      </c>
      <c r="F28" s="66">
        <v>3143082.01</v>
      </c>
      <c r="G28" s="37"/>
      <c r="H28" s="37"/>
    </row>
    <row r="29" spans="1:9">
      <c r="A29" s="66">
        <v>28</v>
      </c>
      <c r="B29" s="67">
        <v>42729</v>
      </c>
      <c r="C29" s="66">
        <v>71</v>
      </c>
      <c r="D29" s="66">
        <v>237</v>
      </c>
      <c r="E29" s="66">
        <v>636367.85</v>
      </c>
      <c r="F29" s="66">
        <v>723896.25</v>
      </c>
      <c r="G29" s="37"/>
      <c r="H29" s="37"/>
    </row>
    <row r="30" spans="1:9">
      <c r="A30" s="66">
        <v>29</v>
      </c>
      <c r="B30" s="67">
        <v>42729</v>
      </c>
      <c r="C30" s="66">
        <v>72</v>
      </c>
      <c r="D30" s="66">
        <v>66</v>
      </c>
      <c r="E30" s="66">
        <v>223306.85</v>
      </c>
      <c r="F30" s="66">
        <v>225941.92</v>
      </c>
      <c r="G30" s="37"/>
      <c r="H30" s="37"/>
    </row>
    <row r="31" spans="1:9">
      <c r="A31" s="39">
        <v>30</v>
      </c>
      <c r="B31" s="67">
        <v>42729</v>
      </c>
      <c r="C31" s="39">
        <v>73</v>
      </c>
      <c r="D31" s="39">
        <v>168</v>
      </c>
      <c r="E31" s="39">
        <v>364515.48</v>
      </c>
      <c r="F31" s="39">
        <v>419302.67</v>
      </c>
      <c r="G31" s="39"/>
      <c r="H31" s="39"/>
      <c r="I31" s="39"/>
    </row>
    <row r="32" spans="1:9">
      <c r="A32" s="39">
        <v>31</v>
      </c>
      <c r="B32" s="67">
        <v>42729</v>
      </c>
      <c r="C32" s="39">
        <v>75</v>
      </c>
      <c r="D32" s="39">
        <v>91</v>
      </c>
      <c r="E32" s="39">
        <v>28901.709401709399</v>
      </c>
      <c r="F32" s="39">
        <v>26264.534188034198</v>
      </c>
      <c r="G32" s="39"/>
      <c r="H32" s="39"/>
    </row>
    <row r="33" spans="1:8">
      <c r="A33" s="39">
        <v>32</v>
      </c>
      <c r="B33" s="67">
        <v>42729</v>
      </c>
      <c r="C33" s="39">
        <v>76</v>
      </c>
      <c r="D33" s="39">
        <v>2274</v>
      </c>
      <c r="E33" s="39">
        <v>496031.12875042699</v>
      </c>
      <c r="F33" s="39">
        <v>467819.04924871802</v>
      </c>
      <c r="G33" s="39"/>
      <c r="H33" s="39"/>
    </row>
    <row r="34" spans="1:8">
      <c r="A34" s="39">
        <v>33</v>
      </c>
      <c r="B34" s="67">
        <v>42729</v>
      </c>
      <c r="C34" s="39">
        <v>77</v>
      </c>
      <c r="D34" s="39">
        <v>194</v>
      </c>
      <c r="E34" s="39">
        <v>325906.40000000002</v>
      </c>
      <c r="F34" s="39">
        <v>368593.71</v>
      </c>
      <c r="G34" s="30"/>
      <c r="H34" s="30"/>
    </row>
    <row r="35" spans="1:8">
      <c r="A35" s="39">
        <v>34</v>
      </c>
      <c r="B35" s="67">
        <v>42729</v>
      </c>
      <c r="C35" s="39">
        <v>78</v>
      </c>
      <c r="D35" s="39">
        <v>122</v>
      </c>
      <c r="E35" s="39">
        <v>174494.09</v>
      </c>
      <c r="F35" s="39">
        <v>153653.78</v>
      </c>
      <c r="G35" s="30"/>
      <c r="H35" s="30"/>
    </row>
    <row r="36" spans="1:8">
      <c r="A36" s="39">
        <v>35</v>
      </c>
      <c r="B36" s="67">
        <v>42729</v>
      </c>
      <c r="C36" s="39">
        <v>99</v>
      </c>
      <c r="D36" s="39">
        <v>8</v>
      </c>
      <c r="E36" s="39">
        <v>7828.2051282051298</v>
      </c>
      <c r="F36" s="39">
        <v>6649.9829059829099</v>
      </c>
      <c r="G36" s="30"/>
      <c r="H36" s="30"/>
    </row>
    <row r="37" spans="1:8">
      <c r="A37" s="39"/>
      <c r="B37" s="67"/>
      <c r="C37" s="39"/>
      <c r="D37" s="39"/>
      <c r="E37" s="39"/>
      <c r="F37" s="39"/>
      <c r="G37" s="30"/>
      <c r="H37" s="30"/>
    </row>
    <row r="38" spans="1:8">
      <c r="A38" s="30"/>
      <c r="B38" s="33"/>
      <c r="C38" s="34"/>
      <c r="D38" s="34"/>
      <c r="E38" s="34"/>
      <c r="F38" s="30"/>
      <c r="G38" s="30"/>
      <c r="H38" s="30"/>
    </row>
    <row r="39" spans="1:8">
      <c r="A39" s="30"/>
      <c r="B39" s="33"/>
      <c r="C39" s="34"/>
      <c r="D39" s="34"/>
      <c r="E39" s="34"/>
      <c r="F39" s="34"/>
      <c r="G39" s="30"/>
      <c r="H39" s="30"/>
    </row>
    <row r="40" spans="1:8">
      <c r="A40" s="30"/>
      <c r="B40" s="33"/>
      <c r="C40" s="34"/>
      <c r="D40" s="34"/>
      <c r="E40" s="34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2016-12-26T00:48:05Z</dcterms:modified>
</cp:coreProperties>
</file>