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<sst xmlns="http://schemas.openxmlformats.org/spreadsheetml/2006/main" count="119" uniqueCount="79">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</sst>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16139358.727400005</v>
      </c>
      <c r="F3" s="25">
        <f>RA!I7</f>
        <v>1448816.0138000001</v>
      </c>
      <c r="G3" s="16">
        <f>SUM(G4:G42)</f>
        <v>14690542.7136</v>
      </c>
      <c r="H3" s="27">
        <f>RA!J7</f>
        <v>8.9769118976228306</v>
      </c>
      <c r="I3" s="20">
        <f>SUM(I4:I42)</f>
        <v>16139364.260049805</v>
      </c>
      <c r="J3" s="21">
        <f>SUM(J4:J42)</f>
        <v>14690542.739979953</v>
      </c>
      <c r="K3" s="22">
        <f>E3-I3</f>
        <v>-5.5326498001813889</v>
      </c>
      <c r="L3" s="22">
        <f>G3-J3</f>
        <v>-2.637995220720768E-2</v>
      </c>
    </row>
    <row r="4" spans="1:13">
      <c r="A4" s="73">
        <f>RA!A8</f>
        <v>42730</v>
      </c>
      <c r="B4" s="12">
        <v>12</v>
      </c>
      <c r="C4" s="68" t="s">
        <v>6</v>
      </c>
      <c r="D4" s="68"/>
      <c r="E4" s="15">
        <f>IFERROR(VLOOKUP(C4,RA!B8:D35,3,0),0)</f>
        <v>607287.10750000004</v>
      </c>
      <c r="F4" s="25">
        <f>VLOOKUP(C4,RA!B8:I38,8,0)</f>
        <v>155808.07089999999</v>
      </c>
      <c r="G4" s="16">
        <f t="shared" ref="G4:G42" si="0">E4-F4</f>
        <v>451479.03660000005</v>
      </c>
      <c r="H4" s="27">
        <f>RA!J8</f>
        <v>25.656410118998</v>
      </c>
      <c r="I4" s="20">
        <f>IFERROR(VLOOKUP(B4,RMS!C:E,3,FALSE),0)</f>
        <v>607287.82459230802</v>
      </c>
      <c r="J4" s="21">
        <f>IFERROR(VLOOKUP(B4,RMS!C:F,4,FALSE),0)</f>
        <v>451479.04932307702</v>
      </c>
      <c r="K4" s="22">
        <f t="shared" ref="K4:K42" si="1">E4-I4</f>
        <v>-0.7170923079829663</v>
      </c>
      <c r="L4" s="22">
        <f t="shared" ref="L4:L42" si="2">G4-J4</f>
        <v>-1.2723076972179115E-2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50867.844799999999</v>
      </c>
      <c r="F5" s="25">
        <f>VLOOKUP(C5,RA!B9:I39,8,0)</f>
        <v>13054.137500000001</v>
      </c>
      <c r="G5" s="16">
        <f t="shared" si="0"/>
        <v>37813.707299999995</v>
      </c>
      <c r="H5" s="27">
        <f>RA!J9</f>
        <v>25.662847622748099</v>
      </c>
      <c r="I5" s="20">
        <f>IFERROR(VLOOKUP(B5,RMS!C:E,3,FALSE),0)</f>
        <v>50867.881030769197</v>
      </c>
      <c r="J5" s="21">
        <f>IFERROR(VLOOKUP(B5,RMS!C:F,4,FALSE),0)</f>
        <v>37813.708846153801</v>
      </c>
      <c r="K5" s="22">
        <f t="shared" si="1"/>
        <v>-3.6230769197572954E-2</v>
      </c>
      <c r="L5" s="22">
        <f t="shared" si="2"/>
        <v>-1.5461538059753366E-3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85806.695300000007</v>
      </c>
      <c r="F6" s="25">
        <f>VLOOKUP(C6,RA!B10:I40,8,0)</f>
        <v>24190.561099999999</v>
      </c>
      <c r="G6" s="16">
        <f t="shared" si="0"/>
        <v>61616.134200000008</v>
      </c>
      <c r="H6" s="27">
        <f>RA!J10</f>
        <v>28.191927232979001</v>
      </c>
      <c r="I6" s="20">
        <f>IFERROR(VLOOKUP(B6,RMS!C:E,3,FALSE),0)</f>
        <v>85808.527475153198</v>
      </c>
      <c r="J6" s="21">
        <f>IFERROR(VLOOKUP(B6,RMS!C:F,4,FALSE),0)</f>
        <v>61616.134345754203</v>
      </c>
      <c r="K6" s="22">
        <f>E6-I6</f>
        <v>-1.8321751531912014</v>
      </c>
      <c r="L6" s="22">
        <f t="shared" si="2"/>
        <v>-1.457541948184371E-4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58898.354800000001</v>
      </c>
      <c r="F7" s="25">
        <f>VLOOKUP(C7,RA!B11:I41,8,0)</f>
        <v>12800.0918</v>
      </c>
      <c r="G7" s="16">
        <f t="shared" si="0"/>
        <v>46098.262999999999</v>
      </c>
      <c r="H7" s="27">
        <f>RA!J11</f>
        <v>21.7325116184739</v>
      </c>
      <c r="I7" s="20">
        <f>IFERROR(VLOOKUP(B7,RMS!C:E,3,FALSE),0)</f>
        <v>58898.378344421799</v>
      </c>
      <c r="J7" s="21">
        <f>IFERROR(VLOOKUP(B7,RMS!C:F,4,FALSE),0)</f>
        <v>46098.263261349399</v>
      </c>
      <c r="K7" s="22">
        <f t="shared" si="1"/>
        <v>-2.3544421797851101E-2</v>
      </c>
      <c r="L7" s="22">
        <f t="shared" si="2"/>
        <v>-2.6134939980693161E-4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238407.4767</v>
      </c>
      <c r="F8" s="25">
        <f>VLOOKUP(C8,RA!B12:I42,8,0)</f>
        <v>28032.9241</v>
      </c>
      <c r="G8" s="16">
        <f t="shared" si="0"/>
        <v>210374.5526</v>
      </c>
      <c r="H8" s="27">
        <f>RA!J12</f>
        <v>11.7584081204279</v>
      </c>
      <c r="I8" s="20">
        <f>IFERROR(VLOOKUP(B8,RMS!C:E,3,FALSE),0)</f>
        <v>238407.482923932</v>
      </c>
      <c r="J8" s="21">
        <f>IFERROR(VLOOKUP(B8,RMS!C:F,4,FALSE),0)</f>
        <v>210374.549389744</v>
      </c>
      <c r="K8" s="22">
        <f t="shared" si="1"/>
        <v>-6.2239319959189743E-3</v>
      </c>
      <c r="L8" s="22">
        <f t="shared" si="2"/>
        <v>3.2102559925988317E-3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209915.21040000001</v>
      </c>
      <c r="F9" s="25">
        <f>VLOOKUP(C9,RA!B13:I43,8,0)</f>
        <v>65982.459000000003</v>
      </c>
      <c r="G9" s="16">
        <f t="shared" si="0"/>
        <v>143932.75140000001</v>
      </c>
      <c r="H9" s="27">
        <f>RA!J13</f>
        <v>31.4329099231391</v>
      </c>
      <c r="I9" s="20">
        <f>IFERROR(VLOOKUP(B9,RMS!C:E,3,FALSE),0)</f>
        <v>209915.32708974401</v>
      </c>
      <c r="J9" s="21">
        <f>IFERROR(VLOOKUP(B9,RMS!C:F,4,FALSE),0)</f>
        <v>143932.75222734999</v>
      </c>
      <c r="K9" s="22">
        <f t="shared" si="1"/>
        <v>-0.11668974399799481</v>
      </c>
      <c r="L9" s="22">
        <f t="shared" si="2"/>
        <v>-8.273499843198806E-4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108685.4874</v>
      </c>
      <c r="F10" s="25">
        <f>VLOOKUP(C10,RA!B14:I43,8,0)</f>
        <v>22330.437399999999</v>
      </c>
      <c r="G10" s="16">
        <f t="shared" si="0"/>
        <v>86355.05</v>
      </c>
      <c r="H10" s="27">
        <f>RA!J14</f>
        <v>20.545923778964401</v>
      </c>
      <c r="I10" s="20">
        <f>IFERROR(VLOOKUP(B10,RMS!C:E,3,FALSE),0)</f>
        <v>108685.494976068</v>
      </c>
      <c r="J10" s="21">
        <f>IFERROR(VLOOKUP(B10,RMS!C:F,4,FALSE),0)</f>
        <v>86355.0515512821</v>
      </c>
      <c r="K10" s="22">
        <f t="shared" si="1"/>
        <v>-7.5760680047096685E-3</v>
      </c>
      <c r="L10" s="22">
        <f t="shared" si="2"/>
        <v>-1.5512820973526686E-3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92404.515599999999</v>
      </c>
      <c r="F11" s="25">
        <f>VLOOKUP(C11,RA!B15:I44,8,0)</f>
        <v>4339.3285999999998</v>
      </c>
      <c r="G11" s="16">
        <f t="shared" si="0"/>
        <v>88065.187000000005</v>
      </c>
      <c r="H11" s="27">
        <f>RA!J15</f>
        <v>4.6960135787996098</v>
      </c>
      <c r="I11" s="20">
        <f>IFERROR(VLOOKUP(B11,RMS!C:E,3,FALSE),0)</f>
        <v>92404.657995726506</v>
      </c>
      <c r="J11" s="21">
        <f>IFERROR(VLOOKUP(B11,RMS!C:F,4,FALSE),0)</f>
        <v>88065.188355555598</v>
      </c>
      <c r="K11" s="22">
        <f t="shared" si="1"/>
        <v>-0.14239572650694754</v>
      </c>
      <c r="L11" s="22">
        <f t="shared" si="2"/>
        <v>-1.3555555924540386E-3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500187.89569999999</v>
      </c>
      <c r="F12" s="25">
        <f>VLOOKUP(C12,RA!B16:I45,8,0)</f>
        <v>-11461.921200000001</v>
      </c>
      <c r="G12" s="16">
        <f t="shared" si="0"/>
        <v>511649.81689999998</v>
      </c>
      <c r="H12" s="27">
        <f>RA!J16</f>
        <v>-2.2915231053241198</v>
      </c>
      <c r="I12" s="20">
        <f>IFERROR(VLOOKUP(B12,RMS!C:E,3,FALSE),0)</f>
        <v>500187.76970850897</v>
      </c>
      <c r="J12" s="21">
        <f>IFERROR(VLOOKUP(B12,RMS!C:F,4,FALSE),0)</f>
        <v>511649.81633333297</v>
      </c>
      <c r="K12" s="22">
        <f t="shared" si="1"/>
        <v>0.12599149101879448</v>
      </c>
      <c r="L12" s="22">
        <f t="shared" si="2"/>
        <v>5.6666700402274728E-4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869352.08609999996</v>
      </c>
      <c r="F13" s="25">
        <f>VLOOKUP(C13,RA!B17:I46,8,0)</f>
        <v>80896.350099999996</v>
      </c>
      <c r="G13" s="16">
        <f t="shared" si="0"/>
        <v>788455.73599999992</v>
      </c>
      <c r="H13" s="27">
        <f>RA!J17</f>
        <v>9.3053610146504706</v>
      </c>
      <c r="I13" s="20">
        <f>IFERROR(VLOOKUP(B13,RMS!C:E,3,FALSE),0)</f>
        <v>869352.06442478602</v>
      </c>
      <c r="J13" s="21">
        <f>IFERROR(VLOOKUP(B13,RMS!C:F,4,FALSE),0)</f>
        <v>788455.73568119702</v>
      </c>
      <c r="K13" s="22">
        <f t="shared" si="1"/>
        <v>2.1675213938578963E-2</v>
      </c>
      <c r="L13" s="22">
        <f t="shared" si="2"/>
        <v>3.1880289316177368E-4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1321427.6798</v>
      </c>
      <c r="F14" s="25">
        <f>VLOOKUP(C14,RA!B18:I47,8,0)</f>
        <v>218754.93789999999</v>
      </c>
      <c r="G14" s="16">
        <f t="shared" si="0"/>
        <v>1102672.7419</v>
      </c>
      <c r="H14" s="27">
        <f>RA!J18</f>
        <v>16.554438903013502</v>
      </c>
      <c r="I14" s="20">
        <f>IFERROR(VLOOKUP(B14,RMS!C:E,3,FALSE),0)</f>
        <v>1321427.9024128199</v>
      </c>
      <c r="J14" s="21">
        <f>IFERROR(VLOOKUP(B14,RMS!C:F,4,FALSE),0)</f>
        <v>1102672.7218196599</v>
      </c>
      <c r="K14" s="22">
        <f t="shared" si="1"/>
        <v>-0.2226128198672086</v>
      </c>
      <c r="L14" s="22">
        <f t="shared" si="2"/>
        <v>2.0080340094864368E-2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473108.39750000002</v>
      </c>
      <c r="F15" s="25">
        <f>VLOOKUP(C15,RA!B19:I48,8,0)</f>
        <v>47545.993600000002</v>
      </c>
      <c r="G15" s="16">
        <f t="shared" si="0"/>
        <v>425562.40390000003</v>
      </c>
      <c r="H15" s="27">
        <f>RA!J19</f>
        <v>10.0497040110137</v>
      </c>
      <c r="I15" s="20">
        <f>IFERROR(VLOOKUP(B15,RMS!C:E,3,FALSE),0)</f>
        <v>473108.36532734998</v>
      </c>
      <c r="J15" s="21">
        <f>IFERROR(VLOOKUP(B15,RMS!C:F,4,FALSE),0)</f>
        <v>425562.40393760701</v>
      </c>
      <c r="K15" s="22">
        <f t="shared" si="1"/>
        <v>3.2172650040592998E-2</v>
      </c>
      <c r="L15" s="22">
        <f t="shared" si="2"/>
        <v>-3.7606980185955763E-5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1178350.0534999999</v>
      </c>
      <c r="F16" s="25">
        <f>VLOOKUP(C16,RA!B20:I49,8,0)</f>
        <v>100923.7018</v>
      </c>
      <c r="G16" s="16">
        <f t="shared" si="0"/>
        <v>1077426.3517</v>
      </c>
      <c r="H16" s="27">
        <f>RA!J20</f>
        <v>8.5648319444829504</v>
      </c>
      <c r="I16" s="20">
        <f>IFERROR(VLOOKUP(B16,RMS!C:E,3,FALSE),0)</f>
        <v>1178350.2931707699</v>
      </c>
      <c r="J16" s="21">
        <f>IFERROR(VLOOKUP(B16,RMS!C:F,4,FALSE),0)</f>
        <v>1077426.3517</v>
      </c>
      <c r="K16" s="22">
        <f t="shared" si="1"/>
        <v>-0.23967077000997961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313144.09090000001</v>
      </c>
      <c r="F17" s="25">
        <f>VLOOKUP(C17,RA!B21:I50,8,0)</f>
        <v>46712.329299999998</v>
      </c>
      <c r="G17" s="16">
        <f t="shared" si="0"/>
        <v>266431.76160000003</v>
      </c>
      <c r="H17" s="27">
        <f>RA!J21</f>
        <v>14.917199671801299</v>
      </c>
      <c r="I17" s="20">
        <f>IFERROR(VLOOKUP(B17,RMS!C:E,3,FALSE),0)</f>
        <v>313143.81581189</v>
      </c>
      <c r="J17" s="21">
        <f>IFERROR(VLOOKUP(B17,RMS!C:F,4,FALSE),0)</f>
        <v>266431.76150174701</v>
      </c>
      <c r="K17" s="22">
        <f t="shared" si="1"/>
        <v>0.27508811000734568</v>
      </c>
      <c r="L17" s="22">
        <f t="shared" si="2"/>
        <v>9.8253018222749233E-5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944670.23049999995</v>
      </c>
      <c r="F18" s="25">
        <f>VLOOKUP(C18,RA!B22:I51,8,0)</f>
        <v>63519.103999999999</v>
      </c>
      <c r="G18" s="16">
        <f t="shared" si="0"/>
        <v>881151.1264999999</v>
      </c>
      <c r="H18" s="27">
        <f>RA!J22</f>
        <v>6.7239447109898096</v>
      </c>
      <c r="I18" s="20">
        <f>IFERROR(VLOOKUP(B18,RMS!C:E,3,FALSE),0)</f>
        <v>944671.29889912298</v>
      </c>
      <c r="J18" s="21">
        <f>IFERROR(VLOOKUP(B18,RMS!C:F,4,FALSE),0)</f>
        <v>881151.12841488502</v>
      </c>
      <c r="K18" s="22">
        <f t="shared" si="1"/>
        <v>-1.0683991230325773</v>
      </c>
      <c r="L18" s="22">
        <f t="shared" si="2"/>
        <v>-1.9148851279169321E-3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1914663.1825000001</v>
      </c>
      <c r="F19" s="25">
        <f>VLOOKUP(C19,RA!B23:I52,8,0)</f>
        <v>143698.93</v>
      </c>
      <c r="G19" s="16">
        <f t="shared" si="0"/>
        <v>1770964.2525000002</v>
      </c>
      <c r="H19" s="27">
        <f>RA!J23</f>
        <v>7.50518061418878</v>
      </c>
      <c r="I19" s="20">
        <f>IFERROR(VLOOKUP(B19,RMS!C:E,3,FALSE),0)</f>
        <v>1914664.3100880301</v>
      </c>
      <c r="J19" s="21">
        <f>IFERROR(VLOOKUP(B19,RMS!C:F,4,FALSE),0)</f>
        <v>1770964.27005641</v>
      </c>
      <c r="K19" s="22">
        <f t="shared" si="1"/>
        <v>-1.1275880299508572</v>
      </c>
      <c r="L19" s="22">
        <f t="shared" si="2"/>
        <v>-1.7556409817188978E-2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253789.6942</v>
      </c>
      <c r="F20" s="25">
        <f>VLOOKUP(C20,RA!B24:I53,8,0)</f>
        <v>42091.209300000002</v>
      </c>
      <c r="G20" s="16">
        <f t="shared" si="0"/>
        <v>211698.48489999998</v>
      </c>
      <c r="H20" s="27">
        <f>RA!J24</f>
        <v>16.585074280766399</v>
      </c>
      <c r="I20" s="20">
        <f>IFERROR(VLOOKUP(B20,RMS!C:E,3,FALSE),0)</f>
        <v>253789.707846668</v>
      </c>
      <c r="J20" s="21">
        <f>IFERROR(VLOOKUP(B20,RMS!C:F,4,FALSE),0)</f>
        <v>211698.49314828901</v>
      </c>
      <c r="K20" s="22">
        <f t="shared" si="1"/>
        <v>-1.364666799781844E-2</v>
      </c>
      <c r="L20" s="22">
        <f t="shared" si="2"/>
        <v>-8.2482890284154564E-3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326277.77799999999</v>
      </c>
      <c r="F21" s="25">
        <f>VLOOKUP(C21,RA!B25:I54,8,0)</f>
        <v>25243.675999999999</v>
      </c>
      <c r="G21" s="16">
        <f t="shared" si="0"/>
        <v>301034.10200000001</v>
      </c>
      <c r="H21" s="27">
        <f>RA!J25</f>
        <v>7.73686646842373</v>
      </c>
      <c r="I21" s="20">
        <f>IFERROR(VLOOKUP(B21,RMS!C:E,3,FALSE),0)</f>
        <v>326277.76238390099</v>
      </c>
      <c r="J21" s="21">
        <f>IFERROR(VLOOKUP(B21,RMS!C:F,4,FALSE),0)</f>
        <v>301034.08140170999</v>
      </c>
      <c r="K21" s="22">
        <f t="shared" si="1"/>
        <v>1.5616099000908434E-2</v>
      </c>
      <c r="L21" s="22">
        <f t="shared" si="2"/>
        <v>2.0598290022462606E-2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594798.90330000001</v>
      </c>
      <c r="F22" s="25">
        <f>VLOOKUP(C22,RA!B26:I55,8,0)</f>
        <v>145623.22899999999</v>
      </c>
      <c r="G22" s="16">
        <f t="shared" si="0"/>
        <v>449175.67430000001</v>
      </c>
      <c r="H22" s="27">
        <f>RA!J26</f>
        <v>24.482766896856798</v>
      </c>
      <c r="I22" s="20">
        <f>IFERROR(VLOOKUP(B22,RMS!C:E,3,FALSE),0)</f>
        <v>594798.89847472997</v>
      </c>
      <c r="J22" s="21">
        <f>IFERROR(VLOOKUP(B22,RMS!C:F,4,FALSE),0)</f>
        <v>449175.652307774</v>
      </c>
      <c r="K22" s="22">
        <f t="shared" si="1"/>
        <v>4.8252700362354517E-3</v>
      </c>
      <c r="L22" s="22">
        <f t="shared" si="2"/>
        <v>2.1992226014845073E-2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228273.30319999999</v>
      </c>
      <c r="F23" s="25">
        <f>VLOOKUP(C23,RA!B27:I56,8,0)</f>
        <v>57864.479200000002</v>
      </c>
      <c r="G23" s="16">
        <f t="shared" si="0"/>
        <v>170408.82399999999</v>
      </c>
      <c r="H23" s="27">
        <f>RA!J27</f>
        <v>25.348772015316399</v>
      </c>
      <c r="I23" s="20">
        <f>IFERROR(VLOOKUP(B23,RMS!C:E,3,FALSE),0)</f>
        <v>228273.22542862099</v>
      </c>
      <c r="J23" s="21">
        <f>IFERROR(VLOOKUP(B23,RMS!C:F,4,FALSE),0)</f>
        <v>170408.82898333101</v>
      </c>
      <c r="K23" s="22">
        <f t="shared" si="1"/>
        <v>7.7771379001205787E-2</v>
      </c>
      <c r="L23" s="22">
        <f t="shared" si="2"/>
        <v>-4.9833310185931623E-3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1147597.0558</v>
      </c>
      <c r="F24" s="25">
        <f>VLOOKUP(C24,RA!B28:I57,8,0)</f>
        <v>33031.6803</v>
      </c>
      <c r="G24" s="16">
        <f t="shared" si="0"/>
        <v>1114565.3755000001</v>
      </c>
      <c r="H24" s="27">
        <f>RA!J28</f>
        <v>2.8783343537748398</v>
      </c>
      <c r="I24" s="20">
        <f>IFERROR(VLOOKUP(B24,RMS!C:E,3,FALSE),0)</f>
        <v>1147597.5700644201</v>
      </c>
      <c r="J24" s="21">
        <f>IFERROR(VLOOKUP(B24,RMS!C:F,4,FALSE),0)</f>
        <v>1114565.3841247801</v>
      </c>
      <c r="K24" s="22">
        <f t="shared" si="1"/>
        <v>-0.51426442014053464</v>
      </c>
      <c r="L24" s="22">
        <f t="shared" si="2"/>
        <v>-8.6247799918055534E-3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748737.36199999996</v>
      </c>
      <c r="F25" s="25">
        <f>VLOOKUP(C25,RA!B29:I58,8,0)</f>
        <v>112417.783</v>
      </c>
      <c r="G25" s="16">
        <f t="shared" si="0"/>
        <v>636319.57899999991</v>
      </c>
      <c r="H25" s="27">
        <f>RA!J29</f>
        <v>15.014314592197399</v>
      </c>
      <c r="I25" s="20">
        <f>IFERROR(VLOOKUP(B25,RMS!C:E,3,FALSE),0)</f>
        <v>748737.46084920398</v>
      </c>
      <c r="J25" s="21">
        <f>IFERROR(VLOOKUP(B25,RMS!C:F,4,FALSE),0)</f>
        <v>636319.592662015</v>
      </c>
      <c r="K25" s="22">
        <f t="shared" si="1"/>
        <v>-9.8849204019643366E-2</v>
      </c>
      <c r="L25" s="22">
        <f t="shared" si="2"/>
        <v>-1.3662015087902546E-2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793616.64560000005</v>
      </c>
      <c r="F26" s="25">
        <f>VLOOKUP(C26,RA!B30:I59,8,0)</f>
        <v>94831.059399999998</v>
      </c>
      <c r="G26" s="16">
        <f t="shared" si="0"/>
        <v>698785.58620000002</v>
      </c>
      <c r="H26" s="27">
        <f>RA!J30</f>
        <v>11.9492276183679</v>
      </c>
      <c r="I26" s="20">
        <f>IFERROR(VLOOKUP(B26,RMS!C:E,3,FALSE),0)</f>
        <v>793616.66160973499</v>
      </c>
      <c r="J26" s="21">
        <f>IFERROR(VLOOKUP(B26,RMS!C:F,4,FALSE),0)</f>
        <v>698785.57071263704</v>
      </c>
      <c r="K26" s="22">
        <f t="shared" si="1"/>
        <v>-1.6009734943509102E-2</v>
      </c>
      <c r="L26" s="22">
        <f t="shared" si="2"/>
        <v>1.5487362979911268E-2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735084.96279999998</v>
      </c>
      <c r="F27" s="25">
        <f>VLOOKUP(C27,RA!B31:I60,8,0)</f>
        <v>35820.816200000001</v>
      </c>
      <c r="G27" s="16">
        <f t="shared" si="0"/>
        <v>699264.14659999998</v>
      </c>
      <c r="H27" s="27">
        <f>RA!J31</f>
        <v>4.8730171358091097</v>
      </c>
      <c r="I27" s="20">
        <f>IFERROR(VLOOKUP(B27,RMS!C:E,3,FALSE),0)</f>
        <v>735084.93340920401</v>
      </c>
      <c r="J27" s="21">
        <f>IFERROR(VLOOKUP(B27,RMS!C:F,4,FALSE),0)</f>
        <v>699264.14539822994</v>
      </c>
      <c r="K27" s="22">
        <f t="shared" si="1"/>
        <v>2.9390795971266925E-2</v>
      </c>
      <c r="L27" s="22">
        <f t="shared" si="2"/>
        <v>1.2017700355499983E-3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128236.38159999999</v>
      </c>
      <c r="F28" s="25">
        <f>VLOOKUP(C28,RA!B32:I61,8,0)</f>
        <v>29856.673299999999</v>
      </c>
      <c r="G28" s="16">
        <f t="shared" si="0"/>
        <v>98379.708299999998</v>
      </c>
      <c r="H28" s="27">
        <f>RA!J32</f>
        <v>23.282529440927402</v>
      </c>
      <c r="I28" s="20">
        <f>IFERROR(VLOOKUP(B28,RMS!C:E,3,FALSE),0)</f>
        <v>128236.316532433</v>
      </c>
      <c r="J28" s="21">
        <f>IFERROR(VLOOKUP(B28,RMS!C:F,4,FALSE),0)</f>
        <v>98379.736080695206</v>
      </c>
      <c r="K28" s="22">
        <f t="shared" si="1"/>
        <v>6.5067566989455372E-2</v>
      </c>
      <c r="L28" s="22">
        <f t="shared" si="2"/>
        <v>-2.7780695207184181E-2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259872.1868</v>
      </c>
      <c r="F30" s="25">
        <f>VLOOKUP(C30,RA!B34:I64,8,0)</f>
        <v>33972.956299999998</v>
      </c>
      <c r="G30" s="16">
        <f t="shared" si="0"/>
        <v>225899.23050000001</v>
      </c>
      <c r="H30" s="27">
        <f>RA!J34</f>
        <v>0</v>
      </c>
      <c r="I30" s="20">
        <f>IFERROR(VLOOKUP(B30,RMS!C:E,3,FALSE),0)</f>
        <v>259872.18710000001</v>
      </c>
      <c r="J30" s="21">
        <f>IFERROR(VLOOKUP(B30,RMS!C:F,4,FALSE),0)</f>
        <v>225899.2395</v>
      </c>
      <c r="K30" s="22">
        <f t="shared" si="1"/>
        <v>-3.0000001424923539E-4</v>
      </c>
      <c r="L30" s="22">
        <f t="shared" si="2"/>
        <v>-8.9999999909196049E-3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13.0729481743831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568458.51</v>
      </c>
      <c r="F32" s="25">
        <f>VLOOKUP(C32,RA!B34:I65,8,0)</f>
        <v>-64040.62</v>
      </c>
      <c r="G32" s="16">
        <f t="shared" si="0"/>
        <v>632499.13</v>
      </c>
      <c r="H32" s="27">
        <f>RA!J34</f>
        <v>0</v>
      </c>
      <c r="I32" s="20">
        <f>IFERROR(VLOOKUP(B32,RMS!C:E,3,FALSE),0)</f>
        <v>568458.51</v>
      </c>
      <c r="J32" s="21">
        <f>IFERROR(VLOOKUP(B32,RMS!C:F,4,FALSE),0)</f>
        <v>632499.13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353161.72</v>
      </c>
      <c r="F33" s="25">
        <f>VLOOKUP(C33,RA!B34:I65,8,0)</f>
        <v>-50195.61</v>
      </c>
      <c r="G33" s="16">
        <f t="shared" si="0"/>
        <v>403357.32999999996</v>
      </c>
      <c r="H33" s="27">
        <f>RA!J34</f>
        <v>0</v>
      </c>
      <c r="I33" s="20">
        <f>IFERROR(VLOOKUP(B33,RMS!C:E,3,FALSE),0)</f>
        <v>353161.72</v>
      </c>
      <c r="J33" s="21">
        <f>IFERROR(VLOOKUP(B33,RMS!C:F,4,FALSE),0)</f>
        <v>403357.33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83175.91</v>
      </c>
      <c r="F34" s="25">
        <f>VLOOKUP(C34,RA!B34:I66,8,0)</f>
        <v>-1432.2</v>
      </c>
      <c r="G34" s="16">
        <f t="shared" si="0"/>
        <v>84608.11</v>
      </c>
      <c r="H34" s="27">
        <f>RA!J35</f>
        <v>13.0729481743831</v>
      </c>
      <c r="I34" s="20">
        <f>IFERROR(VLOOKUP(B34,RMS!C:E,3,FALSE),0)</f>
        <v>83175.91</v>
      </c>
      <c r="J34" s="21">
        <f>IFERROR(VLOOKUP(B34,RMS!C:F,4,FALSE),0)</f>
        <v>84608.11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252813.89</v>
      </c>
      <c r="F35" s="25">
        <f>VLOOKUP(C35,RA!B34:I67,8,0)</f>
        <v>-41978.23</v>
      </c>
      <c r="G35" s="16">
        <f t="shared" si="0"/>
        <v>294792.12</v>
      </c>
      <c r="H35" s="27">
        <f>RA!J34</f>
        <v>0</v>
      </c>
      <c r="I35" s="20">
        <f>IFERROR(VLOOKUP(B35,RMS!C:E,3,FALSE),0)</f>
        <v>252813.89</v>
      </c>
      <c r="J35" s="21">
        <f>IFERROR(VLOOKUP(B35,RMS!C:F,4,FALSE),0)</f>
        <v>294792.12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13.0729481743831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6373.5896000000002</v>
      </c>
      <c r="F37" s="25">
        <f>VLOOKUP(C37,RA!B8:I68,8,0)</f>
        <v>554.44579999999996</v>
      </c>
      <c r="G37" s="16">
        <f t="shared" si="0"/>
        <v>5819.1437999999998</v>
      </c>
      <c r="H37" s="27">
        <f>RA!J35</f>
        <v>13.0729481743831</v>
      </c>
      <c r="I37" s="20">
        <f>IFERROR(VLOOKUP(B37,RMS!C:E,3,FALSE),0)</f>
        <v>6373.5897435897396</v>
      </c>
      <c r="J37" s="21">
        <f>IFERROR(VLOOKUP(B37,RMS!C:F,4,FALSE),0)</f>
        <v>5819.1435897435904</v>
      </c>
      <c r="K37" s="22">
        <f t="shared" si="1"/>
        <v>-1.4358973930939101E-4</v>
      </c>
      <c r="L37" s="22">
        <f t="shared" si="2"/>
        <v>2.1025640944571933E-4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419636.50319999998</v>
      </c>
      <c r="F38" s="25">
        <f>VLOOKUP(C38,RA!B8:I69,8,0)</f>
        <v>-4339.7025999999996</v>
      </c>
      <c r="G38" s="16">
        <f t="shared" si="0"/>
        <v>423976.2058</v>
      </c>
      <c r="H38" s="27">
        <f>RA!J36</f>
        <v>0</v>
      </c>
      <c r="I38" s="20">
        <f>IFERROR(VLOOKUP(B38,RMS!C:E,3,FALSE),0)</f>
        <v>419636.50011367502</v>
      </c>
      <c r="J38" s="21">
        <f>IFERROR(VLOOKUP(B38,RMS!C:F,4,FALSE),0)</f>
        <v>423976.206009402</v>
      </c>
      <c r="K38" s="22">
        <f t="shared" si="1"/>
        <v>3.0863249558024108E-3</v>
      </c>
      <c r="L38" s="22">
        <f t="shared" si="2"/>
        <v>-2.0940200192853808E-4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179320.83</v>
      </c>
      <c r="F39" s="25">
        <f>VLOOKUP(C39,RA!B9:I70,8,0)</f>
        <v>-30535.94</v>
      </c>
      <c r="G39" s="16">
        <f t="shared" si="0"/>
        <v>209856.77</v>
      </c>
      <c r="H39" s="27">
        <f>RA!J37</f>
        <v>-11.2656629944725</v>
      </c>
      <c r="I39" s="20">
        <f>IFERROR(VLOOKUP(B39,RMS!C:E,3,FALSE),0)</f>
        <v>179320.83</v>
      </c>
      <c r="J39" s="21">
        <f>IFERROR(VLOOKUP(B39,RMS!C:F,4,FALSE),0)</f>
        <v>209856.77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76134.97</v>
      </c>
      <c r="F40" s="25">
        <f>VLOOKUP(C40,RA!B10:I71,8,0)</f>
        <v>10013.89</v>
      </c>
      <c r="G40" s="16">
        <f t="shared" si="0"/>
        <v>66121.08</v>
      </c>
      <c r="H40" s="27">
        <f>RA!J38</f>
        <v>-14.213208045311401</v>
      </c>
      <c r="I40" s="20">
        <f>IFERROR(VLOOKUP(B40,RMS!C:E,3,FALSE),0)</f>
        <v>76134.97</v>
      </c>
      <c r="J40" s="21">
        <f>IFERROR(VLOOKUP(B40,RMS!C:F,4,FALSE),0)</f>
        <v>66121.08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-1.7218927932378501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16822.222300000001</v>
      </c>
      <c r="F42" s="25">
        <f>VLOOKUP(C42,RA!B8:I72,8,0)</f>
        <v>2888.9827</v>
      </c>
      <c r="G42" s="16">
        <f t="shared" si="0"/>
        <v>13933.239600000001</v>
      </c>
      <c r="H42" s="27">
        <f>RA!J39</f>
        <v>-1.7218927932378501</v>
      </c>
      <c r="I42" s="20">
        <f>VLOOKUP(B42,RMS!C:E,3,FALSE)</f>
        <v>16822.222222222201</v>
      </c>
      <c r="J42" s="21">
        <f>IFERROR(VLOOKUP(B42,RMS!C:F,4,FALSE),0)</f>
        <v>13933.2393162393</v>
      </c>
      <c r="K42" s="22">
        <f t="shared" si="1"/>
        <v>7.7777800470357761E-5</v>
      </c>
      <c r="L42" s="22">
        <f t="shared" si="2"/>
        <v>2.837607007677434E-4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0.5703125" style="40" bestFit="1" customWidth="1"/>
    <col min="17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16139358.727399999</v>
      </c>
      <c r="E7" s="64"/>
      <c r="F7" s="64"/>
      <c r="G7" s="52">
        <v>20018779.5878</v>
      </c>
      <c r="H7" s="53">
        <v>-19.378907906874701</v>
      </c>
      <c r="I7" s="52">
        <v>1448816.0138000001</v>
      </c>
      <c r="J7" s="53">
        <v>8.9769118976228306</v>
      </c>
      <c r="K7" s="52">
        <v>1935041.6270999999</v>
      </c>
      <c r="L7" s="53">
        <v>9.6661318369240998</v>
      </c>
      <c r="M7" s="53">
        <v>-0.25127398113326099</v>
      </c>
      <c r="N7" s="52">
        <v>482360702.2277</v>
      </c>
      <c r="O7" s="52">
        <v>7905504519.3190002</v>
      </c>
      <c r="P7" s="52">
        <v>785049</v>
      </c>
      <c r="Q7" s="52">
        <v>1148341</v>
      </c>
      <c r="R7" s="53">
        <v>-31.636247421279901</v>
      </c>
      <c r="S7" s="52">
        <v>20.558409382599098</v>
      </c>
      <c r="T7" s="52">
        <v>23.526296505045099</v>
      </c>
      <c r="U7" s="54">
        <v>-14.436365514533</v>
      </c>
    </row>
    <row r="8" spans="1:23" ht="12" thickBot="1">
      <c r="A8" s="76">
        <v>42730</v>
      </c>
      <c r="B8" s="74" t="s">
        <v>6</v>
      </c>
      <c r="C8" s="75"/>
      <c r="D8" s="55">
        <v>607287.10750000004</v>
      </c>
      <c r="E8" s="58"/>
      <c r="F8" s="58"/>
      <c r="G8" s="55">
        <v>714971.35800000001</v>
      </c>
      <c r="H8" s="56">
        <v>-15.061337673893201</v>
      </c>
      <c r="I8" s="55">
        <v>155808.07089999999</v>
      </c>
      <c r="J8" s="56">
        <v>25.656410118998</v>
      </c>
      <c r="K8" s="55">
        <v>172764.83189999999</v>
      </c>
      <c r="L8" s="56">
        <v>24.163881527125501</v>
      </c>
      <c r="M8" s="56">
        <v>-9.8149379208234994E-2</v>
      </c>
      <c r="N8" s="55">
        <v>16895277.578200001</v>
      </c>
      <c r="O8" s="55">
        <v>294190368.02109998</v>
      </c>
      <c r="P8" s="55">
        <v>20497</v>
      </c>
      <c r="Q8" s="55">
        <v>26574</v>
      </c>
      <c r="R8" s="56">
        <v>-22.868217054263599</v>
      </c>
      <c r="S8" s="55">
        <v>29.628097160560099</v>
      </c>
      <c r="T8" s="55">
        <v>30.416847554000199</v>
      </c>
      <c r="U8" s="57">
        <v>-2.66217026751898</v>
      </c>
    </row>
    <row r="9" spans="1:23" ht="12" thickBot="1">
      <c r="A9" s="77"/>
      <c r="B9" s="74" t="s">
        <v>7</v>
      </c>
      <c r="C9" s="75"/>
      <c r="D9" s="55">
        <v>50867.844799999999</v>
      </c>
      <c r="E9" s="58"/>
      <c r="F9" s="58"/>
      <c r="G9" s="55">
        <v>123029.3175</v>
      </c>
      <c r="H9" s="56">
        <v>-58.653883615992598</v>
      </c>
      <c r="I9" s="55">
        <v>13054.137500000001</v>
      </c>
      <c r="J9" s="56">
        <v>25.662847622748099</v>
      </c>
      <c r="K9" s="55">
        <v>28579.5082</v>
      </c>
      <c r="L9" s="56">
        <v>23.229835604021801</v>
      </c>
      <c r="M9" s="56">
        <v>-0.54323435488648497</v>
      </c>
      <c r="N9" s="55">
        <v>2687702.8509999998</v>
      </c>
      <c r="O9" s="55">
        <v>40432893.205499999</v>
      </c>
      <c r="P9" s="55">
        <v>3385</v>
      </c>
      <c r="Q9" s="55">
        <v>10609</v>
      </c>
      <c r="R9" s="56">
        <v>-68.093128475822397</v>
      </c>
      <c r="S9" s="55">
        <v>15.027428301329399</v>
      </c>
      <c r="T9" s="55">
        <v>17.507821312093501</v>
      </c>
      <c r="U9" s="57">
        <v>-16.5057717197339</v>
      </c>
    </row>
    <row r="10" spans="1:23" ht="12" thickBot="1">
      <c r="A10" s="77"/>
      <c r="B10" s="74" t="s">
        <v>8</v>
      </c>
      <c r="C10" s="75"/>
      <c r="D10" s="55">
        <v>85806.695300000007</v>
      </c>
      <c r="E10" s="58"/>
      <c r="F10" s="58"/>
      <c r="G10" s="55">
        <v>172286.35010000001</v>
      </c>
      <c r="H10" s="56">
        <v>-50.195302616721897</v>
      </c>
      <c r="I10" s="55">
        <v>24190.561099999999</v>
      </c>
      <c r="J10" s="56">
        <v>28.191927232979001</v>
      </c>
      <c r="K10" s="55">
        <v>47400.101900000001</v>
      </c>
      <c r="L10" s="56">
        <v>27.512395423367899</v>
      </c>
      <c r="M10" s="56">
        <v>-0.489651706845803</v>
      </c>
      <c r="N10" s="55">
        <v>3321204.6406999999</v>
      </c>
      <c r="O10" s="55">
        <v>63962315.284400001</v>
      </c>
      <c r="P10" s="55">
        <v>80354</v>
      </c>
      <c r="Q10" s="55">
        <v>123299</v>
      </c>
      <c r="R10" s="56">
        <v>-34.829966179774402</v>
      </c>
      <c r="S10" s="55">
        <v>1.0678584177514501</v>
      </c>
      <c r="T10" s="55">
        <v>2.171665839139</v>
      </c>
      <c r="U10" s="57">
        <v>-103.36645785981599</v>
      </c>
    </row>
    <row r="11" spans="1:23" ht="12" thickBot="1">
      <c r="A11" s="77"/>
      <c r="B11" s="74" t="s">
        <v>9</v>
      </c>
      <c r="C11" s="75"/>
      <c r="D11" s="55">
        <v>58898.354800000001</v>
      </c>
      <c r="E11" s="58"/>
      <c r="F11" s="58"/>
      <c r="G11" s="55">
        <v>79856.864000000001</v>
      </c>
      <c r="H11" s="56">
        <v>-26.245094222582999</v>
      </c>
      <c r="I11" s="55">
        <v>12800.0918</v>
      </c>
      <c r="J11" s="56">
        <v>21.7325116184739</v>
      </c>
      <c r="K11" s="55">
        <v>17375.131300000001</v>
      </c>
      <c r="L11" s="56">
        <v>21.7578432581575</v>
      </c>
      <c r="M11" s="56">
        <v>-0.26330963611192998</v>
      </c>
      <c r="N11" s="55">
        <v>1589637.9652</v>
      </c>
      <c r="O11" s="55">
        <v>24100330.4857</v>
      </c>
      <c r="P11" s="55">
        <v>2453</v>
      </c>
      <c r="Q11" s="55">
        <v>3433</v>
      </c>
      <c r="R11" s="56">
        <v>-28.546460821438998</v>
      </c>
      <c r="S11" s="55">
        <v>24.010743905421901</v>
      </c>
      <c r="T11" s="55">
        <v>22.176233760559299</v>
      </c>
      <c r="U11" s="57">
        <v>7.64037196052222</v>
      </c>
    </row>
    <row r="12" spans="1:23" ht="12" thickBot="1">
      <c r="A12" s="77"/>
      <c r="B12" s="74" t="s">
        <v>10</v>
      </c>
      <c r="C12" s="75"/>
      <c r="D12" s="55">
        <v>238407.4767</v>
      </c>
      <c r="E12" s="58"/>
      <c r="F12" s="58"/>
      <c r="G12" s="55">
        <v>249815.3787</v>
      </c>
      <c r="H12" s="56">
        <v>-4.5665331171223</v>
      </c>
      <c r="I12" s="55">
        <v>28032.9241</v>
      </c>
      <c r="J12" s="56">
        <v>11.7584081204279</v>
      </c>
      <c r="K12" s="55">
        <v>33016.427000000003</v>
      </c>
      <c r="L12" s="56">
        <v>13.2163308647419</v>
      </c>
      <c r="M12" s="56">
        <v>-0.150940103240124</v>
      </c>
      <c r="N12" s="55">
        <v>6151829.7948000003</v>
      </c>
      <c r="O12" s="55">
        <v>93232484.479699999</v>
      </c>
      <c r="P12" s="55">
        <v>1666</v>
      </c>
      <c r="Q12" s="55">
        <v>1908</v>
      </c>
      <c r="R12" s="56">
        <v>-12.683438155136299</v>
      </c>
      <c r="S12" s="55">
        <v>143.10172671068401</v>
      </c>
      <c r="T12" s="55">
        <v>109.44296273584899</v>
      </c>
      <c r="U12" s="57">
        <v>23.520865015755401</v>
      </c>
    </row>
    <row r="13" spans="1:23" ht="12" thickBot="1">
      <c r="A13" s="77"/>
      <c r="B13" s="74" t="s">
        <v>11</v>
      </c>
      <c r="C13" s="75"/>
      <c r="D13" s="55">
        <v>209915.21040000001</v>
      </c>
      <c r="E13" s="58"/>
      <c r="F13" s="58"/>
      <c r="G13" s="55">
        <v>317266.46490000002</v>
      </c>
      <c r="H13" s="56">
        <v>-33.836306819832501</v>
      </c>
      <c r="I13" s="55">
        <v>65982.459000000003</v>
      </c>
      <c r="J13" s="56">
        <v>31.4329099231391</v>
      </c>
      <c r="K13" s="55">
        <v>73922.475300000006</v>
      </c>
      <c r="L13" s="56">
        <v>23.299807410562501</v>
      </c>
      <c r="M13" s="56">
        <v>-0.107410043667734</v>
      </c>
      <c r="N13" s="55">
        <v>6789218.6878000004</v>
      </c>
      <c r="O13" s="55">
        <v>126512448.1481</v>
      </c>
      <c r="P13" s="55">
        <v>6430</v>
      </c>
      <c r="Q13" s="55">
        <v>9058</v>
      </c>
      <c r="R13" s="56">
        <v>-29.013027158313101</v>
      </c>
      <c r="S13" s="55">
        <v>32.646222457231701</v>
      </c>
      <c r="T13" s="55">
        <v>31.413814815632598</v>
      </c>
      <c r="U13" s="57">
        <v>3.7750390361814499</v>
      </c>
    </row>
    <row r="14" spans="1:23" ht="12" thickBot="1">
      <c r="A14" s="77"/>
      <c r="B14" s="74" t="s">
        <v>12</v>
      </c>
      <c r="C14" s="75"/>
      <c r="D14" s="55">
        <v>108685.4874</v>
      </c>
      <c r="E14" s="58"/>
      <c r="F14" s="58"/>
      <c r="G14" s="55">
        <v>180559.19190000001</v>
      </c>
      <c r="H14" s="56">
        <v>-39.8061731134719</v>
      </c>
      <c r="I14" s="55">
        <v>22330.437399999999</v>
      </c>
      <c r="J14" s="56">
        <v>20.545923778964401</v>
      </c>
      <c r="K14" s="55">
        <v>34746.210200000001</v>
      </c>
      <c r="L14" s="56">
        <v>19.243667317277101</v>
      </c>
      <c r="M14" s="56">
        <v>-0.35732739566515398</v>
      </c>
      <c r="N14" s="55">
        <v>2907442.3080000002</v>
      </c>
      <c r="O14" s="55">
        <v>51333465.306900002</v>
      </c>
      <c r="P14" s="55">
        <v>1980</v>
      </c>
      <c r="Q14" s="55">
        <v>2906</v>
      </c>
      <c r="R14" s="56">
        <v>-31.865106675843101</v>
      </c>
      <c r="S14" s="55">
        <v>54.891660303030299</v>
      </c>
      <c r="T14" s="55">
        <v>57.714346283551301</v>
      </c>
      <c r="U14" s="57">
        <v>-5.1422856676921098</v>
      </c>
    </row>
    <row r="15" spans="1:23" ht="12" thickBot="1">
      <c r="A15" s="77"/>
      <c r="B15" s="74" t="s">
        <v>13</v>
      </c>
      <c r="C15" s="75"/>
      <c r="D15" s="55">
        <v>92404.515599999999</v>
      </c>
      <c r="E15" s="58"/>
      <c r="F15" s="58"/>
      <c r="G15" s="55">
        <v>111689.73699999999</v>
      </c>
      <c r="H15" s="56">
        <v>-17.266780205597598</v>
      </c>
      <c r="I15" s="55">
        <v>4339.3285999999998</v>
      </c>
      <c r="J15" s="56">
        <v>4.6960135787996098</v>
      </c>
      <c r="K15" s="55">
        <v>13503.664500000001</v>
      </c>
      <c r="L15" s="56">
        <v>12.0903360171759</v>
      </c>
      <c r="M15" s="56">
        <v>-0.67865547903682</v>
      </c>
      <c r="N15" s="55">
        <v>2281378.1132999999</v>
      </c>
      <c r="O15" s="55">
        <v>46461136.734200001</v>
      </c>
      <c r="P15" s="55">
        <v>3177</v>
      </c>
      <c r="Q15" s="55">
        <v>3285</v>
      </c>
      <c r="R15" s="56">
        <v>-3.2876712328767099</v>
      </c>
      <c r="S15" s="55">
        <v>29.0854628895184</v>
      </c>
      <c r="T15" s="55">
        <v>33.058088006088298</v>
      </c>
      <c r="U15" s="57">
        <v>-13.658455881069999</v>
      </c>
    </row>
    <row r="16" spans="1:23" ht="12" thickBot="1">
      <c r="A16" s="77"/>
      <c r="B16" s="74" t="s">
        <v>14</v>
      </c>
      <c r="C16" s="75"/>
      <c r="D16" s="55">
        <v>500187.89569999999</v>
      </c>
      <c r="E16" s="58"/>
      <c r="F16" s="58"/>
      <c r="G16" s="55">
        <v>762494.72389999998</v>
      </c>
      <c r="H16" s="56">
        <v>-34.401133539436998</v>
      </c>
      <c r="I16" s="55">
        <v>-11461.921200000001</v>
      </c>
      <c r="J16" s="56">
        <v>-2.2915231053241198</v>
      </c>
      <c r="K16" s="55">
        <v>39674.767500000002</v>
      </c>
      <c r="L16" s="56">
        <v>5.2032842007183904</v>
      </c>
      <c r="M16" s="56">
        <v>-1.2888969973169999</v>
      </c>
      <c r="N16" s="55">
        <v>20083748.161400001</v>
      </c>
      <c r="O16" s="55">
        <v>398990507.9041</v>
      </c>
      <c r="P16" s="55">
        <v>24264</v>
      </c>
      <c r="Q16" s="55">
        <v>51032</v>
      </c>
      <c r="R16" s="56">
        <v>-52.453362596018202</v>
      </c>
      <c r="S16" s="55">
        <v>20.614403878173398</v>
      </c>
      <c r="T16" s="55">
        <v>21.9348948306945</v>
      </c>
      <c r="U16" s="57">
        <v>-6.4056712982089996</v>
      </c>
    </row>
    <row r="17" spans="1:21" ht="12" thickBot="1">
      <c r="A17" s="77"/>
      <c r="B17" s="74" t="s">
        <v>15</v>
      </c>
      <c r="C17" s="75"/>
      <c r="D17" s="55">
        <v>869352.08609999996</v>
      </c>
      <c r="E17" s="58"/>
      <c r="F17" s="58"/>
      <c r="G17" s="55">
        <v>484034.76789999998</v>
      </c>
      <c r="H17" s="56">
        <v>79.605297749934707</v>
      </c>
      <c r="I17" s="55">
        <v>80896.350099999996</v>
      </c>
      <c r="J17" s="56">
        <v>9.3053610146504706</v>
      </c>
      <c r="K17" s="55">
        <v>53874.068899999998</v>
      </c>
      <c r="L17" s="56">
        <v>11.130206438214</v>
      </c>
      <c r="M17" s="56">
        <v>0.50158233361133797</v>
      </c>
      <c r="N17" s="55">
        <v>15486944.877599999</v>
      </c>
      <c r="O17" s="55">
        <v>390757198.09890002</v>
      </c>
      <c r="P17" s="55">
        <v>9366</v>
      </c>
      <c r="Q17" s="55">
        <v>12976</v>
      </c>
      <c r="R17" s="56">
        <v>-27.820591861898901</v>
      </c>
      <c r="S17" s="55">
        <v>92.819996380525296</v>
      </c>
      <c r="T17" s="55">
        <v>56.616180078606703</v>
      </c>
      <c r="U17" s="57">
        <v>39.004328499968203</v>
      </c>
    </row>
    <row r="18" spans="1:21" ht="12" customHeight="1" thickBot="1">
      <c r="A18" s="77"/>
      <c r="B18" s="74" t="s">
        <v>16</v>
      </c>
      <c r="C18" s="75"/>
      <c r="D18" s="55">
        <v>1321427.6798</v>
      </c>
      <c r="E18" s="58"/>
      <c r="F18" s="58"/>
      <c r="G18" s="55">
        <v>2021255.5926999999</v>
      </c>
      <c r="H18" s="56">
        <v>-34.623424935842401</v>
      </c>
      <c r="I18" s="55">
        <v>218754.93789999999</v>
      </c>
      <c r="J18" s="56">
        <v>16.554438903013502</v>
      </c>
      <c r="K18" s="55">
        <v>307638.36249999999</v>
      </c>
      <c r="L18" s="56">
        <v>15.2201613497606</v>
      </c>
      <c r="M18" s="56">
        <v>-0.28892178425894499</v>
      </c>
      <c r="N18" s="55">
        <v>45099790.705799997</v>
      </c>
      <c r="O18" s="55">
        <v>765805716.52520001</v>
      </c>
      <c r="P18" s="55">
        <v>55011</v>
      </c>
      <c r="Q18" s="55">
        <v>108338</v>
      </c>
      <c r="R18" s="56">
        <v>-49.222802710037101</v>
      </c>
      <c r="S18" s="55">
        <v>24.021153583828699</v>
      </c>
      <c r="T18" s="55">
        <v>25.829075043844298</v>
      </c>
      <c r="U18" s="57">
        <v>-7.5263723438856296</v>
      </c>
    </row>
    <row r="19" spans="1:21" ht="12" customHeight="1" thickBot="1">
      <c r="A19" s="77"/>
      <c r="B19" s="74" t="s">
        <v>17</v>
      </c>
      <c r="C19" s="75"/>
      <c r="D19" s="55">
        <v>473108.39750000002</v>
      </c>
      <c r="E19" s="58"/>
      <c r="F19" s="58"/>
      <c r="G19" s="55">
        <v>599206.66410000005</v>
      </c>
      <c r="H19" s="56">
        <v>-21.044202969504301</v>
      </c>
      <c r="I19" s="55">
        <v>47545.993600000002</v>
      </c>
      <c r="J19" s="56">
        <v>10.0497040110137</v>
      </c>
      <c r="K19" s="55">
        <v>45309.987500000003</v>
      </c>
      <c r="L19" s="56">
        <v>7.5616628142904503</v>
      </c>
      <c r="M19" s="56">
        <v>4.9349077838522999E-2</v>
      </c>
      <c r="N19" s="55">
        <v>15211270.798900001</v>
      </c>
      <c r="O19" s="55">
        <v>237003085.08669999</v>
      </c>
      <c r="P19" s="55">
        <v>10483</v>
      </c>
      <c r="Q19" s="55">
        <v>16985</v>
      </c>
      <c r="R19" s="56">
        <v>-38.280836031792802</v>
      </c>
      <c r="S19" s="55">
        <v>45.131011876371304</v>
      </c>
      <c r="T19" s="55">
        <v>42.272314206652901</v>
      </c>
      <c r="U19" s="57">
        <v>6.33422019774176</v>
      </c>
    </row>
    <row r="20" spans="1:21" ht="12" thickBot="1">
      <c r="A20" s="77"/>
      <c r="B20" s="74" t="s">
        <v>18</v>
      </c>
      <c r="C20" s="75"/>
      <c r="D20" s="55">
        <v>1178350.0534999999</v>
      </c>
      <c r="E20" s="58"/>
      <c r="F20" s="58"/>
      <c r="G20" s="55">
        <v>1130312.0127000001</v>
      </c>
      <c r="H20" s="56">
        <v>4.2499805593723599</v>
      </c>
      <c r="I20" s="55">
        <v>100923.7018</v>
      </c>
      <c r="J20" s="56">
        <v>8.5648319444829504</v>
      </c>
      <c r="K20" s="55">
        <v>85566.550399999993</v>
      </c>
      <c r="L20" s="56">
        <v>7.5701708412003299</v>
      </c>
      <c r="M20" s="56">
        <v>0.17947610752343701</v>
      </c>
      <c r="N20" s="55">
        <v>32808318.754500002</v>
      </c>
      <c r="O20" s="55">
        <v>478933947.6846</v>
      </c>
      <c r="P20" s="55">
        <v>41529</v>
      </c>
      <c r="Q20" s="55">
        <v>53178</v>
      </c>
      <c r="R20" s="56">
        <v>-21.905675279250801</v>
      </c>
      <c r="S20" s="55">
        <v>28.3741494738616</v>
      </c>
      <c r="T20" s="55">
        <v>26.406605490992501</v>
      </c>
      <c r="U20" s="57">
        <v>6.9342835621615304</v>
      </c>
    </row>
    <row r="21" spans="1:21" ht="12" customHeight="1" thickBot="1">
      <c r="A21" s="77"/>
      <c r="B21" s="74" t="s">
        <v>19</v>
      </c>
      <c r="C21" s="75"/>
      <c r="D21" s="55">
        <v>313144.09090000001</v>
      </c>
      <c r="E21" s="58"/>
      <c r="F21" s="58"/>
      <c r="G21" s="55">
        <v>357278.48340000003</v>
      </c>
      <c r="H21" s="56">
        <v>-12.352938827997701</v>
      </c>
      <c r="I21" s="55">
        <v>46712.329299999998</v>
      </c>
      <c r="J21" s="56">
        <v>14.917199671801299</v>
      </c>
      <c r="K21" s="55">
        <v>51251.205600000001</v>
      </c>
      <c r="L21" s="56">
        <v>14.3448900455112</v>
      </c>
      <c r="M21" s="56">
        <v>-8.8561356691284995E-2</v>
      </c>
      <c r="N21" s="55">
        <v>9461596.7596000005</v>
      </c>
      <c r="O21" s="55">
        <v>148704488.7403</v>
      </c>
      <c r="P21" s="55">
        <v>25455</v>
      </c>
      <c r="Q21" s="55">
        <v>34158</v>
      </c>
      <c r="R21" s="56">
        <v>-25.478658001053901</v>
      </c>
      <c r="S21" s="55">
        <v>12.3018696091141</v>
      </c>
      <c r="T21" s="55">
        <v>12.703823944610299</v>
      </c>
      <c r="U21" s="57">
        <v>-3.2674247758114801</v>
      </c>
    </row>
    <row r="22" spans="1:21" ht="12" customHeight="1" thickBot="1">
      <c r="A22" s="77"/>
      <c r="B22" s="74" t="s">
        <v>20</v>
      </c>
      <c r="C22" s="75"/>
      <c r="D22" s="55">
        <v>944670.23049999995</v>
      </c>
      <c r="E22" s="58"/>
      <c r="F22" s="58"/>
      <c r="G22" s="55">
        <v>1273388.6605</v>
      </c>
      <c r="H22" s="56">
        <v>-25.814461852591599</v>
      </c>
      <c r="I22" s="55">
        <v>63519.103999999999</v>
      </c>
      <c r="J22" s="56">
        <v>6.7239447109898096</v>
      </c>
      <c r="K22" s="55">
        <v>140693.1482</v>
      </c>
      <c r="L22" s="56">
        <v>11.048720046302</v>
      </c>
      <c r="M22" s="56">
        <v>-0.54852738166250004</v>
      </c>
      <c r="N22" s="55">
        <v>30700320.218800001</v>
      </c>
      <c r="O22" s="55">
        <v>512852671.33780003</v>
      </c>
      <c r="P22" s="55">
        <v>53876</v>
      </c>
      <c r="Q22" s="55">
        <v>89100</v>
      </c>
      <c r="R22" s="56">
        <v>-39.533108866442198</v>
      </c>
      <c r="S22" s="55">
        <v>17.5341567766724</v>
      </c>
      <c r="T22" s="55">
        <v>18.596090001122299</v>
      </c>
      <c r="U22" s="57">
        <v>-6.0563689373576803</v>
      </c>
    </row>
    <row r="23" spans="1:21" ht="12" thickBot="1">
      <c r="A23" s="77"/>
      <c r="B23" s="74" t="s">
        <v>21</v>
      </c>
      <c r="C23" s="75"/>
      <c r="D23" s="55">
        <v>1914663.1825000001</v>
      </c>
      <c r="E23" s="58"/>
      <c r="F23" s="58"/>
      <c r="G23" s="55">
        <v>2533532.5781</v>
      </c>
      <c r="H23" s="56">
        <v>-24.4271339137117</v>
      </c>
      <c r="I23" s="55">
        <v>143698.93</v>
      </c>
      <c r="J23" s="56">
        <v>7.50518061418878</v>
      </c>
      <c r="K23" s="55">
        <v>269067.80320000002</v>
      </c>
      <c r="L23" s="56">
        <v>10.6202622190785</v>
      </c>
      <c r="M23" s="56">
        <v>-0.46593784804052701</v>
      </c>
      <c r="N23" s="55">
        <v>58043713.074900001</v>
      </c>
      <c r="O23" s="55">
        <v>1145482780.2334001</v>
      </c>
      <c r="P23" s="55">
        <v>61064</v>
      </c>
      <c r="Q23" s="55">
        <v>87382</v>
      </c>
      <c r="R23" s="56">
        <v>-30.118331006385802</v>
      </c>
      <c r="S23" s="55">
        <v>31.355023950281701</v>
      </c>
      <c r="T23" s="55">
        <v>31.873799618914699</v>
      </c>
      <c r="U23" s="57">
        <v>-1.65452167874463</v>
      </c>
    </row>
    <row r="24" spans="1:21" ht="12" thickBot="1">
      <c r="A24" s="77"/>
      <c r="B24" s="74" t="s">
        <v>22</v>
      </c>
      <c r="C24" s="75"/>
      <c r="D24" s="55">
        <v>253789.6942</v>
      </c>
      <c r="E24" s="58"/>
      <c r="F24" s="58"/>
      <c r="G24" s="55">
        <v>315645.28659999999</v>
      </c>
      <c r="H24" s="56">
        <v>-19.596551897315798</v>
      </c>
      <c r="I24" s="55">
        <v>42091.209300000002</v>
      </c>
      <c r="J24" s="56">
        <v>16.585074280766399</v>
      </c>
      <c r="K24" s="55">
        <v>48562.905500000001</v>
      </c>
      <c r="L24" s="56">
        <v>15.3852782099487</v>
      </c>
      <c r="M24" s="56">
        <v>-0.133264188651151</v>
      </c>
      <c r="N24" s="55">
        <v>8414080.8934000004</v>
      </c>
      <c r="O24" s="55">
        <v>113406439.7617</v>
      </c>
      <c r="P24" s="55">
        <v>24265</v>
      </c>
      <c r="Q24" s="55">
        <v>36507</v>
      </c>
      <c r="R24" s="56">
        <v>-33.533294984523501</v>
      </c>
      <c r="S24" s="55">
        <v>10.4590848629714</v>
      </c>
      <c r="T24" s="55">
        <v>11.765668266359899</v>
      </c>
      <c r="U24" s="57">
        <v>-12.492330070045201</v>
      </c>
    </row>
    <row r="25" spans="1:21" ht="12" thickBot="1">
      <c r="A25" s="77"/>
      <c r="B25" s="74" t="s">
        <v>23</v>
      </c>
      <c r="C25" s="75"/>
      <c r="D25" s="55">
        <v>326277.77799999999</v>
      </c>
      <c r="E25" s="58"/>
      <c r="F25" s="58"/>
      <c r="G25" s="55">
        <v>472148.33370000002</v>
      </c>
      <c r="H25" s="56">
        <v>-30.895069470410402</v>
      </c>
      <c r="I25" s="55">
        <v>25243.675999999999</v>
      </c>
      <c r="J25" s="56">
        <v>7.73686646842373</v>
      </c>
      <c r="K25" s="55">
        <v>37801.195</v>
      </c>
      <c r="L25" s="56">
        <v>8.0062116716096803</v>
      </c>
      <c r="M25" s="56">
        <v>-0.33219899529631303</v>
      </c>
      <c r="N25" s="55">
        <v>12131125.392899999</v>
      </c>
      <c r="O25" s="55">
        <v>137525141.96759999</v>
      </c>
      <c r="P25" s="55">
        <v>16036</v>
      </c>
      <c r="Q25" s="55">
        <v>24941</v>
      </c>
      <c r="R25" s="56">
        <v>-35.704262058457999</v>
      </c>
      <c r="S25" s="55">
        <v>20.346581317036701</v>
      </c>
      <c r="T25" s="55">
        <v>22.0802366905898</v>
      </c>
      <c r="U25" s="57">
        <v>-8.5206224403973803</v>
      </c>
    </row>
    <row r="26" spans="1:21" ht="12" thickBot="1">
      <c r="A26" s="77"/>
      <c r="B26" s="74" t="s">
        <v>24</v>
      </c>
      <c r="C26" s="75"/>
      <c r="D26" s="55">
        <v>594798.90330000001</v>
      </c>
      <c r="E26" s="58"/>
      <c r="F26" s="58"/>
      <c r="G26" s="55">
        <v>685243.82079999999</v>
      </c>
      <c r="H26" s="56">
        <v>-13.198939524096501</v>
      </c>
      <c r="I26" s="55">
        <v>145623.22899999999</v>
      </c>
      <c r="J26" s="56">
        <v>24.482766896856798</v>
      </c>
      <c r="K26" s="55">
        <v>152032.78599999999</v>
      </c>
      <c r="L26" s="56">
        <v>22.1866701143699</v>
      </c>
      <c r="M26" s="56">
        <v>-4.2159044562927003E-2</v>
      </c>
      <c r="N26" s="55">
        <v>19021197.9056</v>
      </c>
      <c r="O26" s="55">
        <v>253354833.2613</v>
      </c>
      <c r="P26" s="55">
        <v>42042</v>
      </c>
      <c r="Q26" s="55">
        <v>62459</v>
      </c>
      <c r="R26" s="56">
        <v>-32.688643750300201</v>
      </c>
      <c r="S26" s="55">
        <v>14.1477309190809</v>
      </c>
      <c r="T26" s="55">
        <v>14.7628553178885</v>
      </c>
      <c r="U26" s="57">
        <v>-4.3478661159578698</v>
      </c>
    </row>
    <row r="27" spans="1:21" ht="12" thickBot="1">
      <c r="A27" s="77"/>
      <c r="B27" s="74" t="s">
        <v>25</v>
      </c>
      <c r="C27" s="75"/>
      <c r="D27" s="55">
        <v>228273.30319999999</v>
      </c>
      <c r="E27" s="58"/>
      <c r="F27" s="58"/>
      <c r="G27" s="55">
        <v>292704.08309999999</v>
      </c>
      <c r="H27" s="56">
        <v>-22.0122586667121</v>
      </c>
      <c r="I27" s="55">
        <v>57864.479200000002</v>
      </c>
      <c r="J27" s="56">
        <v>25.348772015316399</v>
      </c>
      <c r="K27" s="55">
        <v>76542.334099999993</v>
      </c>
      <c r="L27" s="56">
        <v>26.150073920851298</v>
      </c>
      <c r="M27" s="56">
        <v>-0.244019928574402</v>
      </c>
      <c r="N27" s="55">
        <v>6865533.6607999997</v>
      </c>
      <c r="O27" s="55">
        <v>92463571.332000002</v>
      </c>
      <c r="P27" s="55">
        <v>27628</v>
      </c>
      <c r="Q27" s="55">
        <v>43872</v>
      </c>
      <c r="R27" s="56">
        <v>-37.025893508388002</v>
      </c>
      <c r="S27" s="55">
        <v>8.2623897205733297</v>
      </c>
      <c r="T27" s="55">
        <v>8.6100481240882605</v>
      </c>
      <c r="U27" s="57">
        <v>-4.2077221635921704</v>
      </c>
    </row>
    <row r="28" spans="1:21" ht="12" thickBot="1">
      <c r="A28" s="77"/>
      <c r="B28" s="74" t="s">
        <v>26</v>
      </c>
      <c r="C28" s="75"/>
      <c r="D28" s="55">
        <v>1147597.0558</v>
      </c>
      <c r="E28" s="58"/>
      <c r="F28" s="58"/>
      <c r="G28" s="55">
        <v>1474774.936</v>
      </c>
      <c r="H28" s="56">
        <v>-22.184936305426898</v>
      </c>
      <c r="I28" s="55">
        <v>33031.6803</v>
      </c>
      <c r="J28" s="56">
        <v>2.8783343537748398</v>
      </c>
      <c r="K28" s="55">
        <v>64322.5075</v>
      </c>
      <c r="L28" s="56">
        <v>4.3615134709612402</v>
      </c>
      <c r="M28" s="56">
        <v>-0.486467776462228</v>
      </c>
      <c r="N28" s="55">
        <v>39682520.777900003</v>
      </c>
      <c r="O28" s="55">
        <v>412375948.36570001</v>
      </c>
      <c r="P28" s="55">
        <v>40699</v>
      </c>
      <c r="Q28" s="55">
        <v>49954</v>
      </c>
      <c r="R28" s="56">
        <v>-18.527044881290799</v>
      </c>
      <c r="S28" s="55">
        <v>28.197180662915599</v>
      </c>
      <c r="T28" s="55">
        <v>34.613436097209402</v>
      </c>
      <c r="U28" s="57">
        <v>-22.754953805479001</v>
      </c>
    </row>
    <row r="29" spans="1:21" ht="12" thickBot="1">
      <c r="A29" s="77"/>
      <c r="B29" s="74" t="s">
        <v>27</v>
      </c>
      <c r="C29" s="75"/>
      <c r="D29" s="55">
        <v>748737.36199999996</v>
      </c>
      <c r="E29" s="58"/>
      <c r="F29" s="58"/>
      <c r="G29" s="55">
        <v>724148.30319999997</v>
      </c>
      <c r="H29" s="56">
        <v>3.3955832929996901</v>
      </c>
      <c r="I29" s="55">
        <v>112417.783</v>
      </c>
      <c r="J29" s="56">
        <v>15.014314592197399</v>
      </c>
      <c r="K29" s="55">
        <v>119597.8407</v>
      </c>
      <c r="L29" s="56">
        <v>16.515655725698601</v>
      </c>
      <c r="M29" s="56">
        <v>-6.0035011150498002E-2</v>
      </c>
      <c r="N29" s="55">
        <v>21128275.363299999</v>
      </c>
      <c r="O29" s="55">
        <v>279749283.79689997</v>
      </c>
      <c r="P29" s="55">
        <v>108263</v>
      </c>
      <c r="Q29" s="55">
        <v>118236</v>
      </c>
      <c r="R29" s="56">
        <v>-8.4348252647247897</v>
      </c>
      <c r="S29" s="55">
        <v>6.9159118258315404</v>
      </c>
      <c r="T29" s="55">
        <v>7.2341831024391903</v>
      </c>
      <c r="U29" s="57">
        <v>-4.6020146673773201</v>
      </c>
    </row>
    <row r="30" spans="1:21" ht="12" thickBot="1">
      <c r="A30" s="77"/>
      <c r="B30" s="74" t="s">
        <v>28</v>
      </c>
      <c r="C30" s="75"/>
      <c r="D30" s="55">
        <v>793616.64560000005</v>
      </c>
      <c r="E30" s="58"/>
      <c r="F30" s="58"/>
      <c r="G30" s="55">
        <v>809280.33840000001</v>
      </c>
      <c r="H30" s="56">
        <v>-1.9355088782915699</v>
      </c>
      <c r="I30" s="55">
        <v>94831.059399999998</v>
      </c>
      <c r="J30" s="56">
        <v>11.9492276183679</v>
      </c>
      <c r="K30" s="55">
        <v>114576.4659</v>
      </c>
      <c r="L30" s="56">
        <v>14.1578215191197</v>
      </c>
      <c r="M30" s="56">
        <v>-0.172333876288638</v>
      </c>
      <c r="N30" s="55">
        <v>26379401.9472</v>
      </c>
      <c r="O30" s="55">
        <v>432883382.80269998</v>
      </c>
      <c r="P30" s="55">
        <v>58827</v>
      </c>
      <c r="Q30" s="55">
        <v>83383</v>
      </c>
      <c r="R30" s="56">
        <v>-29.449648009786198</v>
      </c>
      <c r="S30" s="55">
        <v>13.490687024665499</v>
      </c>
      <c r="T30" s="55">
        <v>14.7005181835626</v>
      </c>
      <c r="U30" s="57">
        <v>-8.9678987933310808</v>
      </c>
    </row>
    <row r="31" spans="1:21" ht="12" thickBot="1">
      <c r="A31" s="77"/>
      <c r="B31" s="74" t="s">
        <v>29</v>
      </c>
      <c r="C31" s="75"/>
      <c r="D31" s="55">
        <v>735084.96279999998</v>
      </c>
      <c r="E31" s="58"/>
      <c r="F31" s="58"/>
      <c r="G31" s="55">
        <v>883318.95420000004</v>
      </c>
      <c r="H31" s="56">
        <v>-16.781479746945099</v>
      </c>
      <c r="I31" s="55">
        <v>35820.816200000001</v>
      </c>
      <c r="J31" s="56">
        <v>4.8730171358091097</v>
      </c>
      <c r="K31" s="55">
        <v>39815.608699999997</v>
      </c>
      <c r="L31" s="56">
        <v>4.5075007742882596</v>
      </c>
      <c r="M31" s="56">
        <v>-0.100332322685299</v>
      </c>
      <c r="N31" s="55">
        <v>21883875.772599999</v>
      </c>
      <c r="O31" s="55">
        <v>463958510.58560002</v>
      </c>
      <c r="P31" s="55">
        <v>27214</v>
      </c>
      <c r="Q31" s="55">
        <v>38072</v>
      </c>
      <c r="R31" s="56">
        <v>-28.5196469846606</v>
      </c>
      <c r="S31" s="55">
        <v>27.011279591386799</v>
      </c>
      <c r="T31" s="55">
        <v>30.831381555999201</v>
      </c>
      <c r="U31" s="57">
        <v>-14.1426175375657</v>
      </c>
    </row>
    <row r="32" spans="1:21" ht="12" thickBot="1">
      <c r="A32" s="77"/>
      <c r="B32" s="74" t="s">
        <v>30</v>
      </c>
      <c r="C32" s="75"/>
      <c r="D32" s="55">
        <v>128236.38159999999</v>
      </c>
      <c r="E32" s="58"/>
      <c r="F32" s="58"/>
      <c r="G32" s="55">
        <v>123997.7167</v>
      </c>
      <c r="H32" s="56">
        <v>3.4183410895016801</v>
      </c>
      <c r="I32" s="55">
        <v>29856.673299999999</v>
      </c>
      <c r="J32" s="56">
        <v>23.282529440927402</v>
      </c>
      <c r="K32" s="55">
        <v>31570.868399999999</v>
      </c>
      <c r="L32" s="56">
        <v>25.4608465705724</v>
      </c>
      <c r="M32" s="56">
        <v>-5.4296735784436001E-2</v>
      </c>
      <c r="N32" s="55">
        <v>3725464.8955000001</v>
      </c>
      <c r="O32" s="55">
        <v>46219097.669699997</v>
      </c>
      <c r="P32" s="55">
        <v>23060</v>
      </c>
      <c r="Q32" s="55">
        <v>33263</v>
      </c>
      <c r="R32" s="56">
        <v>-30.673721552475701</v>
      </c>
      <c r="S32" s="55">
        <v>5.5609879271465701</v>
      </c>
      <c r="T32" s="55">
        <v>5.7618989086973498</v>
      </c>
      <c r="U32" s="57">
        <v>-3.6128649114667</v>
      </c>
    </row>
    <row r="33" spans="1:21" ht="12" thickBot="1">
      <c r="A33" s="77"/>
      <c r="B33" s="74" t="s">
        <v>66</v>
      </c>
      <c r="C33" s="75"/>
      <c r="D33" s="58"/>
      <c r="E33" s="58"/>
      <c r="F33" s="58"/>
      <c r="G33" s="55">
        <v>31.061900000000001</v>
      </c>
      <c r="H33" s="58"/>
      <c r="I33" s="58"/>
      <c r="J33" s="58"/>
      <c r="K33" s="55">
        <v>-91.062700000000007</v>
      </c>
      <c r="L33" s="56">
        <v>-293.16526033500901</v>
      </c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259872.1868</v>
      </c>
      <c r="E35" s="58"/>
      <c r="F35" s="58"/>
      <c r="G35" s="55">
        <v>256178.73180000001</v>
      </c>
      <c r="H35" s="56">
        <v>1.4417492717090601</v>
      </c>
      <c r="I35" s="55">
        <v>33972.956299999998</v>
      </c>
      <c r="J35" s="56">
        <v>13.0729481743831</v>
      </c>
      <c r="K35" s="55">
        <v>30109.903999999999</v>
      </c>
      <c r="L35" s="56">
        <v>11.7534753132852</v>
      </c>
      <c r="M35" s="56">
        <v>0.12829839311344199</v>
      </c>
      <c r="N35" s="55">
        <v>7767389.4985999996</v>
      </c>
      <c r="O35" s="55">
        <v>80947921.546000004</v>
      </c>
      <c r="P35" s="55">
        <v>13610</v>
      </c>
      <c r="Q35" s="55">
        <v>20149</v>
      </c>
      <c r="R35" s="56">
        <v>-32.453223485036503</v>
      </c>
      <c r="S35" s="55">
        <v>19.094209169728099</v>
      </c>
      <c r="T35" s="55">
        <v>19.270540289840699</v>
      </c>
      <c r="U35" s="57">
        <v>-0.92347956673742604</v>
      </c>
    </row>
    <row r="36" spans="1:21" ht="12" customHeight="1" thickBot="1">
      <c r="A36" s="77"/>
      <c r="B36" s="74" t="s">
        <v>74</v>
      </c>
      <c r="C36" s="7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568458.51</v>
      </c>
      <c r="E37" s="58"/>
      <c r="F37" s="58"/>
      <c r="G37" s="55">
        <v>143471.03</v>
      </c>
      <c r="H37" s="56">
        <v>296.21832365739601</v>
      </c>
      <c r="I37" s="55">
        <v>-64040.62</v>
      </c>
      <c r="J37" s="56">
        <v>-11.2656629944725</v>
      </c>
      <c r="K37" s="55">
        <v>-239.67</v>
      </c>
      <c r="L37" s="56">
        <v>-0.16705114614427699</v>
      </c>
      <c r="M37" s="56">
        <v>266.203321233363</v>
      </c>
      <c r="N37" s="55">
        <v>11387365.4</v>
      </c>
      <c r="O37" s="55">
        <v>97811814.379999995</v>
      </c>
      <c r="P37" s="55">
        <v>125</v>
      </c>
      <c r="Q37" s="55">
        <v>149</v>
      </c>
      <c r="R37" s="56">
        <v>-16.107382550335601</v>
      </c>
      <c r="S37" s="55">
        <v>4547.6680800000004</v>
      </c>
      <c r="T37" s="55">
        <v>21185.655100671102</v>
      </c>
      <c r="U37" s="57">
        <v>-365.85755002311299</v>
      </c>
    </row>
    <row r="38" spans="1:21" ht="12" thickBot="1">
      <c r="A38" s="77"/>
      <c r="B38" s="74" t="s">
        <v>35</v>
      </c>
      <c r="C38" s="75"/>
      <c r="D38" s="55">
        <v>353161.72</v>
      </c>
      <c r="E38" s="58"/>
      <c r="F38" s="58"/>
      <c r="G38" s="55">
        <v>734714.03</v>
      </c>
      <c r="H38" s="56">
        <v>-51.9320843784622</v>
      </c>
      <c r="I38" s="55">
        <v>-50195.61</v>
      </c>
      <c r="J38" s="56">
        <v>-14.213208045311401</v>
      </c>
      <c r="K38" s="55">
        <v>-101030.76</v>
      </c>
      <c r="L38" s="56">
        <v>-13.7510318130171</v>
      </c>
      <c r="M38" s="56">
        <v>-0.50316507566606505</v>
      </c>
      <c r="N38" s="55">
        <v>8955065.5500000007</v>
      </c>
      <c r="O38" s="55">
        <v>145696308.33000001</v>
      </c>
      <c r="P38" s="55">
        <v>146</v>
      </c>
      <c r="Q38" s="55">
        <v>259</v>
      </c>
      <c r="R38" s="56">
        <v>-43.629343629343602</v>
      </c>
      <c r="S38" s="55">
        <v>2418.9158904109599</v>
      </c>
      <c r="T38" s="55">
        <v>2457.0187258687301</v>
      </c>
      <c r="U38" s="57">
        <v>-1.57520299109257</v>
      </c>
    </row>
    <row r="39" spans="1:21" ht="12" thickBot="1">
      <c r="A39" s="77"/>
      <c r="B39" s="74" t="s">
        <v>36</v>
      </c>
      <c r="C39" s="75"/>
      <c r="D39" s="55">
        <v>83175.91</v>
      </c>
      <c r="E39" s="58"/>
      <c r="F39" s="58"/>
      <c r="G39" s="55">
        <v>353726.52</v>
      </c>
      <c r="H39" s="56">
        <v>-76.485814521342704</v>
      </c>
      <c r="I39" s="55">
        <v>-1432.2</v>
      </c>
      <c r="J39" s="56">
        <v>-1.7218927932378501</v>
      </c>
      <c r="K39" s="55">
        <v>-23862.41</v>
      </c>
      <c r="L39" s="56">
        <v>-6.7460053602992502</v>
      </c>
      <c r="M39" s="56">
        <v>-0.93998091559067198</v>
      </c>
      <c r="N39" s="55">
        <v>2931747.48</v>
      </c>
      <c r="O39" s="55">
        <v>122813728.5</v>
      </c>
      <c r="P39" s="55">
        <v>29</v>
      </c>
      <c r="Q39" s="55">
        <v>84</v>
      </c>
      <c r="R39" s="56">
        <v>-65.476190476190496</v>
      </c>
      <c r="S39" s="55">
        <v>2868.1348275862101</v>
      </c>
      <c r="T39" s="55">
        <v>2658.4148809523799</v>
      </c>
      <c r="U39" s="57">
        <v>7.3120672228064096</v>
      </c>
    </row>
    <row r="40" spans="1:21" ht="12" thickBot="1">
      <c r="A40" s="77"/>
      <c r="B40" s="74" t="s">
        <v>37</v>
      </c>
      <c r="C40" s="75"/>
      <c r="D40" s="55">
        <v>252813.89</v>
      </c>
      <c r="E40" s="58"/>
      <c r="F40" s="58"/>
      <c r="G40" s="55">
        <v>411705.46</v>
      </c>
      <c r="H40" s="56">
        <v>-38.593505658147002</v>
      </c>
      <c r="I40" s="55">
        <v>-41978.23</v>
      </c>
      <c r="J40" s="56">
        <v>-16.604400177537698</v>
      </c>
      <c r="K40" s="55">
        <v>-71351.960000000006</v>
      </c>
      <c r="L40" s="56">
        <v>-17.3308267517268</v>
      </c>
      <c r="M40" s="56">
        <v>-0.41167376481318801</v>
      </c>
      <c r="N40" s="55">
        <v>5004305.18</v>
      </c>
      <c r="O40" s="55">
        <v>102960049.33</v>
      </c>
      <c r="P40" s="55">
        <v>121</v>
      </c>
      <c r="Q40" s="55">
        <v>186</v>
      </c>
      <c r="R40" s="56">
        <v>-34.946236559139798</v>
      </c>
      <c r="S40" s="55">
        <v>2089.37099173554</v>
      </c>
      <c r="T40" s="55">
        <v>1959.7606451612901</v>
      </c>
      <c r="U40" s="57">
        <v>6.2033189456021898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4" t="s">
        <v>32</v>
      </c>
      <c r="C42" s="75"/>
      <c r="D42" s="55">
        <v>6373.5896000000002</v>
      </c>
      <c r="E42" s="58"/>
      <c r="F42" s="58"/>
      <c r="G42" s="55">
        <v>135958.11919999999</v>
      </c>
      <c r="H42" s="56">
        <v>-95.312093431783794</v>
      </c>
      <c r="I42" s="55">
        <v>554.44579999999996</v>
      </c>
      <c r="J42" s="56">
        <v>8.6991136046789101</v>
      </c>
      <c r="K42" s="55">
        <v>8428.3713000000007</v>
      </c>
      <c r="L42" s="56">
        <v>6.1992408762300704</v>
      </c>
      <c r="M42" s="56">
        <v>-0.93421673295290197</v>
      </c>
      <c r="N42" s="55">
        <v>412254.44</v>
      </c>
      <c r="O42" s="55">
        <v>21647480.567499999</v>
      </c>
      <c r="P42" s="55">
        <v>47</v>
      </c>
      <c r="Q42" s="55">
        <v>83</v>
      </c>
      <c r="R42" s="56">
        <v>-43.3734939759036</v>
      </c>
      <c r="S42" s="55">
        <v>135.60828936170199</v>
      </c>
      <c r="T42" s="55">
        <v>348.21336144578299</v>
      </c>
      <c r="U42" s="57">
        <v>-156.778817198268</v>
      </c>
    </row>
    <row r="43" spans="1:21" ht="12" thickBot="1">
      <c r="A43" s="77"/>
      <c r="B43" s="74" t="s">
        <v>33</v>
      </c>
      <c r="C43" s="75"/>
      <c r="D43" s="55">
        <v>419636.50319999998</v>
      </c>
      <c r="E43" s="58"/>
      <c r="F43" s="58"/>
      <c r="G43" s="55">
        <v>519776.15519999998</v>
      </c>
      <c r="H43" s="56">
        <v>-19.265918799500898</v>
      </c>
      <c r="I43" s="55">
        <v>-4339.7025999999996</v>
      </c>
      <c r="J43" s="56">
        <v>-1.034157554671</v>
      </c>
      <c r="K43" s="55">
        <v>22067.058700000001</v>
      </c>
      <c r="L43" s="56">
        <v>4.2454926951216203</v>
      </c>
      <c r="M43" s="56">
        <v>-1.19665976598866</v>
      </c>
      <c r="N43" s="55">
        <v>9517770.3630999997</v>
      </c>
      <c r="O43" s="55">
        <v>164521232.66229999</v>
      </c>
      <c r="P43" s="55">
        <v>1734</v>
      </c>
      <c r="Q43" s="55">
        <v>2169</v>
      </c>
      <c r="R43" s="56">
        <v>-20.0553250345781</v>
      </c>
      <c r="S43" s="55">
        <v>242.00490380622799</v>
      </c>
      <c r="T43" s="55">
        <v>228.69116385431099</v>
      </c>
      <c r="U43" s="57">
        <v>5.5014339554779603</v>
      </c>
    </row>
    <row r="44" spans="1:21" ht="12" thickBot="1">
      <c r="A44" s="77"/>
      <c r="B44" s="74" t="s">
        <v>38</v>
      </c>
      <c r="C44" s="75"/>
      <c r="D44" s="55">
        <v>179320.83</v>
      </c>
      <c r="E44" s="58"/>
      <c r="F44" s="58"/>
      <c r="G44" s="55">
        <v>391342.89</v>
      </c>
      <c r="H44" s="56">
        <v>-54.178078973148097</v>
      </c>
      <c r="I44" s="55">
        <v>-30535.94</v>
      </c>
      <c r="J44" s="56">
        <v>-17.028663095079398</v>
      </c>
      <c r="K44" s="55">
        <v>-46681.07</v>
      </c>
      <c r="L44" s="56">
        <v>-11.928431867000301</v>
      </c>
      <c r="M44" s="56">
        <v>-0.34586032410996598</v>
      </c>
      <c r="N44" s="55">
        <v>4906929.87</v>
      </c>
      <c r="O44" s="55">
        <v>76184291.099999994</v>
      </c>
      <c r="P44" s="55">
        <v>123</v>
      </c>
      <c r="Q44" s="55">
        <v>212</v>
      </c>
      <c r="R44" s="56">
        <v>-41.981132075471699</v>
      </c>
      <c r="S44" s="55">
        <v>1457.89292682927</v>
      </c>
      <c r="T44" s="55">
        <v>1537.2943396226401</v>
      </c>
      <c r="U44" s="57">
        <v>-5.44631305442035</v>
      </c>
    </row>
    <row r="45" spans="1:21" ht="12" thickBot="1">
      <c r="A45" s="77"/>
      <c r="B45" s="74" t="s">
        <v>39</v>
      </c>
      <c r="C45" s="75"/>
      <c r="D45" s="55">
        <v>76134.97</v>
      </c>
      <c r="E45" s="58"/>
      <c r="F45" s="58"/>
      <c r="G45" s="55">
        <v>160741.06</v>
      </c>
      <c r="H45" s="56">
        <v>-52.635020572839302</v>
      </c>
      <c r="I45" s="55">
        <v>10013.89</v>
      </c>
      <c r="J45" s="56">
        <v>13.152812695664</v>
      </c>
      <c r="K45" s="55">
        <v>17278.64</v>
      </c>
      <c r="L45" s="56">
        <v>10.749362981679999</v>
      </c>
      <c r="M45" s="56">
        <v>-0.42044686387354602</v>
      </c>
      <c r="N45" s="55">
        <v>2439970.1</v>
      </c>
      <c r="O45" s="55">
        <v>33556288.159999996</v>
      </c>
      <c r="P45" s="55">
        <v>79</v>
      </c>
      <c r="Q45" s="55">
        <v>134</v>
      </c>
      <c r="R45" s="56">
        <v>-41.044776119402997</v>
      </c>
      <c r="S45" s="55">
        <v>963.73379746835406</v>
      </c>
      <c r="T45" s="55">
        <v>1302.1947014925399</v>
      </c>
      <c r="U45" s="57">
        <v>-35.119750382656498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16822.222300000001</v>
      </c>
      <c r="E47" s="61"/>
      <c r="F47" s="61"/>
      <c r="G47" s="60">
        <v>18894.6116</v>
      </c>
      <c r="H47" s="62">
        <v>-10.9681497766273</v>
      </c>
      <c r="I47" s="60">
        <v>2888.9827</v>
      </c>
      <c r="J47" s="62">
        <v>17.173609101575099</v>
      </c>
      <c r="K47" s="60">
        <v>1207.8299</v>
      </c>
      <c r="L47" s="62">
        <v>6.3924568843743801</v>
      </c>
      <c r="M47" s="62">
        <v>1.3918787736584399</v>
      </c>
      <c r="N47" s="60">
        <v>287012.92910000001</v>
      </c>
      <c r="O47" s="60">
        <v>8242611.3375000004</v>
      </c>
      <c r="P47" s="60">
        <v>11</v>
      </c>
      <c r="Q47" s="60">
        <v>8</v>
      </c>
      <c r="R47" s="62">
        <v>37.5</v>
      </c>
      <c r="S47" s="60">
        <v>1529.2929363636399</v>
      </c>
      <c r="T47" s="60">
        <v>978.52563750000002</v>
      </c>
      <c r="U47" s="63">
        <v>36.014506166049202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42730</v>
      </c>
      <c r="C2" s="66">
        <v>12</v>
      </c>
      <c r="D2" s="66">
        <v>48169</v>
      </c>
      <c r="E2" s="66">
        <v>607287.82459230802</v>
      </c>
      <c r="F2" s="66">
        <v>451479.04932307702</v>
      </c>
      <c r="G2" s="37"/>
      <c r="H2" s="37"/>
    </row>
    <row r="3" spans="1:8">
      <c r="A3" s="66">
        <v>2</v>
      </c>
      <c r="B3" s="67">
        <v>42730</v>
      </c>
      <c r="C3" s="66">
        <v>13</v>
      </c>
      <c r="D3" s="66">
        <v>5754</v>
      </c>
      <c r="E3" s="66">
        <v>50867.881030769197</v>
      </c>
      <c r="F3" s="66">
        <v>37813.708846153801</v>
      </c>
      <c r="G3" s="37"/>
      <c r="H3" s="37"/>
    </row>
    <row r="4" spans="1:8">
      <c r="A4" s="66">
        <v>3</v>
      </c>
      <c r="B4" s="67">
        <v>42730</v>
      </c>
      <c r="C4" s="66">
        <v>14</v>
      </c>
      <c r="D4" s="66">
        <v>90380</v>
      </c>
      <c r="E4" s="66">
        <v>85808.527475153198</v>
      </c>
      <c r="F4" s="66">
        <v>61616.134345754203</v>
      </c>
      <c r="G4" s="37"/>
      <c r="H4" s="37"/>
    </row>
    <row r="5" spans="1:8">
      <c r="A5" s="66">
        <v>4</v>
      </c>
      <c r="B5" s="67">
        <v>42730</v>
      </c>
      <c r="C5" s="66">
        <v>15</v>
      </c>
      <c r="D5" s="66">
        <v>3109</v>
      </c>
      <c r="E5" s="66">
        <v>58898.378344421799</v>
      </c>
      <c r="F5" s="66">
        <v>46098.263261349399</v>
      </c>
      <c r="G5" s="37"/>
      <c r="H5" s="37"/>
    </row>
    <row r="6" spans="1:8">
      <c r="A6" s="66">
        <v>5</v>
      </c>
      <c r="B6" s="67">
        <v>42730</v>
      </c>
      <c r="C6" s="66">
        <v>16</v>
      </c>
      <c r="D6" s="66">
        <v>3857</v>
      </c>
      <c r="E6" s="66">
        <v>238407.482923932</v>
      </c>
      <c r="F6" s="66">
        <v>210374.549389744</v>
      </c>
      <c r="G6" s="37"/>
      <c r="H6" s="37"/>
    </row>
    <row r="7" spans="1:8">
      <c r="A7" s="66">
        <v>6</v>
      </c>
      <c r="B7" s="67">
        <v>42730</v>
      </c>
      <c r="C7" s="66">
        <v>17</v>
      </c>
      <c r="D7" s="66">
        <v>10222</v>
      </c>
      <c r="E7" s="66">
        <v>209915.32708974401</v>
      </c>
      <c r="F7" s="66">
        <v>143932.75222734999</v>
      </c>
      <c r="G7" s="37"/>
      <c r="H7" s="37"/>
    </row>
    <row r="8" spans="1:8">
      <c r="A8" s="66">
        <v>7</v>
      </c>
      <c r="B8" s="67">
        <v>42730</v>
      </c>
      <c r="C8" s="66">
        <v>18</v>
      </c>
      <c r="D8" s="66">
        <v>68955</v>
      </c>
      <c r="E8" s="66">
        <v>108685.494976068</v>
      </c>
      <c r="F8" s="66">
        <v>86355.0515512821</v>
      </c>
      <c r="G8" s="37"/>
      <c r="H8" s="37"/>
    </row>
    <row r="9" spans="1:8">
      <c r="A9" s="66">
        <v>8</v>
      </c>
      <c r="B9" s="67">
        <v>42730</v>
      </c>
      <c r="C9" s="66">
        <v>19</v>
      </c>
      <c r="D9" s="66">
        <v>21582</v>
      </c>
      <c r="E9" s="66">
        <v>92404.657995726506</v>
      </c>
      <c r="F9" s="66">
        <v>88065.188355555598</v>
      </c>
      <c r="G9" s="37"/>
      <c r="H9" s="37"/>
    </row>
    <row r="10" spans="1:8">
      <c r="A10" s="66">
        <v>9</v>
      </c>
      <c r="B10" s="67">
        <v>42730</v>
      </c>
      <c r="C10" s="66">
        <v>21</v>
      </c>
      <c r="D10" s="66">
        <v>108479</v>
      </c>
      <c r="E10" s="66">
        <v>500187.76970850897</v>
      </c>
      <c r="F10" s="66">
        <v>511649.81633333297</v>
      </c>
      <c r="G10" s="37"/>
      <c r="H10" s="37"/>
    </row>
    <row r="11" spans="1:8">
      <c r="A11" s="66">
        <v>10</v>
      </c>
      <c r="B11" s="67">
        <v>42730</v>
      </c>
      <c r="C11" s="66">
        <v>22</v>
      </c>
      <c r="D11" s="66">
        <v>36103</v>
      </c>
      <c r="E11" s="66">
        <v>869352.06442478602</v>
      </c>
      <c r="F11" s="66">
        <v>788455.73568119702</v>
      </c>
      <c r="G11" s="37"/>
      <c r="H11" s="37"/>
    </row>
    <row r="12" spans="1:8">
      <c r="A12" s="66">
        <v>11</v>
      </c>
      <c r="B12" s="67">
        <v>42730</v>
      </c>
      <c r="C12" s="66">
        <v>23</v>
      </c>
      <c r="D12" s="66">
        <v>106733.04300000001</v>
      </c>
      <c r="E12" s="66">
        <v>1321427.9024128199</v>
      </c>
      <c r="F12" s="66">
        <v>1102672.7218196599</v>
      </c>
      <c r="G12" s="37"/>
      <c r="H12" s="37"/>
    </row>
    <row r="13" spans="1:8">
      <c r="A13" s="66">
        <v>12</v>
      </c>
      <c r="B13" s="67">
        <v>42730</v>
      </c>
      <c r="C13" s="66">
        <v>24</v>
      </c>
      <c r="D13" s="66">
        <v>18412.7</v>
      </c>
      <c r="E13" s="66">
        <v>473108.36532734998</v>
      </c>
      <c r="F13" s="66">
        <v>425562.40393760701</v>
      </c>
      <c r="G13" s="37"/>
      <c r="H13" s="37"/>
    </row>
    <row r="14" spans="1:8">
      <c r="A14" s="66">
        <v>13</v>
      </c>
      <c r="B14" s="67">
        <v>42730</v>
      </c>
      <c r="C14" s="66">
        <v>25</v>
      </c>
      <c r="D14" s="66">
        <v>90988</v>
      </c>
      <c r="E14" s="66">
        <v>1178350.2931707699</v>
      </c>
      <c r="F14" s="66">
        <v>1077426.3517</v>
      </c>
      <c r="G14" s="37"/>
      <c r="H14" s="37"/>
    </row>
    <row r="15" spans="1:8">
      <c r="A15" s="66">
        <v>14</v>
      </c>
      <c r="B15" s="67">
        <v>42730</v>
      </c>
      <c r="C15" s="66">
        <v>26</v>
      </c>
      <c r="D15" s="66">
        <v>54747</v>
      </c>
      <c r="E15" s="66">
        <v>313143.81581189</v>
      </c>
      <c r="F15" s="66">
        <v>266431.76150174701</v>
      </c>
      <c r="G15" s="37"/>
      <c r="H15" s="37"/>
    </row>
    <row r="16" spans="1:8">
      <c r="A16" s="66">
        <v>15</v>
      </c>
      <c r="B16" s="67">
        <v>42730</v>
      </c>
      <c r="C16" s="66">
        <v>27</v>
      </c>
      <c r="D16" s="66">
        <v>103904.125</v>
      </c>
      <c r="E16" s="66">
        <v>944671.29889912298</v>
      </c>
      <c r="F16" s="66">
        <v>881151.12841488502</v>
      </c>
      <c r="G16" s="37"/>
      <c r="H16" s="37"/>
    </row>
    <row r="17" spans="1:9">
      <c r="A17" s="66">
        <v>16</v>
      </c>
      <c r="B17" s="67">
        <v>42730</v>
      </c>
      <c r="C17" s="66">
        <v>29</v>
      </c>
      <c r="D17" s="66">
        <v>139538</v>
      </c>
      <c r="E17" s="66">
        <v>1914664.3100880301</v>
      </c>
      <c r="F17" s="66">
        <v>1770964.27005641</v>
      </c>
      <c r="G17" s="37"/>
      <c r="H17" s="37"/>
    </row>
    <row r="18" spans="1:9">
      <c r="A18" s="66">
        <v>17</v>
      </c>
      <c r="B18" s="67">
        <v>42730</v>
      </c>
      <c r="C18" s="66">
        <v>31</v>
      </c>
      <c r="D18" s="66">
        <v>21928.393</v>
      </c>
      <c r="E18" s="66">
        <v>253789.707846668</v>
      </c>
      <c r="F18" s="66">
        <v>211698.49314828901</v>
      </c>
      <c r="G18" s="37"/>
      <c r="H18" s="37"/>
    </row>
    <row r="19" spans="1:9">
      <c r="A19" s="66">
        <v>18</v>
      </c>
      <c r="B19" s="67">
        <v>42730</v>
      </c>
      <c r="C19" s="66">
        <v>32</v>
      </c>
      <c r="D19" s="66">
        <v>18676.238000000001</v>
      </c>
      <c r="E19" s="66">
        <v>326277.76238390099</v>
      </c>
      <c r="F19" s="66">
        <v>301034.08140170999</v>
      </c>
      <c r="G19" s="37"/>
      <c r="H19" s="37"/>
    </row>
    <row r="20" spans="1:9">
      <c r="A20" s="66">
        <v>19</v>
      </c>
      <c r="B20" s="67">
        <v>42730</v>
      </c>
      <c r="C20" s="66">
        <v>33</v>
      </c>
      <c r="D20" s="66">
        <v>30146.010999999999</v>
      </c>
      <c r="E20" s="66">
        <v>594798.89847472997</v>
      </c>
      <c r="F20" s="66">
        <v>449175.652307774</v>
      </c>
      <c r="G20" s="37"/>
      <c r="H20" s="37"/>
    </row>
    <row r="21" spans="1:9">
      <c r="A21" s="66">
        <v>20</v>
      </c>
      <c r="B21" s="67">
        <v>42730</v>
      </c>
      <c r="C21" s="66">
        <v>34</v>
      </c>
      <c r="D21" s="66">
        <v>36929.722999999998</v>
      </c>
      <c r="E21" s="66">
        <v>228273.22542862099</v>
      </c>
      <c r="F21" s="66">
        <v>170408.82898333101</v>
      </c>
      <c r="G21" s="37"/>
      <c r="H21" s="37"/>
    </row>
    <row r="22" spans="1:9">
      <c r="A22" s="66">
        <v>21</v>
      </c>
      <c r="B22" s="67">
        <v>42730</v>
      </c>
      <c r="C22" s="66">
        <v>35</v>
      </c>
      <c r="D22" s="66">
        <v>39943.769999999997</v>
      </c>
      <c r="E22" s="66">
        <v>1147597.5700644201</v>
      </c>
      <c r="F22" s="66">
        <v>1114565.3841247801</v>
      </c>
      <c r="G22" s="37"/>
      <c r="H22" s="37"/>
    </row>
    <row r="23" spans="1:9">
      <c r="A23" s="66">
        <v>22</v>
      </c>
      <c r="B23" s="67">
        <v>42730</v>
      </c>
      <c r="C23" s="66">
        <v>36</v>
      </c>
      <c r="D23" s="66">
        <v>157265.39300000001</v>
      </c>
      <c r="E23" s="66">
        <v>748737.46084920398</v>
      </c>
      <c r="F23" s="66">
        <v>636319.592662015</v>
      </c>
      <c r="G23" s="37"/>
      <c r="H23" s="37"/>
    </row>
    <row r="24" spans="1:9">
      <c r="A24" s="66">
        <v>23</v>
      </c>
      <c r="B24" s="67">
        <v>42730</v>
      </c>
      <c r="C24" s="66">
        <v>37</v>
      </c>
      <c r="D24" s="66">
        <v>97560.854000000007</v>
      </c>
      <c r="E24" s="66">
        <v>793616.66160973499</v>
      </c>
      <c r="F24" s="66">
        <v>698785.57071263704</v>
      </c>
      <c r="G24" s="37"/>
      <c r="H24" s="37"/>
    </row>
    <row r="25" spans="1:9">
      <c r="A25" s="66">
        <v>24</v>
      </c>
      <c r="B25" s="67">
        <v>42730</v>
      </c>
      <c r="C25" s="66">
        <v>38</v>
      </c>
      <c r="D25" s="66">
        <v>144445.16500000001</v>
      </c>
      <c r="E25" s="66">
        <v>735084.93340920401</v>
      </c>
      <c r="F25" s="66">
        <v>699264.14539822994</v>
      </c>
      <c r="G25" s="37"/>
      <c r="H25" s="37"/>
    </row>
    <row r="26" spans="1:9">
      <c r="A26" s="66">
        <v>25</v>
      </c>
      <c r="B26" s="67">
        <v>42730</v>
      </c>
      <c r="C26" s="66">
        <v>39</v>
      </c>
      <c r="D26" s="66">
        <v>75223.554999999993</v>
      </c>
      <c r="E26" s="66">
        <v>128236.316532433</v>
      </c>
      <c r="F26" s="66">
        <v>98379.736080695206</v>
      </c>
      <c r="G26" s="37"/>
      <c r="H26" s="37"/>
    </row>
    <row r="27" spans="1:9">
      <c r="A27" s="66">
        <v>26</v>
      </c>
      <c r="B27" s="67">
        <v>42730</v>
      </c>
      <c r="C27" s="66">
        <v>42</v>
      </c>
      <c r="D27" s="66">
        <v>14436.089</v>
      </c>
      <c r="E27" s="66">
        <v>259872.18710000001</v>
      </c>
      <c r="F27" s="66">
        <v>225899.2395</v>
      </c>
      <c r="G27" s="37"/>
      <c r="H27" s="37"/>
    </row>
    <row r="28" spans="1:9">
      <c r="A28" s="66">
        <v>27</v>
      </c>
      <c r="B28" s="67">
        <v>42730</v>
      </c>
      <c r="C28" s="66">
        <v>70</v>
      </c>
      <c r="D28" s="66">
        <v>304</v>
      </c>
      <c r="E28" s="66">
        <v>568458.51</v>
      </c>
      <c r="F28" s="66">
        <v>632499.13</v>
      </c>
      <c r="G28" s="37"/>
      <c r="H28" s="37"/>
    </row>
    <row r="29" spans="1:9">
      <c r="A29" s="66">
        <v>28</v>
      </c>
      <c r="B29" s="67">
        <v>42730</v>
      </c>
      <c r="C29" s="66">
        <v>71</v>
      </c>
      <c r="D29" s="66">
        <v>128</v>
      </c>
      <c r="E29" s="66">
        <v>353161.72</v>
      </c>
      <c r="F29" s="66">
        <v>403357.33</v>
      </c>
      <c r="G29" s="37"/>
      <c r="H29" s="37"/>
    </row>
    <row r="30" spans="1:9">
      <c r="A30" s="66">
        <v>29</v>
      </c>
      <c r="B30" s="67">
        <v>42730</v>
      </c>
      <c r="C30" s="66">
        <v>72</v>
      </c>
      <c r="D30" s="66">
        <v>27</v>
      </c>
      <c r="E30" s="66">
        <v>83175.91</v>
      </c>
      <c r="F30" s="66">
        <v>84608.11</v>
      </c>
      <c r="G30" s="37"/>
      <c r="H30" s="37"/>
    </row>
    <row r="31" spans="1:9">
      <c r="A31" s="39">
        <v>30</v>
      </c>
      <c r="B31" s="67">
        <v>42730</v>
      </c>
      <c r="C31" s="39">
        <v>73</v>
      </c>
      <c r="D31" s="39">
        <v>111</v>
      </c>
      <c r="E31" s="39">
        <v>252813.89</v>
      </c>
      <c r="F31" s="39">
        <v>294792.12</v>
      </c>
      <c r="G31" s="39"/>
      <c r="H31" s="39"/>
      <c r="I31" s="39"/>
    </row>
    <row r="32" spans="1:9">
      <c r="A32" s="39">
        <v>31</v>
      </c>
      <c r="B32" s="67">
        <v>42730</v>
      </c>
      <c r="C32" s="39">
        <v>75</v>
      </c>
      <c r="D32" s="39">
        <v>43</v>
      </c>
      <c r="E32" s="39">
        <v>6373.5897435897396</v>
      </c>
      <c r="F32" s="39">
        <v>5819.1435897435904</v>
      </c>
      <c r="G32" s="39"/>
      <c r="H32" s="39"/>
    </row>
    <row r="33" spans="1:8">
      <c r="A33" s="39">
        <v>32</v>
      </c>
      <c r="B33" s="67">
        <v>42730</v>
      </c>
      <c r="C33" s="39">
        <v>76</v>
      </c>
      <c r="D33" s="39">
        <v>2407</v>
      </c>
      <c r="E33" s="39">
        <v>419636.50011367502</v>
      </c>
      <c r="F33" s="39">
        <v>423976.206009402</v>
      </c>
      <c r="G33" s="39"/>
      <c r="H33" s="39"/>
    </row>
    <row r="34" spans="1:8">
      <c r="A34" s="39">
        <v>33</v>
      </c>
      <c r="B34" s="67">
        <v>42730</v>
      </c>
      <c r="C34" s="39">
        <v>77</v>
      </c>
      <c r="D34" s="39">
        <v>111</v>
      </c>
      <c r="E34" s="39">
        <v>179320.83</v>
      </c>
      <c r="F34" s="39">
        <v>209856.77</v>
      </c>
      <c r="G34" s="30"/>
      <c r="H34" s="30"/>
    </row>
    <row r="35" spans="1:8">
      <c r="A35" s="39">
        <v>34</v>
      </c>
      <c r="B35" s="67">
        <v>42730</v>
      </c>
      <c r="C35" s="39">
        <v>78</v>
      </c>
      <c r="D35" s="39">
        <v>69</v>
      </c>
      <c r="E35" s="39">
        <v>76134.97</v>
      </c>
      <c r="F35" s="39">
        <v>66121.08</v>
      </c>
      <c r="G35" s="30"/>
      <c r="H35" s="30"/>
    </row>
    <row r="36" spans="1:8">
      <c r="A36" s="39">
        <v>35</v>
      </c>
      <c r="B36" s="67">
        <v>42730</v>
      </c>
      <c r="C36" s="39">
        <v>99</v>
      </c>
      <c r="D36" s="39">
        <v>11</v>
      </c>
      <c r="E36" s="39">
        <v>16822.222222222201</v>
      </c>
      <c r="F36" s="39">
        <v>13933.2393162393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2016-12-27T00:43:09Z</dcterms:modified>
</cp:coreProperties>
</file>