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<sst xmlns="http://schemas.openxmlformats.org/spreadsheetml/2006/main" count="119" uniqueCount="79">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</sst>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15922107.867199996</v>
      </c>
      <c r="F3" s="25">
        <f>RA!I7</f>
        <v>1565274.7487000001</v>
      </c>
      <c r="G3" s="16">
        <f>SUM(G4:G42)</f>
        <v>14356833.118499996</v>
      </c>
      <c r="H3" s="27">
        <f>RA!J7</f>
        <v>9.8308261805242001</v>
      </c>
      <c r="I3" s="20">
        <f>SUM(I4:I42)</f>
        <v>15922114.00191386</v>
      </c>
      <c r="J3" s="21">
        <f>SUM(J4:J42)</f>
        <v>14356833.14214191</v>
      </c>
      <c r="K3" s="22">
        <f>E3-I3</f>
        <v>-6.134713863953948</v>
      </c>
      <c r="L3" s="22">
        <f>G3-J3</f>
        <v>-2.3641914129257202E-2</v>
      </c>
    </row>
    <row r="4" spans="1:13">
      <c r="A4" s="71">
        <f>RA!A8</f>
        <v>42731</v>
      </c>
      <c r="B4" s="12">
        <v>12</v>
      </c>
      <c r="C4" s="69" t="s">
        <v>6</v>
      </c>
      <c r="D4" s="69"/>
      <c r="E4" s="15">
        <f>IFERROR(VLOOKUP(C4,RA!B8:D35,3,0),0)</f>
        <v>679167.65700000001</v>
      </c>
      <c r="F4" s="25">
        <f>VLOOKUP(C4,RA!B8:I38,8,0)</f>
        <v>173786.47959999999</v>
      </c>
      <c r="G4" s="16">
        <f t="shared" ref="G4:G42" si="0">E4-F4</f>
        <v>505381.17740000004</v>
      </c>
      <c r="H4" s="27">
        <f>RA!J8</f>
        <v>25.5881560037244</v>
      </c>
      <c r="I4" s="20">
        <f>IFERROR(VLOOKUP(B4,RMS!C:E,3,FALSE),0)</f>
        <v>679168.49234786304</v>
      </c>
      <c r="J4" s="21">
        <f>IFERROR(VLOOKUP(B4,RMS!C:F,4,FALSE),0)</f>
        <v>505381.191019658</v>
      </c>
      <c r="K4" s="22">
        <f t="shared" ref="K4:K42" si="1">E4-I4</f>
        <v>-0.83534786303061992</v>
      </c>
      <c r="L4" s="22">
        <f t="shared" ref="L4:L42" si="2">G4-J4</f>
        <v>-1.3619657955132425E-2</v>
      </c>
    </row>
    <row r="5" spans="1:13">
      <c r="A5" s="71"/>
      <c r="B5" s="12">
        <v>13</v>
      </c>
      <c r="C5" s="69" t="s">
        <v>7</v>
      </c>
      <c r="D5" s="69"/>
      <c r="E5" s="15">
        <f>IFERROR(VLOOKUP(C5,RA!B9:D36,3,0),0)</f>
        <v>59185.678399999997</v>
      </c>
      <c r="F5" s="25">
        <f>VLOOKUP(C5,RA!B9:I39,8,0)</f>
        <v>14874.828100000001</v>
      </c>
      <c r="G5" s="16">
        <f t="shared" si="0"/>
        <v>44310.850299999998</v>
      </c>
      <c r="H5" s="27">
        <f>RA!J9</f>
        <v>25.1324788396782</v>
      </c>
      <c r="I5" s="20">
        <f>IFERROR(VLOOKUP(B5,RMS!C:E,3,FALSE),0)</f>
        <v>59185.720831623898</v>
      </c>
      <c r="J5" s="21">
        <f>IFERROR(VLOOKUP(B5,RMS!C:F,4,FALSE),0)</f>
        <v>44310.844094871798</v>
      </c>
      <c r="K5" s="22">
        <f t="shared" si="1"/>
        <v>-4.2431623900483828E-2</v>
      </c>
      <c r="L5" s="22">
        <f t="shared" si="2"/>
        <v>6.2051282002357766E-3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IFERROR(VLOOKUP(C6,RA!B10:D37,3,0),0)</f>
        <v>82595.804900000003</v>
      </c>
      <c r="F6" s="25">
        <f>VLOOKUP(C6,RA!B10:I40,8,0)</f>
        <v>24312.533899999999</v>
      </c>
      <c r="G6" s="16">
        <f t="shared" si="0"/>
        <v>58283.271000000008</v>
      </c>
      <c r="H6" s="27">
        <f>RA!J10</f>
        <v>29.435555388600601</v>
      </c>
      <c r="I6" s="20">
        <f>IFERROR(VLOOKUP(B6,RMS!C:E,3,FALSE),0)</f>
        <v>82597.724592201805</v>
      </c>
      <c r="J6" s="21">
        <f>IFERROR(VLOOKUP(B6,RMS!C:F,4,FALSE),0)</f>
        <v>58283.2734071452</v>
      </c>
      <c r="K6" s="22">
        <f>E6-I6</f>
        <v>-1.9196922018018086</v>
      </c>
      <c r="L6" s="22">
        <f t="shared" si="2"/>
        <v>-2.4071451916825026E-3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IFERROR(VLOOKUP(C7,RA!B11:D38,3,0),0)</f>
        <v>57514.6705</v>
      </c>
      <c r="F7" s="25">
        <f>VLOOKUP(C7,RA!B11:I41,8,0)</f>
        <v>12462.7</v>
      </c>
      <c r="G7" s="16">
        <f t="shared" si="0"/>
        <v>45051.970499999996</v>
      </c>
      <c r="H7" s="27">
        <f>RA!J11</f>
        <v>21.668732328041401</v>
      </c>
      <c r="I7" s="20">
        <f>IFERROR(VLOOKUP(B7,RMS!C:E,3,FALSE),0)</f>
        <v>57514.696383435403</v>
      </c>
      <c r="J7" s="21">
        <f>IFERROR(VLOOKUP(B7,RMS!C:F,4,FALSE),0)</f>
        <v>45051.9718440133</v>
      </c>
      <c r="K7" s="22">
        <f t="shared" si="1"/>
        <v>-2.5883435402647592E-2</v>
      </c>
      <c r="L7" s="22">
        <f t="shared" si="2"/>
        <v>-1.3440133043332025E-3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IFERROR(VLOOKUP(C8,RA!B12:D39,3,0),0)</f>
        <v>197567.56479999999</v>
      </c>
      <c r="F8" s="25">
        <f>VLOOKUP(C8,RA!B12:I42,8,0)</f>
        <v>24909.656900000002</v>
      </c>
      <c r="G8" s="16">
        <f t="shared" si="0"/>
        <v>172657.90789999999</v>
      </c>
      <c r="H8" s="27">
        <f>RA!J12</f>
        <v>12.608171247753299</v>
      </c>
      <c r="I8" s="20">
        <f>IFERROR(VLOOKUP(B8,RMS!C:E,3,FALSE),0)</f>
        <v>197567.569965812</v>
      </c>
      <c r="J8" s="21">
        <f>IFERROR(VLOOKUP(B8,RMS!C:F,4,FALSE),0)</f>
        <v>172657.90025384599</v>
      </c>
      <c r="K8" s="22">
        <f t="shared" si="1"/>
        <v>-5.1658120064530522E-3</v>
      </c>
      <c r="L8" s="22">
        <f t="shared" si="2"/>
        <v>7.6461540011223406E-3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IFERROR(VLOOKUP(C9,RA!B13:D40,3,0),0)</f>
        <v>218977.53909999999</v>
      </c>
      <c r="F9" s="25">
        <f>VLOOKUP(C9,RA!B13:I43,8,0)</f>
        <v>66367.132899999997</v>
      </c>
      <c r="G9" s="16">
        <f t="shared" si="0"/>
        <v>152610.4062</v>
      </c>
      <c r="H9" s="27">
        <f>RA!J13</f>
        <v>30.307735292290499</v>
      </c>
      <c r="I9" s="20">
        <f>IFERROR(VLOOKUP(B9,RMS!C:E,3,FALSE),0)</f>
        <v>218977.669678632</v>
      </c>
      <c r="J9" s="21">
        <f>IFERROR(VLOOKUP(B9,RMS!C:F,4,FALSE),0)</f>
        <v>152610.40568547</v>
      </c>
      <c r="K9" s="22">
        <f t="shared" si="1"/>
        <v>-0.13057863200083375</v>
      </c>
      <c r="L9" s="22">
        <f t="shared" si="2"/>
        <v>5.1452999468892813E-4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IFERROR(VLOOKUP(C10,RA!B14:D41,3,0),0)</f>
        <v>96956.272100000002</v>
      </c>
      <c r="F10" s="25">
        <f>VLOOKUP(C10,RA!B14:I43,8,0)</f>
        <v>19134.5795</v>
      </c>
      <c r="G10" s="16">
        <f t="shared" si="0"/>
        <v>77821.692600000009</v>
      </c>
      <c r="H10" s="27">
        <f>RA!J14</f>
        <v>19.735267338109601</v>
      </c>
      <c r="I10" s="20">
        <f>IFERROR(VLOOKUP(B10,RMS!C:E,3,FALSE),0)</f>
        <v>96956.277787179497</v>
      </c>
      <c r="J10" s="21">
        <f>IFERROR(VLOOKUP(B10,RMS!C:F,4,FALSE),0)</f>
        <v>77821.693852991506</v>
      </c>
      <c r="K10" s="22">
        <f t="shared" si="1"/>
        <v>-5.6871794949984178E-3</v>
      </c>
      <c r="L10" s="22">
        <f t="shared" si="2"/>
        <v>-1.2529914965853095E-3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IFERROR(VLOOKUP(C11,RA!B15:D42,3,0),0)</f>
        <v>90461.209799999997</v>
      </c>
      <c r="F11" s="25">
        <f>VLOOKUP(C11,RA!B15:I44,8,0)</f>
        <v>5674.9413999999997</v>
      </c>
      <c r="G11" s="16">
        <f t="shared" si="0"/>
        <v>84786.268400000001</v>
      </c>
      <c r="H11" s="27">
        <f>RA!J15</f>
        <v>6.2733423669069701</v>
      </c>
      <c r="I11" s="20">
        <f>IFERROR(VLOOKUP(B11,RMS!C:E,3,FALSE),0)</f>
        <v>90461.341584615395</v>
      </c>
      <c r="J11" s="21">
        <f>IFERROR(VLOOKUP(B11,RMS!C:F,4,FALSE),0)</f>
        <v>84786.270002564095</v>
      </c>
      <c r="K11" s="22">
        <f t="shared" si="1"/>
        <v>-0.13178461539791897</v>
      </c>
      <c r="L11" s="22">
        <f t="shared" si="2"/>
        <v>-1.6025640943553299E-3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IFERROR(VLOOKUP(C12,RA!B16:D43,3,0),0)</f>
        <v>561343.33750000002</v>
      </c>
      <c r="F12" s="25">
        <f>VLOOKUP(C12,RA!B16:I45,8,0)</f>
        <v>-18506.909199999998</v>
      </c>
      <c r="G12" s="16">
        <f t="shared" si="0"/>
        <v>579850.24670000002</v>
      </c>
      <c r="H12" s="27">
        <f>RA!J16</f>
        <v>-3.2968965628811802</v>
      </c>
      <c r="I12" s="20">
        <f>IFERROR(VLOOKUP(B12,RMS!C:E,3,FALSE),0)</f>
        <v>561343.15221609594</v>
      </c>
      <c r="J12" s="21">
        <f>IFERROR(VLOOKUP(B12,RMS!C:F,4,FALSE),0)</f>
        <v>579850.24683333305</v>
      </c>
      <c r="K12" s="22">
        <f t="shared" si="1"/>
        <v>0.18528390408027917</v>
      </c>
      <c r="L12" s="22">
        <f t="shared" si="2"/>
        <v>-1.3333302922546864E-4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IFERROR(VLOOKUP(C13,RA!B17:D44,3,0),0)</f>
        <v>666476.78980000003</v>
      </c>
      <c r="F13" s="25">
        <f>VLOOKUP(C13,RA!B17:I46,8,0)</f>
        <v>98032.328699999998</v>
      </c>
      <c r="G13" s="16">
        <f t="shared" si="0"/>
        <v>568444.46110000007</v>
      </c>
      <c r="H13" s="27">
        <f>RA!J17</f>
        <v>14.7090386642599</v>
      </c>
      <c r="I13" s="20">
        <f>IFERROR(VLOOKUP(B13,RMS!C:E,3,FALSE),0)</f>
        <v>666476.76575640996</v>
      </c>
      <c r="J13" s="21">
        <f>IFERROR(VLOOKUP(B13,RMS!C:F,4,FALSE),0)</f>
        <v>568444.46284700802</v>
      </c>
      <c r="K13" s="22">
        <f t="shared" si="1"/>
        <v>2.4043590063229203E-2</v>
      </c>
      <c r="L13" s="22">
        <f t="shared" si="2"/>
        <v>-1.7470079474151134E-3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IFERROR(VLOOKUP(C14,RA!B18:D45,3,0),0)</f>
        <v>1428120.9935000001</v>
      </c>
      <c r="F14" s="25">
        <f>VLOOKUP(C14,RA!B18:I47,8,0)</f>
        <v>231926.0601</v>
      </c>
      <c r="G14" s="16">
        <f t="shared" si="0"/>
        <v>1196194.9334</v>
      </c>
      <c r="H14" s="27">
        <f>RA!J18</f>
        <v>16.2399447354668</v>
      </c>
      <c r="I14" s="20">
        <f>IFERROR(VLOOKUP(B14,RMS!C:E,3,FALSE),0)</f>
        <v>1428121.22344786</v>
      </c>
      <c r="J14" s="21">
        <f>IFERROR(VLOOKUP(B14,RMS!C:F,4,FALSE),0)</f>
        <v>1196194.9228093999</v>
      </c>
      <c r="K14" s="22">
        <f t="shared" si="1"/>
        <v>-0.2299478598870337</v>
      </c>
      <c r="L14" s="22">
        <f t="shared" si="2"/>
        <v>1.0590600082650781E-2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IFERROR(VLOOKUP(C15,RA!B19:D46,3,0),0)</f>
        <v>482721.19309999997</v>
      </c>
      <c r="F15" s="25">
        <f>VLOOKUP(C15,RA!B19:I48,8,0)</f>
        <v>48551.205900000001</v>
      </c>
      <c r="G15" s="16">
        <f t="shared" si="0"/>
        <v>434169.98719999997</v>
      </c>
      <c r="H15" s="27">
        <f>RA!J19</f>
        <v>10.057815275978999</v>
      </c>
      <c r="I15" s="20">
        <f>IFERROR(VLOOKUP(B15,RMS!C:E,3,FALSE),0)</f>
        <v>482721.16613504302</v>
      </c>
      <c r="J15" s="21">
        <f>IFERROR(VLOOKUP(B15,RMS!C:F,4,FALSE),0)</f>
        <v>434169.98755897401</v>
      </c>
      <c r="K15" s="22">
        <f t="shared" si="1"/>
        <v>2.6964956952724606E-2</v>
      </c>
      <c r="L15" s="22">
        <f t="shared" si="2"/>
        <v>-3.5897403722628951E-4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IFERROR(VLOOKUP(C16,RA!B20:D47,3,0),0)</f>
        <v>1225065.4491999999</v>
      </c>
      <c r="F16" s="25">
        <f>VLOOKUP(C16,RA!B20:I49,8,0)</f>
        <v>105278.8839</v>
      </c>
      <c r="G16" s="16">
        <f t="shared" si="0"/>
        <v>1119786.5652999999</v>
      </c>
      <c r="H16" s="27">
        <f>RA!J20</f>
        <v>8.5937354586850692</v>
      </c>
      <c r="I16" s="20">
        <f>IFERROR(VLOOKUP(B16,RMS!C:E,3,FALSE),0)</f>
        <v>1225065.78547872</v>
      </c>
      <c r="J16" s="21">
        <f>IFERROR(VLOOKUP(B16,RMS!C:F,4,FALSE),0)</f>
        <v>1119786.5652999999</v>
      </c>
      <c r="K16" s="22">
        <f t="shared" si="1"/>
        <v>-0.33627872006036341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IFERROR(VLOOKUP(C17,RA!B21:D48,3,0),0)</f>
        <v>323055.30450000003</v>
      </c>
      <c r="F17" s="25">
        <f>VLOOKUP(C17,RA!B21:I50,8,0)</f>
        <v>49445.9738</v>
      </c>
      <c r="G17" s="16">
        <f t="shared" si="0"/>
        <v>273609.33070000005</v>
      </c>
      <c r="H17" s="27">
        <f>RA!J21</f>
        <v>15.3057303536708</v>
      </c>
      <c r="I17" s="20">
        <f>IFERROR(VLOOKUP(B17,RMS!C:E,3,FALSE),0)</f>
        <v>323055.072424741</v>
      </c>
      <c r="J17" s="21">
        <f>IFERROR(VLOOKUP(B17,RMS!C:F,4,FALSE),0)</f>
        <v>273609.33062688902</v>
      </c>
      <c r="K17" s="22">
        <f t="shared" si="1"/>
        <v>0.23207525903126225</v>
      </c>
      <c r="L17" s="22">
        <f t="shared" si="2"/>
        <v>7.3111033998429775E-5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IFERROR(VLOOKUP(C18,RA!B22:D49,3,0),0)</f>
        <v>1031907.3777</v>
      </c>
      <c r="F18" s="25">
        <f>VLOOKUP(C18,RA!B22:I51,8,0)</f>
        <v>58696.890399999997</v>
      </c>
      <c r="G18" s="16">
        <f t="shared" si="0"/>
        <v>973210.48729999992</v>
      </c>
      <c r="H18" s="27">
        <f>RA!J22</f>
        <v>5.68819369533227</v>
      </c>
      <c r="I18" s="20">
        <f>IFERROR(VLOOKUP(B18,RMS!C:E,3,FALSE),0)</f>
        <v>1031908.59003954</v>
      </c>
      <c r="J18" s="21">
        <f>IFERROR(VLOOKUP(B18,RMS!C:F,4,FALSE),0)</f>
        <v>973210.48852691206</v>
      </c>
      <c r="K18" s="22">
        <f t="shared" si="1"/>
        <v>-1.2123395400121808</v>
      </c>
      <c r="L18" s="22">
        <f t="shared" si="2"/>
        <v>-1.2269121361896396E-3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IFERROR(VLOOKUP(C19,RA!B23:D50,3,0),0)</f>
        <v>2191845.3657999998</v>
      </c>
      <c r="F19" s="25">
        <f>VLOOKUP(C19,RA!B23:I52,8,0)</f>
        <v>111402.8772</v>
      </c>
      <c r="G19" s="16">
        <f t="shared" si="0"/>
        <v>2080442.4885999998</v>
      </c>
      <c r="H19" s="27">
        <f>RA!J23</f>
        <v>5.0826065989075504</v>
      </c>
      <c r="I19" s="20">
        <f>IFERROR(VLOOKUP(B19,RMS!C:E,3,FALSE),0)</f>
        <v>2191846.63744957</v>
      </c>
      <c r="J19" s="21">
        <f>IFERROR(VLOOKUP(B19,RMS!C:F,4,FALSE),0)</f>
        <v>2080442.51173504</v>
      </c>
      <c r="K19" s="22">
        <f t="shared" si="1"/>
        <v>-1.2716495702043176</v>
      </c>
      <c r="L19" s="22">
        <f t="shared" si="2"/>
        <v>-2.3135040188208222E-2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IFERROR(VLOOKUP(C20,RA!B24:D51,3,0),0)</f>
        <v>262843.17099999997</v>
      </c>
      <c r="F20" s="25">
        <f>VLOOKUP(C20,RA!B24:I53,8,0)</f>
        <v>43515.621200000001</v>
      </c>
      <c r="G20" s="16">
        <f t="shared" si="0"/>
        <v>219327.54979999998</v>
      </c>
      <c r="H20" s="27">
        <f>RA!J24</f>
        <v>16.555735891650802</v>
      </c>
      <c r="I20" s="20">
        <f>IFERROR(VLOOKUP(B20,RMS!C:E,3,FALSE),0)</f>
        <v>262843.18964988302</v>
      </c>
      <c r="J20" s="21">
        <f>IFERROR(VLOOKUP(B20,RMS!C:F,4,FALSE),0)</f>
        <v>219327.55057032299</v>
      </c>
      <c r="K20" s="22">
        <f t="shared" si="1"/>
        <v>-1.8649883044417948E-2</v>
      </c>
      <c r="L20" s="22">
        <f t="shared" si="2"/>
        <v>-7.7032300760038197E-4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IFERROR(VLOOKUP(C21,RA!B25:D52,3,0),0)</f>
        <v>339760.96799999999</v>
      </c>
      <c r="F21" s="25">
        <f>VLOOKUP(C21,RA!B25:I54,8,0)</f>
        <v>26303.656500000001</v>
      </c>
      <c r="G21" s="16">
        <f t="shared" si="0"/>
        <v>313457.31150000001</v>
      </c>
      <c r="H21" s="27">
        <f>RA!J25</f>
        <v>7.7418123261292298</v>
      </c>
      <c r="I21" s="20">
        <f>IFERROR(VLOOKUP(B21,RMS!C:E,3,FALSE),0)</f>
        <v>339760.95675486699</v>
      </c>
      <c r="J21" s="21">
        <f>IFERROR(VLOOKUP(B21,RMS!C:F,4,FALSE),0)</f>
        <v>313457.30201588001</v>
      </c>
      <c r="K21" s="22">
        <f t="shared" si="1"/>
        <v>1.124513300601393E-2</v>
      </c>
      <c r="L21" s="22">
        <f t="shared" si="2"/>
        <v>9.4841200043447316E-3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IFERROR(VLOOKUP(C22,RA!B26:D53,3,0),0)</f>
        <v>645526.495</v>
      </c>
      <c r="F22" s="25">
        <f>VLOOKUP(C22,RA!B26:I55,8,0)</f>
        <v>157288.66380000001</v>
      </c>
      <c r="G22" s="16">
        <f t="shared" si="0"/>
        <v>488237.83120000002</v>
      </c>
      <c r="H22" s="27">
        <f>RA!J26</f>
        <v>24.3659501226205</v>
      </c>
      <c r="I22" s="20">
        <f>IFERROR(VLOOKUP(B22,RMS!C:E,3,FALSE),0)</f>
        <v>645526.49292417394</v>
      </c>
      <c r="J22" s="21">
        <f>IFERROR(VLOOKUP(B22,RMS!C:F,4,FALSE),0)</f>
        <v>488237.80951845302</v>
      </c>
      <c r="K22" s="22">
        <f t="shared" si="1"/>
        <v>2.0758260507136583E-3</v>
      </c>
      <c r="L22" s="22">
        <f t="shared" si="2"/>
        <v>2.1681546990294009E-2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IFERROR(VLOOKUP(C23,RA!B27:D54,3,0),0)</f>
        <v>237060.91029999999</v>
      </c>
      <c r="F23" s="25">
        <f>VLOOKUP(C23,RA!B27:I56,8,0)</f>
        <v>60050.482400000001</v>
      </c>
      <c r="G23" s="16">
        <f t="shared" si="0"/>
        <v>177010.42789999998</v>
      </c>
      <c r="H23" s="27">
        <f>RA!J27</f>
        <v>25.331246017745499</v>
      </c>
      <c r="I23" s="20">
        <f>IFERROR(VLOOKUP(B23,RMS!C:E,3,FALSE),0)</f>
        <v>237060.80841725299</v>
      </c>
      <c r="J23" s="21">
        <f>IFERROR(VLOOKUP(B23,RMS!C:F,4,FALSE),0)</f>
        <v>177010.430290897</v>
      </c>
      <c r="K23" s="22">
        <f t="shared" si="1"/>
        <v>0.10188274699612521</v>
      </c>
      <c r="L23" s="22">
        <f t="shared" si="2"/>
        <v>-2.390897017903626E-3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IFERROR(VLOOKUP(C24,RA!B28:D55,3,0),0)</f>
        <v>1128056.9627</v>
      </c>
      <c r="F24" s="25">
        <f>VLOOKUP(C24,RA!B28:I57,8,0)</f>
        <v>28213.7173</v>
      </c>
      <c r="G24" s="16">
        <f t="shared" si="0"/>
        <v>1099843.2454000001</v>
      </c>
      <c r="H24" s="27">
        <f>RA!J28</f>
        <v>2.50108977054408</v>
      </c>
      <c r="I24" s="20">
        <f>IFERROR(VLOOKUP(B24,RMS!C:E,3,FALSE),0)</f>
        <v>1128057.40303009</v>
      </c>
      <c r="J24" s="21">
        <f>IFERROR(VLOOKUP(B24,RMS!C:F,4,FALSE),0)</f>
        <v>1099843.24432035</v>
      </c>
      <c r="K24" s="22">
        <f t="shared" si="1"/>
        <v>-0.44033009000122547</v>
      </c>
      <c r="L24" s="22">
        <f t="shared" si="2"/>
        <v>1.0796501301229E-3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IFERROR(VLOOKUP(C25,RA!B29:D56,3,0),0)</f>
        <v>791174.13580000005</v>
      </c>
      <c r="F25" s="25">
        <f>VLOOKUP(C25,RA!B29:I58,8,0)</f>
        <v>106782.03</v>
      </c>
      <c r="G25" s="16">
        <f t="shared" si="0"/>
        <v>684392.10580000002</v>
      </c>
      <c r="H25" s="27">
        <f>RA!J29</f>
        <v>13.4966532863245</v>
      </c>
      <c r="I25" s="20">
        <f>IFERROR(VLOOKUP(B25,RMS!C:E,3,FALSE),0)</f>
        <v>791174.34156991204</v>
      </c>
      <c r="J25" s="21">
        <f>IFERROR(VLOOKUP(B25,RMS!C:F,4,FALSE),0)</f>
        <v>684392.11014978203</v>
      </c>
      <c r="K25" s="22">
        <f t="shared" si="1"/>
        <v>-0.20576991199050099</v>
      </c>
      <c r="L25" s="22">
        <f t="shared" si="2"/>
        <v>-4.349782015196979E-3</v>
      </c>
      <c r="M25" s="32"/>
    </row>
    <row r="26" spans="1:13">
      <c r="A26" s="71"/>
      <c r="B26" s="12">
        <v>37</v>
      </c>
      <c r="C26" s="69" t="s">
        <v>64</v>
      </c>
      <c r="D26" s="69"/>
      <c r="E26" s="15">
        <f>IFERROR(VLOOKUP(C26,RA!B30:D57,3,0),0)</f>
        <v>821160.6912</v>
      </c>
      <c r="F26" s="25">
        <f>VLOOKUP(C26,RA!B30:I59,8,0)</f>
        <v>104106.5961</v>
      </c>
      <c r="G26" s="16">
        <f t="shared" si="0"/>
        <v>717054.09510000004</v>
      </c>
      <c r="H26" s="27">
        <f>RA!J30</f>
        <v>12.677980962272301</v>
      </c>
      <c r="I26" s="20">
        <f>IFERROR(VLOOKUP(B26,RMS!C:E,3,FALSE),0)</f>
        <v>821160.69973362796</v>
      </c>
      <c r="J26" s="21">
        <f>IFERROR(VLOOKUP(B26,RMS!C:F,4,FALSE),0)</f>
        <v>717054.09230940801</v>
      </c>
      <c r="K26" s="22">
        <f t="shared" si="1"/>
        <v>-8.5336279589682817E-3</v>
      </c>
      <c r="L26" s="22">
        <f t="shared" si="2"/>
        <v>2.7905920287594199E-3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IFERROR(VLOOKUP(C27,RA!B31:D58,3,0),0)</f>
        <v>599132.42779999995</v>
      </c>
      <c r="F27" s="25">
        <f>VLOOKUP(C27,RA!B31:I60,8,0)</f>
        <v>48591.735500000003</v>
      </c>
      <c r="G27" s="16">
        <f t="shared" si="0"/>
        <v>550540.6923</v>
      </c>
      <c r="H27" s="27">
        <f>RA!J31</f>
        <v>8.1103497733260195</v>
      </c>
      <c r="I27" s="20">
        <f>IFERROR(VLOOKUP(B27,RMS!C:E,3,FALSE),0)</f>
        <v>599132.40189822996</v>
      </c>
      <c r="J27" s="21">
        <f>IFERROR(VLOOKUP(B27,RMS!C:F,4,FALSE),0)</f>
        <v>550540.68655929202</v>
      </c>
      <c r="K27" s="22">
        <f t="shared" si="1"/>
        <v>2.5901769986376166E-2</v>
      </c>
      <c r="L27" s="22">
        <f t="shared" si="2"/>
        <v>5.7407079730182886E-3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IFERROR(VLOOKUP(C28,RA!B32:D59,3,0),0)</f>
        <v>128373.048</v>
      </c>
      <c r="F28" s="25">
        <f>VLOOKUP(C28,RA!B32:I61,8,0)</f>
        <v>29483.942800000001</v>
      </c>
      <c r="G28" s="16">
        <f t="shared" si="0"/>
        <v>98889.105199999991</v>
      </c>
      <c r="H28" s="27">
        <f>RA!J32</f>
        <v>22.967393280246799</v>
      </c>
      <c r="I28" s="20">
        <f>IFERROR(VLOOKUP(B28,RMS!C:E,3,FALSE),0)</f>
        <v>128372.975912851</v>
      </c>
      <c r="J28" s="21">
        <f>IFERROR(VLOOKUP(B28,RMS!C:F,4,FALSE),0)</f>
        <v>98889.134920281896</v>
      </c>
      <c r="K28" s="22">
        <f t="shared" si="1"/>
        <v>7.2087148990249261E-2</v>
      </c>
      <c r="L28" s="22">
        <f t="shared" si="2"/>
        <v>-2.9720281905611046E-2</v>
      </c>
      <c r="M28" s="32"/>
    </row>
    <row r="29" spans="1:13">
      <c r="A29" s="71"/>
      <c r="B29" s="12">
        <v>40</v>
      </c>
      <c r="C29" s="69" t="s">
        <v>65</v>
      </c>
      <c r="D29" s="69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IFERROR(VLOOKUP(C30,RA!B34:D61,3,0),0)</f>
        <v>254901.94219999999</v>
      </c>
      <c r="F30" s="25">
        <f>VLOOKUP(C30,RA!B34:I64,8,0)</f>
        <v>31081.606199999998</v>
      </c>
      <c r="G30" s="16">
        <f t="shared" si="0"/>
        <v>223820.33599999998</v>
      </c>
      <c r="H30" s="27">
        <f>RA!J34</f>
        <v>0</v>
      </c>
      <c r="I30" s="20">
        <f>IFERROR(VLOOKUP(B30,RMS!C:E,3,FALSE),0)</f>
        <v>254901.94190000001</v>
      </c>
      <c r="J30" s="21">
        <f>IFERROR(VLOOKUP(B30,RMS!C:F,4,FALSE),0)</f>
        <v>223820.3425</v>
      </c>
      <c r="K30" s="22">
        <f t="shared" si="1"/>
        <v>2.9999998514540493E-4</v>
      </c>
      <c r="L30" s="22">
        <f t="shared" si="2"/>
        <v>-6.5000000176951289E-3</v>
      </c>
      <c r="M30" s="32"/>
    </row>
    <row r="31" spans="1:13" s="36" customFormat="1" ht="12" thickBot="1">
      <c r="A31" s="71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12.193554090542399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IFERROR(VLOOKUP(C32,RA!B36:D63,3,0),0)</f>
        <v>135398.01</v>
      </c>
      <c r="F32" s="25">
        <f>VLOOKUP(C32,RA!B34:I65,8,0)</f>
        <v>-4611.83</v>
      </c>
      <c r="G32" s="16">
        <f t="shared" si="0"/>
        <v>140009.84</v>
      </c>
      <c r="H32" s="27">
        <f>RA!J34</f>
        <v>0</v>
      </c>
      <c r="I32" s="20">
        <f>IFERROR(VLOOKUP(B32,RMS!C:E,3,FALSE),0)</f>
        <v>135398.01</v>
      </c>
      <c r="J32" s="21">
        <f>IFERROR(VLOOKUP(B32,RMS!C:F,4,FALSE),0)</f>
        <v>140009.84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IFERROR(VLOOKUP(C33,RA!B37:D64,3,0),0)</f>
        <v>309301.59999999998</v>
      </c>
      <c r="F33" s="25">
        <f>VLOOKUP(C33,RA!B34:I65,8,0)</f>
        <v>-43847.51</v>
      </c>
      <c r="G33" s="16">
        <f t="shared" si="0"/>
        <v>353149.11</v>
      </c>
      <c r="H33" s="27">
        <f>RA!J34</f>
        <v>0</v>
      </c>
      <c r="I33" s="20">
        <f>IFERROR(VLOOKUP(B33,RMS!C:E,3,FALSE),0)</f>
        <v>309301.59999999998</v>
      </c>
      <c r="J33" s="21">
        <f>IFERROR(VLOOKUP(B33,RMS!C:F,4,FALSE),0)</f>
        <v>353149.11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IFERROR(VLOOKUP(C34,RA!B38:D65,3,0),0)</f>
        <v>82360.759999999995</v>
      </c>
      <c r="F34" s="25">
        <f>VLOOKUP(C34,RA!B34:I66,8,0)</f>
        <v>2291.35</v>
      </c>
      <c r="G34" s="16">
        <f t="shared" si="0"/>
        <v>80069.409999999989</v>
      </c>
      <c r="H34" s="27">
        <f>RA!J35</f>
        <v>12.193554090542399</v>
      </c>
      <c r="I34" s="20">
        <f>IFERROR(VLOOKUP(B34,RMS!C:E,3,FALSE),0)</f>
        <v>82360.759999999995</v>
      </c>
      <c r="J34" s="21">
        <f>IFERROR(VLOOKUP(B34,RMS!C:F,4,FALSE),0)</f>
        <v>80069.41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IFERROR(VLOOKUP(C35,RA!B39:D66,3,0),0)</f>
        <v>191469.26</v>
      </c>
      <c r="F35" s="25">
        <f>VLOOKUP(C35,RA!B34:I67,8,0)</f>
        <v>-48145.35</v>
      </c>
      <c r="G35" s="16">
        <f t="shared" si="0"/>
        <v>239614.61000000002</v>
      </c>
      <c r="H35" s="27">
        <f>RA!J34</f>
        <v>0</v>
      </c>
      <c r="I35" s="20">
        <f>IFERROR(VLOOKUP(B35,RMS!C:E,3,FALSE),0)</f>
        <v>191469.26</v>
      </c>
      <c r="J35" s="21">
        <f>IFERROR(VLOOKUP(B35,RMS!C:F,4,FALSE),0)</f>
        <v>239614.61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IFERROR(VLOOKUP(C36,RA!B40:D67,3,0),0)</f>
        <v>0.85</v>
      </c>
      <c r="F36" s="25">
        <f>VLOOKUP(C36,RA!B35:I68,8,0)</f>
        <v>-80.349999999999994</v>
      </c>
      <c r="G36" s="16">
        <f t="shared" si="0"/>
        <v>81.199999999999989</v>
      </c>
      <c r="H36" s="27">
        <f>RA!J35</f>
        <v>12.193554090542399</v>
      </c>
      <c r="I36" s="20">
        <f>IFERROR(VLOOKUP(B36,RMS!C:E,3,FALSE),0)</f>
        <v>0.85</v>
      </c>
      <c r="J36" s="21">
        <f>IFERROR(VLOOKUP(B36,RMS!C:F,4,FALSE),0)</f>
        <v>81.2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IFERROR(VLOOKUP(C37,RA!B41:D68,3,0),0)</f>
        <v>11132.4782</v>
      </c>
      <c r="F37" s="25">
        <f>VLOOKUP(C37,RA!B8:I68,8,0)</f>
        <v>743.14530000000002</v>
      </c>
      <c r="G37" s="16">
        <f t="shared" si="0"/>
        <v>10389.332899999999</v>
      </c>
      <c r="H37" s="27">
        <f>RA!J35</f>
        <v>12.193554090542399</v>
      </c>
      <c r="I37" s="20">
        <f>IFERROR(VLOOKUP(B37,RMS!C:E,3,FALSE),0)</f>
        <v>11132.4786324786</v>
      </c>
      <c r="J37" s="21">
        <f>IFERROR(VLOOKUP(B37,RMS!C:F,4,FALSE),0)</f>
        <v>10389.333333333299</v>
      </c>
      <c r="K37" s="22">
        <f t="shared" si="1"/>
        <v>-4.3247860048722941E-4</v>
      </c>
      <c r="L37" s="22">
        <f t="shared" si="2"/>
        <v>-4.3333329995220993E-4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IFERROR(VLOOKUP(C38,RA!B42:D69,3,0),0)</f>
        <v>376762.18150000001</v>
      </c>
      <c r="F38" s="25">
        <f>VLOOKUP(C38,RA!B8:I69,8,0)</f>
        <v>15553.282300000001</v>
      </c>
      <c r="G38" s="16">
        <f t="shared" si="0"/>
        <v>361208.89919999999</v>
      </c>
      <c r="H38" s="27">
        <f>RA!J36</f>
        <v>0</v>
      </c>
      <c r="I38" s="20">
        <f>IFERROR(VLOOKUP(B38,RMS!C:E,3,FALSE),0)</f>
        <v>376762.177555556</v>
      </c>
      <c r="J38" s="21">
        <f>IFERROR(VLOOKUP(B38,RMS!C:F,4,FALSE),0)</f>
        <v>361208.89760085498</v>
      </c>
      <c r="K38" s="22">
        <f t="shared" si="1"/>
        <v>3.9444440044462681E-3</v>
      </c>
      <c r="L38" s="22">
        <f t="shared" si="2"/>
        <v>1.5991450054571033E-3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IFERROR(VLOOKUP(C39,RA!B43:D70,3,0),0)</f>
        <v>135053.57</v>
      </c>
      <c r="F39" s="25">
        <f>VLOOKUP(C39,RA!B9:I70,8,0)</f>
        <v>-26092.21</v>
      </c>
      <c r="G39" s="16">
        <f t="shared" si="0"/>
        <v>161145.78</v>
      </c>
      <c r="H39" s="27">
        <f>RA!J37</f>
        <v>-3.4061283470857502</v>
      </c>
      <c r="I39" s="20">
        <f>IFERROR(VLOOKUP(B39,RMS!C:E,3,FALSE),0)</f>
        <v>135053.57</v>
      </c>
      <c r="J39" s="21">
        <f>IFERROR(VLOOKUP(B39,RMS!C:F,4,FALSE),0)</f>
        <v>161145.78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IFERROR(VLOOKUP(C40,RA!B44:D71,3,0),0)</f>
        <v>77888.92</v>
      </c>
      <c r="F40" s="25">
        <f>VLOOKUP(C40,RA!B10:I71,8,0)</f>
        <v>7500.45</v>
      </c>
      <c r="G40" s="16">
        <f t="shared" si="0"/>
        <v>70388.47</v>
      </c>
      <c r="H40" s="27">
        <f>RA!J38</f>
        <v>-14.1762958872505</v>
      </c>
      <c r="I40" s="20">
        <f>IFERROR(VLOOKUP(B40,RMS!C:E,3,FALSE),0)</f>
        <v>77888.92</v>
      </c>
      <c r="J40" s="21">
        <f>IFERROR(VLOOKUP(B40,RMS!C:F,4,FALSE),0)</f>
        <v>70388.47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67</v>
      </c>
      <c r="D41" s="75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2.7820894319090801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IFERROR(VLOOKUP(C42,RA!B46:D73,3,0),0)</f>
        <v>1787.2778000000001</v>
      </c>
      <c r="F42" s="25">
        <f>VLOOKUP(C42,RA!B8:I72,8,0)</f>
        <v>195.55619999999999</v>
      </c>
      <c r="G42" s="16">
        <f t="shared" si="0"/>
        <v>1591.7216000000001</v>
      </c>
      <c r="H42" s="27">
        <f>RA!J39</f>
        <v>2.7820894319090801</v>
      </c>
      <c r="I42" s="20">
        <f>VLOOKUP(B42,RMS!C:E,3,FALSE)</f>
        <v>1787.2778155963999</v>
      </c>
      <c r="J42" s="21">
        <f>IFERROR(VLOOKUP(B42,RMS!C:F,4,FALSE),0)</f>
        <v>1591.7216549428899</v>
      </c>
      <c r="K42" s="22">
        <f t="shared" si="1"/>
        <v>-1.5596399862261023E-5</v>
      </c>
      <c r="L42" s="22">
        <f t="shared" si="2"/>
        <v>-5.4942889846643084E-5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3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3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4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2" t="s">
        <v>4</v>
      </c>
      <c r="C6" s="83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4" t="s">
        <v>5</v>
      </c>
      <c r="B7" s="85"/>
      <c r="C7" s="86"/>
      <c r="D7" s="52">
        <v>15922107.8672</v>
      </c>
      <c r="E7" s="64"/>
      <c r="F7" s="64"/>
      <c r="G7" s="52">
        <v>19041319.493500002</v>
      </c>
      <c r="H7" s="53">
        <v>-16.381278762560498</v>
      </c>
      <c r="I7" s="52">
        <v>1565274.7487000001</v>
      </c>
      <c r="J7" s="53">
        <v>9.8308261805242001</v>
      </c>
      <c r="K7" s="52">
        <v>1960909.5730000001</v>
      </c>
      <c r="L7" s="53">
        <v>10.2981811405947</v>
      </c>
      <c r="M7" s="53">
        <v>-0.201760871458604</v>
      </c>
      <c r="N7" s="52">
        <v>498282810.09490001</v>
      </c>
      <c r="O7" s="52">
        <v>7921426627.1862001</v>
      </c>
      <c r="P7" s="52">
        <v>815327</v>
      </c>
      <c r="Q7" s="52">
        <v>785049</v>
      </c>
      <c r="R7" s="53">
        <v>3.85682931893423</v>
      </c>
      <c r="S7" s="52">
        <v>19.528493312744502</v>
      </c>
      <c r="T7" s="52">
        <v>20.558409382599098</v>
      </c>
      <c r="U7" s="54">
        <v>-5.2739146505607</v>
      </c>
    </row>
    <row r="8" spans="1:23" ht="12" thickBot="1">
      <c r="A8" s="76">
        <v>42731</v>
      </c>
      <c r="B8" s="72" t="s">
        <v>6</v>
      </c>
      <c r="C8" s="73"/>
      <c r="D8" s="55">
        <v>679167.65700000001</v>
      </c>
      <c r="E8" s="58"/>
      <c r="F8" s="58"/>
      <c r="G8" s="55">
        <v>695444.46050000004</v>
      </c>
      <c r="H8" s="56">
        <v>-2.3404893452307598</v>
      </c>
      <c r="I8" s="55">
        <v>173786.47959999999</v>
      </c>
      <c r="J8" s="56">
        <v>25.5881560037244</v>
      </c>
      <c r="K8" s="55">
        <v>169346.91899999999</v>
      </c>
      <c r="L8" s="56">
        <v>24.350890490700799</v>
      </c>
      <c r="M8" s="56">
        <v>2.6215774259229E-2</v>
      </c>
      <c r="N8" s="55">
        <v>17574445.235199999</v>
      </c>
      <c r="O8" s="55">
        <v>294869535.67809999</v>
      </c>
      <c r="P8" s="55">
        <v>22448</v>
      </c>
      <c r="Q8" s="55">
        <v>20497</v>
      </c>
      <c r="R8" s="56">
        <v>9.5184661169927391</v>
      </c>
      <c r="S8" s="55">
        <v>30.255152218460399</v>
      </c>
      <c r="T8" s="55">
        <v>29.628097160560099</v>
      </c>
      <c r="U8" s="57">
        <v>2.0725562818942098</v>
      </c>
    </row>
    <row r="9" spans="1:23" ht="12" thickBot="1">
      <c r="A9" s="77"/>
      <c r="B9" s="72" t="s">
        <v>7</v>
      </c>
      <c r="C9" s="73"/>
      <c r="D9" s="55">
        <v>59185.678399999997</v>
      </c>
      <c r="E9" s="58"/>
      <c r="F9" s="58"/>
      <c r="G9" s="55">
        <v>111574.44379999999</v>
      </c>
      <c r="H9" s="56">
        <v>-46.954090574637497</v>
      </c>
      <c r="I9" s="55">
        <v>14874.828100000001</v>
      </c>
      <c r="J9" s="56">
        <v>25.1324788396782</v>
      </c>
      <c r="K9" s="55">
        <v>26406.729500000001</v>
      </c>
      <c r="L9" s="56">
        <v>23.6673637803068</v>
      </c>
      <c r="M9" s="56">
        <v>-0.43670312902625802</v>
      </c>
      <c r="N9" s="55">
        <v>2746888.5293999999</v>
      </c>
      <c r="O9" s="55">
        <v>40492078.883900002</v>
      </c>
      <c r="P9" s="55">
        <v>3597</v>
      </c>
      <c r="Q9" s="55">
        <v>3385</v>
      </c>
      <c r="R9" s="56">
        <v>6.2629246676513901</v>
      </c>
      <c r="S9" s="55">
        <v>16.4541780372533</v>
      </c>
      <c r="T9" s="55">
        <v>15.027428301329399</v>
      </c>
      <c r="U9" s="57">
        <v>8.6710483665219904</v>
      </c>
    </row>
    <row r="10" spans="1:23" ht="12" thickBot="1">
      <c r="A10" s="77"/>
      <c r="B10" s="72" t="s">
        <v>8</v>
      </c>
      <c r="C10" s="73"/>
      <c r="D10" s="55">
        <v>82595.804900000003</v>
      </c>
      <c r="E10" s="58"/>
      <c r="F10" s="58"/>
      <c r="G10" s="55">
        <v>161463.93410000001</v>
      </c>
      <c r="H10" s="56">
        <v>-48.845663051387298</v>
      </c>
      <c r="I10" s="55">
        <v>24312.533899999999</v>
      </c>
      <c r="J10" s="56">
        <v>29.435555388600601</v>
      </c>
      <c r="K10" s="55">
        <v>43351.6</v>
      </c>
      <c r="L10" s="56">
        <v>26.849091867878599</v>
      </c>
      <c r="M10" s="56">
        <v>-0.43917793345574302</v>
      </c>
      <c r="N10" s="55">
        <v>3403800.4456000002</v>
      </c>
      <c r="O10" s="55">
        <v>64044911.089299999</v>
      </c>
      <c r="P10" s="55">
        <v>82556</v>
      </c>
      <c r="Q10" s="55">
        <v>80354</v>
      </c>
      <c r="R10" s="56">
        <v>2.7403738457326199</v>
      </c>
      <c r="S10" s="55">
        <v>1.0004821563544699</v>
      </c>
      <c r="T10" s="55">
        <v>1.0678584177514501</v>
      </c>
      <c r="U10" s="57">
        <v>-6.7343791160132804</v>
      </c>
    </row>
    <row r="11" spans="1:23" ht="12" thickBot="1">
      <c r="A11" s="77"/>
      <c r="B11" s="72" t="s">
        <v>9</v>
      </c>
      <c r="C11" s="73"/>
      <c r="D11" s="55">
        <v>57514.6705</v>
      </c>
      <c r="E11" s="58"/>
      <c r="F11" s="58"/>
      <c r="G11" s="55">
        <v>79023.912299999996</v>
      </c>
      <c r="H11" s="56">
        <v>-27.2186496137322</v>
      </c>
      <c r="I11" s="55">
        <v>12462.7</v>
      </c>
      <c r="J11" s="56">
        <v>21.668732328041401</v>
      </c>
      <c r="K11" s="55">
        <v>17630.342100000002</v>
      </c>
      <c r="L11" s="56">
        <v>22.310135738496001</v>
      </c>
      <c r="M11" s="56">
        <v>-0.293110710540325</v>
      </c>
      <c r="N11" s="55">
        <v>1647152.6357</v>
      </c>
      <c r="O11" s="55">
        <v>24157845.156199999</v>
      </c>
      <c r="P11" s="55">
        <v>2493</v>
      </c>
      <c r="Q11" s="55">
        <v>2453</v>
      </c>
      <c r="R11" s="56">
        <v>1.6306563391765201</v>
      </c>
      <c r="S11" s="55">
        <v>23.070465503409501</v>
      </c>
      <c r="T11" s="55">
        <v>24.010743905421901</v>
      </c>
      <c r="U11" s="57">
        <v>-4.0756802322580903</v>
      </c>
    </row>
    <row r="12" spans="1:23" ht="12" thickBot="1">
      <c r="A12" s="77"/>
      <c r="B12" s="72" t="s">
        <v>10</v>
      </c>
      <c r="C12" s="73"/>
      <c r="D12" s="55">
        <v>197567.56479999999</v>
      </c>
      <c r="E12" s="58"/>
      <c r="F12" s="58"/>
      <c r="G12" s="55">
        <v>214871.80799999999</v>
      </c>
      <c r="H12" s="56">
        <v>-8.0532869160760097</v>
      </c>
      <c r="I12" s="55">
        <v>24909.656900000002</v>
      </c>
      <c r="J12" s="56">
        <v>12.608171247753299</v>
      </c>
      <c r="K12" s="55">
        <v>29945.500100000001</v>
      </c>
      <c r="L12" s="56">
        <v>13.9364490757205</v>
      </c>
      <c r="M12" s="56">
        <v>-0.16816694271871599</v>
      </c>
      <c r="N12" s="55">
        <v>6349397.3596000001</v>
      </c>
      <c r="O12" s="55">
        <v>93430052.044499993</v>
      </c>
      <c r="P12" s="55">
        <v>1619</v>
      </c>
      <c r="Q12" s="55">
        <v>1666</v>
      </c>
      <c r="R12" s="56">
        <v>-2.8211284513805501</v>
      </c>
      <c r="S12" s="55">
        <v>122.030614453366</v>
      </c>
      <c r="T12" s="55">
        <v>143.10172671068401</v>
      </c>
      <c r="U12" s="57">
        <v>-17.267070523004101</v>
      </c>
    </row>
    <row r="13" spans="1:23" ht="12" thickBot="1">
      <c r="A13" s="77"/>
      <c r="B13" s="72" t="s">
        <v>11</v>
      </c>
      <c r="C13" s="73"/>
      <c r="D13" s="55">
        <v>218977.53909999999</v>
      </c>
      <c r="E13" s="58"/>
      <c r="F13" s="58"/>
      <c r="G13" s="55">
        <v>311512.61690000002</v>
      </c>
      <c r="H13" s="56">
        <v>-29.7050818425454</v>
      </c>
      <c r="I13" s="55">
        <v>66367.132899999997</v>
      </c>
      <c r="J13" s="56">
        <v>30.307735292290499</v>
      </c>
      <c r="K13" s="55">
        <v>74041.0815</v>
      </c>
      <c r="L13" s="56">
        <v>23.768244842477198</v>
      </c>
      <c r="M13" s="56">
        <v>-0.10364446932072401</v>
      </c>
      <c r="N13" s="55">
        <v>7008196.2269000001</v>
      </c>
      <c r="O13" s="55">
        <v>126731425.68719999</v>
      </c>
      <c r="P13" s="55">
        <v>6548</v>
      </c>
      <c r="Q13" s="55">
        <v>6430</v>
      </c>
      <c r="R13" s="56">
        <v>1.83514774494558</v>
      </c>
      <c r="S13" s="55">
        <v>33.441896624923601</v>
      </c>
      <c r="T13" s="55">
        <v>32.646222457231701</v>
      </c>
      <c r="U13" s="57">
        <v>2.3792734503548401</v>
      </c>
    </row>
    <row r="14" spans="1:23" ht="12" thickBot="1">
      <c r="A14" s="77"/>
      <c r="B14" s="72" t="s">
        <v>12</v>
      </c>
      <c r="C14" s="73"/>
      <c r="D14" s="55">
        <v>96956.272100000002</v>
      </c>
      <c r="E14" s="58"/>
      <c r="F14" s="58"/>
      <c r="G14" s="55">
        <v>182948.13039999999</v>
      </c>
      <c r="H14" s="56">
        <v>-47.0034091695752</v>
      </c>
      <c r="I14" s="55">
        <v>19134.5795</v>
      </c>
      <c r="J14" s="56">
        <v>19.735267338109601</v>
      </c>
      <c r="K14" s="55">
        <v>33999.733699999997</v>
      </c>
      <c r="L14" s="56">
        <v>18.584357011827699</v>
      </c>
      <c r="M14" s="56">
        <v>-0.43721384206018099</v>
      </c>
      <c r="N14" s="55">
        <v>3004398.5800999999</v>
      </c>
      <c r="O14" s="55">
        <v>51430421.579000004</v>
      </c>
      <c r="P14" s="55">
        <v>1432</v>
      </c>
      <c r="Q14" s="55">
        <v>1980</v>
      </c>
      <c r="R14" s="56">
        <v>-27.6767676767677</v>
      </c>
      <c r="S14" s="55">
        <v>67.706893924580996</v>
      </c>
      <c r="T14" s="55">
        <v>54.891660303030299</v>
      </c>
      <c r="U14" s="57">
        <v>18.9275166511488</v>
      </c>
    </row>
    <row r="15" spans="1:23" ht="12" thickBot="1">
      <c r="A15" s="77"/>
      <c r="B15" s="72" t="s">
        <v>13</v>
      </c>
      <c r="C15" s="73"/>
      <c r="D15" s="55">
        <v>90461.209799999997</v>
      </c>
      <c r="E15" s="58"/>
      <c r="F15" s="58"/>
      <c r="G15" s="55">
        <v>103865.1655</v>
      </c>
      <c r="H15" s="56">
        <v>-12.905150283518299</v>
      </c>
      <c r="I15" s="55">
        <v>5674.9413999999997</v>
      </c>
      <c r="J15" s="56">
        <v>6.2733423669069701</v>
      </c>
      <c r="K15" s="55">
        <v>22938.946</v>
      </c>
      <c r="L15" s="56">
        <v>22.0853121347985</v>
      </c>
      <c r="M15" s="56">
        <v>-0.75260670651563499</v>
      </c>
      <c r="N15" s="55">
        <v>2371839.3231000002</v>
      </c>
      <c r="O15" s="55">
        <v>46551597.943999998</v>
      </c>
      <c r="P15" s="55">
        <v>3106</v>
      </c>
      <c r="Q15" s="55">
        <v>3177</v>
      </c>
      <c r="R15" s="56">
        <v>-2.2348127163991198</v>
      </c>
      <c r="S15" s="55">
        <v>29.124665099806801</v>
      </c>
      <c r="T15" s="55">
        <v>29.0854628895184</v>
      </c>
      <c r="U15" s="57">
        <v>0.13460141139502901</v>
      </c>
    </row>
    <row r="16" spans="1:23" ht="12" thickBot="1">
      <c r="A16" s="77"/>
      <c r="B16" s="72" t="s">
        <v>14</v>
      </c>
      <c r="C16" s="73"/>
      <c r="D16" s="55">
        <v>561343.33750000002</v>
      </c>
      <c r="E16" s="58"/>
      <c r="F16" s="58"/>
      <c r="G16" s="55">
        <v>764061.02639999997</v>
      </c>
      <c r="H16" s="56">
        <v>-26.531609635311199</v>
      </c>
      <c r="I16" s="55">
        <v>-18506.909199999998</v>
      </c>
      <c r="J16" s="56">
        <v>-3.2968965628811802</v>
      </c>
      <c r="K16" s="55">
        <v>26514.499100000001</v>
      </c>
      <c r="L16" s="56">
        <v>3.4702069839797298</v>
      </c>
      <c r="M16" s="56">
        <v>-1.6979920356104301</v>
      </c>
      <c r="N16" s="55">
        <v>20645091.4989</v>
      </c>
      <c r="O16" s="55">
        <v>399551851.24159998</v>
      </c>
      <c r="P16" s="55">
        <v>26595</v>
      </c>
      <c r="Q16" s="55">
        <v>24264</v>
      </c>
      <c r="R16" s="56">
        <v>9.6068249258160208</v>
      </c>
      <c r="S16" s="55">
        <v>21.1071004888137</v>
      </c>
      <c r="T16" s="55">
        <v>20.614403878173398</v>
      </c>
      <c r="U16" s="57">
        <v>2.3342695075592301</v>
      </c>
    </row>
    <row r="17" spans="1:21" ht="12" thickBot="1">
      <c r="A17" s="77"/>
      <c r="B17" s="72" t="s">
        <v>15</v>
      </c>
      <c r="C17" s="73"/>
      <c r="D17" s="55">
        <v>666476.78980000003</v>
      </c>
      <c r="E17" s="58"/>
      <c r="F17" s="58"/>
      <c r="G17" s="55">
        <v>408445.11310000002</v>
      </c>
      <c r="H17" s="56">
        <v>63.1741373379649</v>
      </c>
      <c r="I17" s="55">
        <v>98032.328699999998</v>
      </c>
      <c r="J17" s="56">
        <v>14.7090386642599</v>
      </c>
      <c r="K17" s="55">
        <v>46645.793899999997</v>
      </c>
      <c r="L17" s="56">
        <v>11.4203334558148</v>
      </c>
      <c r="M17" s="56">
        <v>1.1016327626487199</v>
      </c>
      <c r="N17" s="55">
        <v>16153421.667400001</v>
      </c>
      <c r="O17" s="55">
        <v>391423674.88870001</v>
      </c>
      <c r="P17" s="55">
        <v>9130</v>
      </c>
      <c r="Q17" s="55">
        <v>9366</v>
      </c>
      <c r="R17" s="56">
        <v>-2.5197522955370499</v>
      </c>
      <c r="S17" s="55">
        <v>72.998553099671398</v>
      </c>
      <c r="T17" s="55">
        <v>92.819996380525296</v>
      </c>
      <c r="U17" s="57">
        <v>-27.153200219995998</v>
      </c>
    </row>
    <row r="18" spans="1:21" ht="12" customHeight="1" thickBot="1">
      <c r="A18" s="77"/>
      <c r="B18" s="72" t="s">
        <v>16</v>
      </c>
      <c r="C18" s="73"/>
      <c r="D18" s="55">
        <v>1428120.9935000001</v>
      </c>
      <c r="E18" s="58"/>
      <c r="F18" s="58"/>
      <c r="G18" s="55">
        <v>1889843.8654</v>
      </c>
      <c r="H18" s="56">
        <v>-24.431799914977201</v>
      </c>
      <c r="I18" s="55">
        <v>231926.0601</v>
      </c>
      <c r="J18" s="56">
        <v>16.2399447354668</v>
      </c>
      <c r="K18" s="55">
        <v>297767.86800000002</v>
      </c>
      <c r="L18" s="56">
        <v>15.756215285910701</v>
      </c>
      <c r="M18" s="56">
        <v>-0.22111790752385699</v>
      </c>
      <c r="N18" s="55">
        <v>46527911.699299999</v>
      </c>
      <c r="O18" s="55">
        <v>767233837.5187</v>
      </c>
      <c r="P18" s="55">
        <v>59974</v>
      </c>
      <c r="Q18" s="55">
        <v>55011</v>
      </c>
      <c r="R18" s="56">
        <v>9.0218319972369194</v>
      </c>
      <c r="S18" s="55">
        <v>23.812335236936001</v>
      </c>
      <c r="T18" s="55">
        <v>24.021153583828699</v>
      </c>
      <c r="U18" s="57">
        <v>-0.87693350868325004</v>
      </c>
    </row>
    <row r="19" spans="1:21" ht="12" customHeight="1" thickBot="1">
      <c r="A19" s="77"/>
      <c r="B19" s="72" t="s">
        <v>17</v>
      </c>
      <c r="C19" s="73"/>
      <c r="D19" s="55">
        <v>482721.19309999997</v>
      </c>
      <c r="E19" s="58"/>
      <c r="F19" s="58"/>
      <c r="G19" s="55">
        <v>590922.67559999996</v>
      </c>
      <c r="H19" s="56">
        <v>-18.310599164287702</v>
      </c>
      <c r="I19" s="55">
        <v>48551.205900000001</v>
      </c>
      <c r="J19" s="56">
        <v>10.057815275978999</v>
      </c>
      <c r="K19" s="55">
        <v>49633.2287</v>
      </c>
      <c r="L19" s="56">
        <v>8.3992763773372499</v>
      </c>
      <c r="M19" s="56">
        <v>-2.1800371008303999E-2</v>
      </c>
      <c r="N19" s="55">
        <v>15693991.992000001</v>
      </c>
      <c r="O19" s="55">
        <v>237485806.2798</v>
      </c>
      <c r="P19" s="55">
        <v>10860</v>
      </c>
      <c r="Q19" s="55">
        <v>10483</v>
      </c>
      <c r="R19" s="56">
        <v>3.5962987694362298</v>
      </c>
      <c r="S19" s="55">
        <v>44.449465294659298</v>
      </c>
      <c r="T19" s="55">
        <v>45.131011876371304</v>
      </c>
      <c r="U19" s="57">
        <v>-1.5333065925403899</v>
      </c>
    </row>
    <row r="20" spans="1:21" ht="12" thickBot="1">
      <c r="A20" s="77"/>
      <c r="B20" s="72" t="s">
        <v>18</v>
      </c>
      <c r="C20" s="73"/>
      <c r="D20" s="55">
        <v>1225065.4491999999</v>
      </c>
      <c r="E20" s="58"/>
      <c r="F20" s="58"/>
      <c r="G20" s="55">
        <v>1122377.2660999999</v>
      </c>
      <c r="H20" s="56">
        <v>9.1491681274708903</v>
      </c>
      <c r="I20" s="55">
        <v>105278.8839</v>
      </c>
      <c r="J20" s="56">
        <v>8.5937354586850692</v>
      </c>
      <c r="K20" s="55">
        <v>93004.319499999998</v>
      </c>
      <c r="L20" s="56">
        <v>8.2863687914107906</v>
      </c>
      <c r="M20" s="56">
        <v>0.13197843353931599</v>
      </c>
      <c r="N20" s="55">
        <v>34033384.203699999</v>
      </c>
      <c r="O20" s="55">
        <v>480159013.13380003</v>
      </c>
      <c r="P20" s="55">
        <v>43891</v>
      </c>
      <c r="Q20" s="55">
        <v>41529</v>
      </c>
      <c r="R20" s="56">
        <v>5.6875918033181696</v>
      </c>
      <c r="S20" s="55">
        <v>27.911541072201601</v>
      </c>
      <c r="T20" s="55">
        <v>28.3741494738616</v>
      </c>
      <c r="U20" s="57">
        <v>-1.65740902827032</v>
      </c>
    </row>
    <row r="21" spans="1:21" ht="12" customHeight="1" thickBot="1">
      <c r="A21" s="77"/>
      <c r="B21" s="72" t="s">
        <v>19</v>
      </c>
      <c r="C21" s="73"/>
      <c r="D21" s="55">
        <v>323055.30450000003</v>
      </c>
      <c r="E21" s="58"/>
      <c r="F21" s="58"/>
      <c r="G21" s="55">
        <v>356407.83730000001</v>
      </c>
      <c r="H21" s="56">
        <v>-9.3579684029018999</v>
      </c>
      <c r="I21" s="55">
        <v>49445.9738</v>
      </c>
      <c r="J21" s="56">
        <v>15.3057303536708</v>
      </c>
      <c r="K21" s="55">
        <v>50030.476000000002</v>
      </c>
      <c r="L21" s="56">
        <v>14.037423076610899</v>
      </c>
      <c r="M21" s="56">
        <v>-1.1682923024758001E-2</v>
      </c>
      <c r="N21" s="55">
        <v>9784652.0640999991</v>
      </c>
      <c r="O21" s="55">
        <v>149027544.04480001</v>
      </c>
      <c r="P21" s="55">
        <v>26259</v>
      </c>
      <c r="Q21" s="55">
        <v>25455</v>
      </c>
      <c r="R21" s="56">
        <v>3.1585150265173798</v>
      </c>
      <c r="S21" s="55">
        <v>12.3026506911916</v>
      </c>
      <c r="T21" s="55">
        <v>12.3018696091141</v>
      </c>
      <c r="U21" s="57">
        <v>6.3488925848260002E-3</v>
      </c>
    </row>
    <row r="22" spans="1:21" ht="12" customHeight="1" thickBot="1">
      <c r="A22" s="77"/>
      <c r="B22" s="72" t="s">
        <v>20</v>
      </c>
      <c r="C22" s="73"/>
      <c r="D22" s="55">
        <v>1031907.3777</v>
      </c>
      <c r="E22" s="58"/>
      <c r="F22" s="58"/>
      <c r="G22" s="55">
        <v>1242186.3759000001</v>
      </c>
      <c r="H22" s="56">
        <v>-16.928135928688398</v>
      </c>
      <c r="I22" s="55">
        <v>58696.890399999997</v>
      </c>
      <c r="J22" s="56">
        <v>5.68819369533227</v>
      </c>
      <c r="K22" s="55">
        <v>135735.1232</v>
      </c>
      <c r="L22" s="56">
        <v>10.927114145947399</v>
      </c>
      <c r="M22" s="56">
        <v>-0.56756299315754399</v>
      </c>
      <c r="N22" s="55">
        <v>31732227.596500002</v>
      </c>
      <c r="O22" s="55">
        <v>513884578.7155</v>
      </c>
      <c r="P22" s="55">
        <v>58986</v>
      </c>
      <c r="Q22" s="55">
        <v>53876</v>
      </c>
      <c r="R22" s="56">
        <v>9.4847427425941007</v>
      </c>
      <c r="S22" s="55">
        <v>17.494106698199602</v>
      </c>
      <c r="T22" s="55">
        <v>17.5341567766724</v>
      </c>
      <c r="U22" s="57">
        <v>-0.22893468734189701</v>
      </c>
    </row>
    <row r="23" spans="1:21" ht="12" thickBot="1">
      <c r="A23" s="77"/>
      <c r="B23" s="72" t="s">
        <v>21</v>
      </c>
      <c r="C23" s="73"/>
      <c r="D23" s="55">
        <v>2191845.3657999998</v>
      </c>
      <c r="E23" s="58"/>
      <c r="F23" s="58"/>
      <c r="G23" s="55">
        <v>2657196.5671999999</v>
      </c>
      <c r="H23" s="56">
        <v>-17.512863261386801</v>
      </c>
      <c r="I23" s="55">
        <v>111402.8772</v>
      </c>
      <c r="J23" s="56">
        <v>5.0826065989075504</v>
      </c>
      <c r="K23" s="55">
        <v>290753.17839999998</v>
      </c>
      <c r="L23" s="56">
        <v>10.942102740497599</v>
      </c>
      <c r="M23" s="56">
        <v>-0.61684725920093297</v>
      </c>
      <c r="N23" s="55">
        <v>60235558.440700002</v>
      </c>
      <c r="O23" s="55">
        <v>1147674625.5992</v>
      </c>
      <c r="P23" s="55">
        <v>67697</v>
      </c>
      <c r="Q23" s="55">
        <v>61064</v>
      </c>
      <c r="R23" s="56">
        <v>10.8623739027905</v>
      </c>
      <c r="S23" s="55">
        <v>32.377289478115699</v>
      </c>
      <c r="T23" s="55">
        <v>31.355023950281701</v>
      </c>
      <c r="U23" s="57">
        <v>3.1573536398870399</v>
      </c>
    </row>
    <row r="24" spans="1:21" ht="12" thickBot="1">
      <c r="A24" s="77"/>
      <c r="B24" s="72" t="s">
        <v>22</v>
      </c>
      <c r="C24" s="73"/>
      <c r="D24" s="55">
        <v>262843.17099999997</v>
      </c>
      <c r="E24" s="58"/>
      <c r="F24" s="58"/>
      <c r="G24" s="55">
        <v>295889.21340000001</v>
      </c>
      <c r="H24" s="56">
        <v>-11.168383605564699</v>
      </c>
      <c r="I24" s="55">
        <v>43515.621200000001</v>
      </c>
      <c r="J24" s="56">
        <v>16.555735891650802</v>
      </c>
      <c r="K24" s="55">
        <v>43427.471400000002</v>
      </c>
      <c r="L24" s="56">
        <v>14.676936310379199</v>
      </c>
      <c r="M24" s="56">
        <v>2.0298165460310002E-3</v>
      </c>
      <c r="N24" s="55">
        <v>8676924.0644000005</v>
      </c>
      <c r="O24" s="55">
        <v>113669282.93269999</v>
      </c>
      <c r="P24" s="55">
        <v>24637</v>
      </c>
      <c r="Q24" s="55">
        <v>24265</v>
      </c>
      <c r="R24" s="56">
        <v>1.53307232639603</v>
      </c>
      <c r="S24" s="55">
        <v>10.6686354263912</v>
      </c>
      <c r="T24" s="55">
        <v>10.4590848629714</v>
      </c>
      <c r="U24" s="57">
        <v>1.9641740020609899</v>
      </c>
    </row>
    <row r="25" spans="1:21" ht="12" thickBot="1">
      <c r="A25" s="77"/>
      <c r="B25" s="72" t="s">
        <v>23</v>
      </c>
      <c r="C25" s="73"/>
      <c r="D25" s="55">
        <v>339760.96799999999</v>
      </c>
      <c r="E25" s="58"/>
      <c r="F25" s="58"/>
      <c r="G25" s="55">
        <v>428604.54430000001</v>
      </c>
      <c r="H25" s="56">
        <v>-20.7285661063394</v>
      </c>
      <c r="I25" s="55">
        <v>26303.656500000001</v>
      </c>
      <c r="J25" s="56">
        <v>7.7418123261292298</v>
      </c>
      <c r="K25" s="55">
        <v>33495.525800000003</v>
      </c>
      <c r="L25" s="56">
        <v>7.8150188199019501</v>
      </c>
      <c r="M25" s="56">
        <v>-0.21471134213394</v>
      </c>
      <c r="N25" s="55">
        <v>12470886.3609</v>
      </c>
      <c r="O25" s="55">
        <v>137864902.93560001</v>
      </c>
      <c r="P25" s="55">
        <v>16258</v>
      </c>
      <c r="Q25" s="55">
        <v>16036</v>
      </c>
      <c r="R25" s="56">
        <v>1.3843851334497399</v>
      </c>
      <c r="S25" s="55">
        <v>20.8980789765039</v>
      </c>
      <c r="T25" s="55">
        <v>20.346581317036701</v>
      </c>
      <c r="U25" s="57">
        <v>2.6389873446610501</v>
      </c>
    </row>
    <row r="26" spans="1:21" ht="12" thickBot="1">
      <c r="A26" s="77"/>
      <c r="B26" s="72" t="s">
        <v>24</v>
      </c>
      <c r="C26" s="73"/>
      <c r="D26" s="55">
        <v>645526.495</v>
      </c>
      <c r="E26" s="58"/>
      <c r="F26" s="58"/>
      <c r="G26" s="55">
        <v>654825.0747</v>
      </c>
      <c r="H26" s="56">
        <v>-1.4200097185129901</v>
      </c>
      <c r="I26" s="55">
        <v>157288.66380000001</v>
      </c>
      <c r="J26" s="56">
        <v>24.3659501226205</v>
      </c>
      <c r="K26" s="55">
        <v>147063.40640000001</v>
      </c>
      <c r="L26" s="56">
        <v>22.4584262396145</v>
      </c>
      <c r="M26" s="56">
        <v>6.9529583533432998E-2</v>
      </c>
      <c r="N26" s="55">
        <v>19666724.400600001</v>
      </c>
      <c r="O26" s="55">
        <v>254000359.7563</v>
      </c>
      <c r="P26" s="55">
        <v>45154</v>
      </c>
      <c r="Q26" s="55">
        <v>42042</v>
      </c>
      <c r="R26" s="56">
        <v>7.4021216878359803</v>
      </c>
      <c r="S26" s="55">
        <v>14.2961087611286</v>
      </c>
      <c r="T26" s="55">
        <v>14.1477309190809</v>
      </c>
      <c r="U26" s="57">
        <v>1.03788971199706</v>
      </c>
    </row>
    <row r="27" spans="1:21" ht="12" thickBot="1">
      <c r="A27" s="77"/>
      <c r="B27" s="72" t="s">
        <v>25</v>
      </c>
      <c r="C27" s="73"/>
      <c r="D27" s="55">
        <v>237060.91029999999</v>
      </c>
      <c r="E27" s="58"/>
      <c r="F27" s="58"/>
      <c r="G27" s="55">
        <v>287863.75260000001</v>
      </c>
      <c r="H27" s="56">
        <v>-17.648224842880101</v>
      </c>
      <c r="I27" s="55">
        <v>60050.482400000001</v>
      </c>
      <c r="J27" s="56">
        <v>25.331246017745499</v>
      </c>
      <c r="K27" s="55">
        <v>78431.568199999994</v>
      </c>
      <c r="L27" s="56">
        <v>27.246073009054498</v>
      </c>
      <c r="M27" s="56">
        <v>-0.23435825933160401</v>
      </c>
      <c r="N27" s="55">
        <v>7102594.5711000003</v>
      </c>
      <c r="O27" s="55">
        <v>92700632.242300004</v>
      </c>
      <c r="P27" s="55">
        <v>29504</v>
      </c>
      <c r="Q27" s="55">
        <v>27628</v>
      </c>
      <c r="R27" s="56">
        <v>6.7902128275662399</v>
      </c>
      <c r="S27" s="55">
        <v>8.0348735866323207</v>
      </c>
      <c r="T27" s="55">
        <v>8.2623897205733297</v>
      </c>
      <c r="U27" s="57">
        <v>-2.8316081328215401</v>
      </c>
    </row>
    <row r="28" spans="1:21" ht="12" thickBot="1">
      <c r="A28" s="77"/>
      <c r="B28" s="72" t="s">
        <v>26</v>
      </c>
      <c r="C28" s="73"/>
      <c r="D28" s="55">
        <v>1128056.9627</v>
      </c>
      <c r="E28" s="58"/>
      <c r="F28" s="58"/>
      <c r="G28" s="55">
        <v>1330481.0482000001</v>
      </c>
      <c r="H28" s="56">
        <v>-15.2143531675147</v>
      </c>
      <c r="I28" s="55">
        <v>28213.7173</v>
      </c>
      <c r="J28" s="56">
        <v>2.50108977054408</v>
      </c>
      <c r="K28" s="55">
        <v>46593.910100000001</v>
      </c>
      <c r="L28" s="56">
        <v>3.5020348589735</v>
      </c>
      <c r="M28" s="56">
        <v>-0.394476290153635</v>
      </c>
      <c r="N28" s="55">
        <v>40810577.740599997</v>
      </c>
      <c r="O28" s="55">
        <v>413504005.32840002</v>
      </c>
      <c r="P28" s="55">
        <v>40535</v>
      </c>
      <c r="Q28" s="55">
        <v>40699</v>
      </c>
      <c r="R28" s="56">
        <v>-0.40295830364381902</v>
      </c>
      <c r="S28" s="55">
        <v>27.829208405081999</v>
      </c>
      <c r="T28" s="55">
        <v>28.197180662915599</v>
      </c>
      <c r="U28" s="57">
        <v>-1.3222519752531801</v>
      </c>
    </row>
    <row r="29" spans="1:21" ht="12" thickBot="1">
      <c r="A29" s="77"/>
      <c r="B29" s="72" t="s">
        <v>27</v>
      </c>
      <c r="C29" s="73"/>
      <c r="D29" s="55">
        <v>791174.13580000005</v>
      </c>
      <c r="E29" s="58"/>
      <c r="F29" s="58"/>
      <c r="G29" s="55">
        <v>735547.48979999998</v>
      </c>
      <c r="H29" s="56">
        <v>7.5626178827862303</v>
      </c>
      <c r="I29" s="55">
        <v>106782.03</v>
      </c>
      <c r="J29" s="56">
        <v>13.4966532863245</v>
      </c>
      <c r="K29" s="55">
        <v>108535.7693</v>
      </c>
      <c r="L29" s="56">
        <v>14.755779987708401</v>
      </c>
      <c r="M29" s="56">
        <v>-1.6158168973331999E-2</v>
      </c>
      <c r="N29" s="55">
        <v>21919449.4991</v>
      </c>
      <c r="O29" s="55">
        <v>280540457.93269998</v>
      </c>
      <c r="P29" s="55">
        <v>105553</v>
      </c>
      <c r="Q29" s="55">
        <v>108263</v>
      </c>
      <c r="R29" s="56">
        <v>-2.5031635923630402</v>
      </c>
      <c r="S29" s="55">
        <v>7.4955153884778296</v>
      </c>
      <c r="T29" s="55">
        <v>6.9159118258315404</v>
      </c>
      <c r="U29" s="57">
        <v>7.7326712388218004</v>
      </c>
    </row>
    <row r="30" spans="1:21" ht="12" thickBot="1">
      <c r="A30" s="77"/>
      <c r="B30" s="72" t="s">
        <v>28</v>
      </c>
      <c r="C30" s="73"/>
      <c r="D30" s="55">
        <v>821160.6912</v>
      </c>
      <c r="E30" s="58"/>
      <c r="F30" s="58"/>
      <c r="G30" s="55">
        <v>777746.55929999996</v>
      </c>
      <c r="H30" s="56">
        <v>5.5820410107727296</v>
      </c>
      <c r="I30" s="55">
        <v>104106.5961</v>
      </c>
      <c r="J30" s="56">
        <v>12.677980962272301</v>
      </c>
      <c r="K30" s="55">
        <v>109517.8732</v>
      </c>
      <c r="L30" s="56">
        <v>14.081434612654499</v>
      </c>
      <c r="M30" s="56">
        <v>-4.9409990733823003E-2</v>
      </c>
      <c r="N30" s="55">
        <v>27200562.6384</v>
      </c>
      <c r="O30" s="55">
        <v>433704543.4939</v>
      </c>
      <c r="P30" s="55">
        <v>62427</v>
      </c>
      <c r="Q30" s="55">
        <v>58827</v>
      </c>
      <c r="R30" s="56">
        <v>6.1196389413024503</v>
      </c>
      <c r="S30" s="55">
        <v>13.1539348551108</v>
      </c>
      <c r="T30" s="55">
        <v>13.490687024665499</v>
      </c>
      <c r="U30" s="57">
        <v>-2.5600869493734399</v>
      </c>
    </row>
    <row r="31" spans="1:21" ht="12" thickBot="1">
      <c r="A31" s="77"/>
      <c r="B31" s="72" t="s">
        <v>29</v>
      </c>
      <c r="C31" s="73"/>
      <c r="D31" s="55">
        <v>599132.42779999995</v>
      </c>
      <c r="E31" s="58"/>
      <c r="F31" s="58"/>
      <c r="G31" s="55">
        <v>882079.66009999998</v>
      </c>
      <c r="H31" s="56">
        <v>-32.077287925211003</v>
      </c>
      <c r="I31" s="55">
        <v>48591.735500000003</v>
      </c>
      <c r="J31" s="56">
        <v>8.1103497733260195</v>
      </c>
      <c r="K31" s="55">
        <v>42670.633000000002</v>
      </c>
      <c r="L31" s="56">
        <v>4.8375033378688803</v>
      </c>
      <c r="M31" s="56">
        <v>0.138762940310728</v>
      </c>
      <c r="N31" s="55">
        <v>22483008.200399999</v>
      </c>
      <c r="O31" s="55">
        <v>464557643.01340002</v>
      </c>
      <c r="P31" s="55">
        <v>24535</v>
      </c>
      <c r="Q31" s="55">
        <v>27214</v>
      </c>
      <c r="R31" s="56">
        <v>-9.8441978393473892</v>
      </c>
      <c r="S31" s="55">
        <v>24.4194998084369</v>
      </c>
      <c r="T31" s="55">
        <v>27.011279591386799</v>
      </c>
      <c r="U31" s="57">
        <v>-10.613566220772499</v>
      </c>
    </row>
    <row r="32" spans="1:21" ht="12" thickBot="1">
      <c r="A32" s="77"/>
      <c r="B32" s="72" t="s">
        <v>30</v>
      </c>
      <c r="C32" s="73"/>
      <c r="D32" s="55">
        <v>128373.048</v>
      </c>
      <c r="E32" s="58"/>
      <c r="F32" s="58"/>
      <c r="G32" s="55">
        <v>124390.33409999999</v>
      </c>
      <c r="H32" s="56">
        <v>3.20178728420988</v>
      </c>
      <c r="I32" s="55">
        <v>29483.942800000001</v>
      </c>
      <c r="J32" s="56">
        <v>22.967393280246799</v>
      </c>
      <c r="K32" s="55">
        <v>31209.951700000001</v>
      </c>
      <c r="L32" s="56">
        <v>25.0903351340062</v>
      </c>
      <c r="M32" s="56">
        <v>-5.5303158319209997E-2</v>
      </c>
      <c r="N32" s="55">
        <v>3853837.9435000001</v>
      </c>
      <c r="O32" s="55">
        <v>46347470.717699997</v>
      </c>
      <c r="P32" s="55">
        <v>23121</v>
      </c>
      <c r="Q32" s="55">
        <v>23060</v>
      </c>
      <c r="R32" s="56">
        <v>0.26452732003470197</v>
      </c>
      <c r="S32" s="55">
        <v>5.5522273258077099</v>
      </c>
      <c r="T32" s="55">
        <v>5.5609879271465701</v>
      </c>
      <c r="U32" s="57">
        <v>-0.157785350361027</v>
      </c>
    </row>
    <row r="33" spans="1:21" ht="12" thickBot="1">
      <c r="A33" s="77"/>
      <c r="B33" s="72" t="s">
        <v>66</v>
      </c>
      <c r="C33" s="73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-0.70950000000000002</v>
      </c>
      <c r="O33" s="55">
        <v>536.04750000000001</v>
      </c>
      <c r="P33" s="58"/>
      <c r="Q33" s="58"/>
      <c r="R33" s="58"/>
      <c r="S33" s="58"/>
      <c r="T33" s="58"/>
      <c r="U33" s="59"/>
    </row>
    <row r="34" spans="1:21" ht="12" thickBot="1">
      <c r="A34" s="77"/>
      <c r="B34" s="72" t="s">
        <v>75</v>
      </c>
      <c r="C34" s="73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7"/>
      <c r="B35" s="72" t="s">
        <v>31</v>
      </c>
      <c r="C35" s="73"/>
      <c r="D35" s="55">
        <v>254901.94219999999</v>
      </c>
      <c r="E35" s="58"/>
      <c r="F35" s="58"/>
      <c r="G35" s="55">
        <v>226543.59710000001</v>
      </c>
      <c r="H35" s="56">
        <v>12.517831209099301</v>
      </c>
      <c r="I35" s="55">
        <v>31081.606199999998</v>
      </c>
      <c r="J35" s="56">
        <v>12.193554090542399</v>
      </c>
      <c r="K35" s="55">
        <v>29484.1309</v>
      </c>
      <c r="L35" s="56">
        <v>13.014771230539401</v>
      </c>
      <c r="M35" s="56">
        <v>5.4180850892911997E-2</v>
      </c>
      <c r="N35" s="55">
        <v>8022291.4408</v>
      </c>
      <c r="O35" s="55">
        <v>81202823.488199994</v>
      </c>
      <c r="P35" s="55">
        <v>14093</v>
      </c>
      <c r="Q35" s="55">
        <v>13610</v>
      </c>
      <c r="R35" s="56">
        <v>3.5488611315209302</v>
      </c>
      <c r="S35" s="55">
        <v>18.087131355992302</v>
      </c>
      <c r="T35" s="55">
        <v>19.094209169728099</v>
      </c>
      <c r="U35" s="57">
        <v>-5.56792447577463</v>
      </c>
    </row>
    <row r="36" spans="1:21" ht="12" customHeight="1" thickBot="1">
      <c r="A36" s="77"/>
      <c r="B36" s="72" t="s">
        <v>74</v>
      </c>
      <c r="C36" s="73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5">
        <v>16.666699999999999</v>
      </c>
      <c r="O36" s="55">
        <v>434507.57410000003</v>
      </c>
      <c r="P36" s="58"/>
      <c r="Q36" s="58"/>
      <c r="R36" s="58"/>
      <c r="S36" s="58"/>
      <c r="T36" s="58"/>
      <c r="U36" s="59"/>
    </row>
    <row r="37" spans="1:21" ht="12" customHeight="1" thickBot="1">
      <c r="A37" s="77"/>
      <c r="B37" s="72" t="s">
        <v>61</v>
      </c>
      <c r="C37" s="73"/>
      <c r="D37" s="55">
        <v>135398.01</v>
      </c>
      <c r="E37" s="58"/>
      <c r="F37" s="58"/>
      <c r="G37" s="55">
        <v>269749.63</v>
      </c>
      <c r="H37" s="56">
        <v>-49.806044219597297</v>
      </c>
      <c r="I37" s="55">
        <v>-4611.83</v>
      </c>
      <c r="J37" s="56">
        <v>-3.4061283470857502</v>
      </c>
      <c r="K37" s="55">
        <v>-2565.0100000000002</v>
      </c>
      <c r="L37" s="56">
        <v>-0.95088545626550103</v>
      </c>
      <c r="M37" s="56">
        <v>0.79797739579962601</v>
      </c>
      <c r="N37" s="55">
        <v>11522763.41</v>
      </c>
      <c r="O37" s="55">
        <v>97947212.390000001</v>
      </c>
      <c r="P37" s="55">
        <v>95</v>
      </c>
      <c r="Q37" s="55">
        <v>125</v>
      </c>
      <c r="R37" s="56">
        <v>-24</v>
      </c>
      <c r="S37" s="55">
        <v>1425.2422105263199</v>
      </c>
      <c r="T37" s="55">
        <v>4547.6680800000004</v>
      </c>
      <c r="U37" s="57">
        <v>-219.08036728161699</v>
      </c>
    </row>
    <row r="38" spans="1:21" ht="12" thickBot="1">
      <c r="A38" s="77"/>
      <c r="B38" s="72" t="s">
        <v>35</v>
      </c>
      <c r="C38" s="73"/>
      <c r="D38" s="55">
        <v>309301.59999999998</v>
      </c>
      <c r="E38" s="58"/>
      <c r="F38" s="58"/>
      <c r="G38" s="55">
        <v>576591.65</v>
      </c>
      <c r="H38" s="56">
        <v>-46.356906139726497</v>
      </c>
      <c r="I38" s="55">
        <v>-43847.51</v>
      </c>
      <c r="J38" s="56">
        <v>-14.1762958872505</v>
      </c>
      <c r="K38" s="55">
        <v>-81637.62</v>
      </c>
      <c r="L38" s="56">
        <v>-14.158654569486</v>
      </c>
      <c r="M38" s="56">
        <v>-0.46290068230798498</v>
      </c>
      <c r="N38" s="55">
        <v>9264367.1500000004</v>
      </c>
      <c r="O38" s="55">
        <v>146005609.93000001</v>
      </c>
      <c r="P38" s="55">
        <v>136</v>
      </c>
      <c r="Q38" s="55">
        <v>146</v>
      </c>
      <c r="R38" s="56">
        <v>-6.8493150684931603</v>
      </c>
      <c r="S38" s="55">
        <v>2274.27647058824</v>
      </c>
      <c r="T38" s="55">
        <v>2418.9158904109599</v>
      </c>
      <c r="U38" s="57">
        <v>-6.3597993336893204</v>
      </c>
    </row>
    <row r="39" spans="1:21" ht="12" thickBot="1">
      <c r="A39" s="77"/>
      <c r="B39" s="72" t="s">
        <v>36</v>
      </c>
      <c r="C39" s="73"/>
      <c r="D39" s="55">
        <v>82360.759999999995</v>
      </c>
      <c r="E39" s="58"/>
      <c r="F39" s="58"/>
      <c r="G39" s="55">
        <v>216257.31</v>
      </c>
      <c r="H39" s="56">
        <v>-61.915386813976397</v>
      </c>
      <c r="I39" s="55">
        <v>2291.35</v>
      </c>
      <c r="J39" s="56">
        <v>2.7820894319090801</v>
      </c>
      <c r="K39" s="55">
        <v>-9214.51</v>
      </c>
      <c r="L39" s="56">
        <v>-4.2609010534719003</v>
      </c>
      <c r="M39" s="56">
        <v>-1.2486675905718301</v>
      </c>
      <c r="N39" s="55">
        <v>3014108.24</v>
      </c>
      <c r="O39" s="55">
        <v>122896089.26000001</v>
      </c>
      <c r="P39" s="55">
        <v>41</v>
      </c>
      <c r="Q39" s="55">
        <v>29</v>
      </c>
      <c r="R39" s="56">
        <v>41.379310344827601</v>
      </c>
      <c r="S39" s="55">
        <v>2008.79902439024</v>
      </c>
      <c r="T39" s="55">
        <v>2868.1348275862101</v>
      </c>
      <c r="U39" s="57">
        <v>-42.778585252290597</v>
      </c>
    </row>
    <row r="40" spans="1:21" ht="12" thickBot="1">
      <c r="A40" s="77"/>
      <c r="B40" s="72" t="s">
        <v>37</v>
      </c>
      <c r="C40" s="73"/>
      <c r="D40" s="55">
        <v>191469.26</v>
      </c>
      <c r="E40" s="58"/>
      <c r="F40" s="58"/>
      <c r="G40" s="55">
        <v>288308.73</v>
      </c>
      <c r="H40" s="56">
        <v>-33.588809468239099</v>
      </c>
      <c r="I40" s="55">
        <v>-48145.35</v>
      </c>
      <c r="J40" s="56">
        <v>-25.1452112991924</v>
      </c>
      <c r="K40" s="55">
        <v>-44100.05</v>
      </c>
      <c r="L40" s="56">
        <v>-15.2961202388842</v>
      </c>
      <c r="M40" s="56">
        <v>9.1730054727828997E-2</v>
      </c>
      <c r="N40" s="55">
        <v>5195774.4400000004</v>
      </c>
      <c r="O40" s="55">
        <v>103151518.59</v>
      </c>
      <c r="P40" s="55">
        <v>97</v>
      </c>
      <c r="Q40" s="55">
        <v>121</v>
      </c>
      <c r="R40" s="56">
        <v>-19.834710743801701</v>
      </c>
      <c r="S40" s="55">
        <v>1973.9098969072199</v>
      </c>
      <c r="T40" s="55">
        <v>2089.37099173554</v>
      </c>
      <c r="U40" s="57">
        <v>-5.8493599433909704</v>
      </c>
    </row>
    <row r="41" spans="1:21" ht="12" thickBot="1">
      <c r="A41" s="77"/>
      <c r="B41" s="72" t="s">
        <v>63</v>
      </c>
      <c r="C41" s="73"/>
      <c r="D41" s="55">
        <v>0.85</v>
      </c>
      <c r="E41" s="58"/>
      <c r="F41" s="58"/>
      <c r="G41" s="55">
        <v>8.5500000000000007</v>
      </c>
      <c r="H41" s="56">
        <v>-90.058479532163702</v>
      </c>
      <c r="I41" s="55">
        <v>-80.349999999999994</v>
      </c>
      <c r="J41" s="56">
        <v>-9452.9411764705892</v>
      </c>
      <c r="K41" s="55">
        <v>-547.01</v>
      </c>
      <c r="L41" s="56">
        <v>-6397.7777777777801</v>
      </c>
      <c r="M41" s="56">
        <v>-0.85311054642511097</v>
      </c>
      <c r="N41" s="55">
        <v>4.41</v>
      </c>
      <c r="O41" s="55">
        <v>1390.25</v>
      </c>
      <c r="P41" s="55">
        <v>1</v>
      </c>
      <c r="Q41" s="58"/>
      <c r="R41" s="58"/>
      <c r="S41" s="55">
        <v>0.85</v>
      </c>
      <c r="T41" s="58"/>
      <c r="U41" s="59"/>
    </row>
    <row r="42" spans="1:21" ht="12" customHeight="1" thickBot="1">
      <c r="A42" s="77"/>
      <c r="B42" s="72" t="s">
        <v>32</v>
      </c>
      <c r="C42" s="73"/>
      <c r="D42" s="55">
        <v>11132.4782</v>
      </c>
      <c r="E42" s="58"/>
      <c r="F42" s="58"/>
      <c r="G42" s="55">
        <v>132307.69219999999</v>
      </c>
      <c r="H42" s="56">
        <v>-91.585917632686204</v>
      </c>
      <c r="I42" s="55">
        <v>743.14530000000002</v>
      </c>
      <c r="J42" s="56">
        <v>6.6754705165288399</v>
      </c>
      <c r="K42" s="55">
        <v>8417.8762999999999</v>
      </c>
      <c r="L42" s="56">
        <v>6.3623483714577302</v>
      </c>
      <c r="M42" s="56">
        <v>-0.911718196666777</v>
      </c>
      <c r="N42" s="55">
        <v>423386.91820000001</v>
      </c>
      <c r="O42" s="55">
        <v>21658613.045699999</v>
      </c>
      <c r="P42" s="55">
        <v>50</v>
      </c>
      <c r="Q42" s="55">
        <v>47</v>
      </c>
      <c r="R42" s="56">
        <v>6.3829787234042499</v>
      </c>
      <c r="S42" s="55">
        <v>222.649564</v>
      </c>
      <c r="T42" s="55">
        <v>135.60828936170199</v>
      </c>
      <c r="U42" s="57">
        <v>39.093395502134399</v>
      </c>
    </row>
    <row r="43" spans="1:21" ht="12" thickBot="1">
      <c r="A43" s="77"/>
      <c r="B43" s="72" t="s">
        <v>33</v>
      </c>
      <c r="C43" s="73"/>
      <c r="D43" s="55">
        <v>376762.18150000001</v>
      </c>
      <c r="E43" s="58"/>
      <c r="F43" s="58"/>
      <c r="G43" s="55">
        <v>485267.84029999998</v>
      </c>
      <c r="H43" s="56">
        <v>-22.3599525435109</v>
      </c>
      <c r="I43" s="55">
        <v>15553.282300000001</v>
      </c>
      <c r="J43" s="56">
        <v>4.1281431798907899</v>
      </c>
      <c r="K43" s="55">
        <v>23145.790099999998</v>
      </c>
      <c r="L43" s="56">
        <v>4.7696938016108597</v>
      </c>
      <c r="M43" s="56">
        <v>-0.328029752589867</v>
      </c>
      <c r="N43" s="55">
        <v>9894532.5446000006</v>
      </c>
      <c r="O43" s="55">
        <v>164897994.84380001</v>
      </c>
      <c r="P43" s="55">
        <v>1732</v>
      </c>
      <c r="Q43" s="55">
        <v>1734</v>
      </c>
      <c r="R43" s="56">
        <v>-0.11534025374856401</v>
      </c>
      <c r="S43" s="55">
        <v>217.530127886836</v>
      </c>
      <c r="T43" s="55">
        <v>242.00490380622799</v>
      </c>
      <c r="U43" s="57">
        <v>-11.2512120307881</v>
      </c>
    </row>
    <row r="44" spans="1:21" ht="12" thickBot="1">
      <c r="A44" s="77"/>
      <c r="B44" s="72" t="s">
        <v>38</v>
      </c>
      <c r="C44" s="73"/>
      <c r="D44" s="55">
        <v>135053.57</v>
      </c>
      <c r="E44" s="58"/>
      <c r="F44" s="58"/>
      <c r="G44" s="55">
        <v>278703.55</v>
      </c>
      <c r="H44" s="56">
        <v>-51.5422139402243</v>
      </c>
      <c r="I44" s="55">
        <v>-26092.21</v>
      </c>
      <c r="J44" s="56">
        <v>-19.319896541794499</v>
      </c>
      <c r="K44" s="55">
        <v>-23502.5</v>
      </c>
      <c r="L44" s="56">
        <v>-8.4327953483190292</v>
      </c>
      <c r="M44" s="56">
        <v>0.11018870332943299</v>
      </c>
      <c r="N44" s="55">
        <v>5041983.4400000004</v>
      </c>
      <c r="O44" s="55">
        <v>76319344.670000002</v>
      </c>
      <c r="P44" s="55">
        <v>96</v>
      </c>
      <c r="Q44" s="55">
        <v>123</v>
      </c>
      <c r="R44" s="56">
        <v>-21.951219512195099</v>
      </c>
      <c r="S44" s="55">
        <v>1406.8080208333299</v>
      </c>
      <c r="T44" s="55">
        <v>1457.89292682927</v>
      </c>
      <c r="U44" s="57">
        <v>-3.6312634872293801</v>
      </c>
    </row>
    <row r="45" spans="1:21" ht="12" thickBot="1">
      <c r="A45" s="77"/>
      <c r="B45" s="72" t="s">
        <v>39</v>
      </c>
      <c r="C45" s="73"/>
      <c r="D45" s="55">
        <v>77888.92</v>
      </c>
      <c r="E45" s="58"/>
      <c r="F45" s="58"/>
      <c r="G45" s="55">
        <v>131035.92</v>
      </c>
      <c r="H45" s="56">
        <v>-40.559107762207503</v>
      </c>
      <c r="I45" s="55">
        <v>7500.45</v>
      </c>
      <c r="J45" s="56">
        <v>9.6296751835819503</v>
      </c>
      <c r="K45" s="55">
        <v>10328.92</v>
      </c>
      <c r="L45" s="56">
        <v>7.8825103834124297</v>
      </c>
      <c r="M45" s="56">
        <v>-0.273839859346379</v>
      </c>
      <c r="N45" s="55">
        <v>2517859.02</v>
      </c>
      <c r="O45" s="55">
        <v>33634177.079999998</v>
      </c>
      <c r="P45" s="55">
        <v>66</v>
      </c>
      <c r="Q45" s="55">
        <v>79</v>
      </c>
      <c r="R45" s="56">
        <v>-16.455696202531598</v>
      </c>
      <c r="S45" s="55">
        <v>1180.13515151515</v>
      </c>
      <c r="T45" s="55">
        <v>963.73379746835406</v>
      </c>
      <c r="U45" s="57">
        <v>18.336997569215999</v>
      </c>
    </row>
    <row r="46" spans="1:21" ht="12" thickBot="1">
      <c r="A46" s="77"/>
      <c r="B46" s="72" t="s">
        <v>68</v>
      </c>
      <c r="C46" s="73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8"/>
      <c r="B47" s="72" t="s">
        <v>34</v>
      </c>
      <c r="C47" s="73"/>
      <c r="D47" s="60">
        <v>1787.2778000000001</v>
      </c>
      <c r="E47" s="61"/>
      <c r="F47" s="61"/>
      <c r="G47" s="60">
        <v>26972.1489</v>
      </c>
      <c r="H47" s="62">
        <v>-93.373617331617197</v>
      </c>
      <c r="I47" s="60">
        <v>195.55619999999999</v>
      </c>
      <c r="J47" s="62">
        <v>10.941567113965201</v>
      </c>
      <c r="K47" s="60">
        <v>2408.1079</v>
      </c>
      <c r="L47" s="62">
        <v>8.9281277102841408</v>
      </c>
      <c r="M47" s="62">
        <v>-0.91879259230867505</v>
      </c>
      <c r="N47" s="60">
        <v>288800.20689999999</v>
      </c>
      <c r="O47" s="60">
        <v>8244398.6152999997</v>
      </c>
      <c r="P47" s="60">
        <v>5</v>
      </c>
      <c r="Q47" s="60">
        <v>11</v>
      </c>
      <c r="R47" s="62">
        <v>-54.545454545454497</v>
      </c>
      <c r="S47" s="60">
        <v>357.45555999999999</v>
      </c>
      <c r="T47" s="60">
        <v>1529.2929363636399</v>
      </c>
      <c r="U47" s="63">
        <v>-327.82743017443499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22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5" t="s">
        <v>76</v>
      </c>
      <c r="B1" s="65" t="s">
        <v>77</v>
      </c>
      <c r="C1" s="65" t="s">
        <v>58</v>
      </c>
      <c r="D1" s="65" t="s">
        <v>59</v>
      </c>
      <c r="E1" s="65" t="s">
        <v>78</v>
      </c>
      <c r="F1" s="65" t="s">
        <v>60</v>
      </c>
      <c r="G1" s="38"/>
      <c r="H1" s="38"/>
    </row>
    <row r="2" spans="1:8">
      <c r="A2" s="66">
        <v>1</v>
      </c>
      <c r="B2" s="67">
        <v>42731</v>
      </c>
      <c r="C2" s="66">
        <v>12</v>
      </c>
      <c r="D2" s="66">
        <v>53107</v>
      </c>
      <c r="E2" s="66">
        <v>679168.49234786304</v>
      </c>
      <c r="F2" s="66">
        <v>505381.191019658</v>
      </c>
      <c r="G2" s="37"/>
      <c r="H2" s="37"/>
    </row>
    <row r="3" spans="1:8">
      <c r="A3" s="66">
        <v>2</v>
      </c>
      <c r="B3" s="67">
        <v>42731</v>
      </c>
      <c r="C3" s="66">
        <v>13</v>
      </c>
      <c r="D3" s="66">
        <v>6702</v>
      </c>
      <c r="E3" s="66">
        <v>59185.720831623898</v>
      </c>
      <c r="F3" s="66">
        <v>44310.844094871798</v>
      </c>
      <c r="G3" s="37"/>
      <c r="H3" s="37"/>
    </row>
    <row r="4" spans="1:8">
      <c r="A4" s="66">
        <v>3</v>
      </c>
      <c r="B4" s="67">
        <v>42731</v>
      </c>
      <c r="C4" s="66">
        <v>14</v>
      </c>
      <c r="D4" s="66">
        <v>93916</v>
      </c>
      <c r="E4" s="66">
        <v>82597.724592201805</v>
      </c>
      <c r="F4" s="66">
        <v>58283.2734071452</v>
      </c>
      <c r="G4" s="37"/>
      <c r="H4" s="37"/>
    </row>
    <row r="5" spans="1:8">
      <c r="A5" s="66">
        <v>4</v>
      </c>
      <c r="B5" s="67">
        <v>42731</v>
      </c>
      <c r="C5" s="66">
        <v>15</v>
      </c>
      <c r="D5" s="66">
        <v>3136</v>
      </c>
      <c r="E5" s="66">
        <v>57514.696383435403</v>
      </c>
      <c r="F5" s="66">
        <v>45051.9718440133</v>
      </c>
      <c r="G5" s="37"/>
      <c r="H5" s="37"/>
    </row>
    <row r="6" spans="1:8">
      <c r="A6" s="66">
        <v>5</v>
      </c>
      <c r="B6" s="67">
        <v>42731</v>
      </c>
      <c r="C6" s="66">
        <v>16</v>
      </c>
      <c r="D6" s="66">
        <v>2971</v>
      </c>
      <c r="E6" s="66">
        <v>197567.569965812</v>
      </c>
      <c r="F6" s="66">
        <v>172657.90025384599</v>
      </c>
      <c r="G6" s="37"/>
      <c r="H6" s="37"/>
    </row>
    <row r="7" spans="1:8">
      <c r="A7" s="66">
        <v>6</v>
      </c>
      <c r="B7" s="67">
        <v>42731</v>
      </c>
      <c r="C7" s="66">
        <v>17</v>
      </c>
      <c r="D7" s="66">
        <v>12412</v>
      </c>
      <c r="E7" s="66">
        <v>218977.669678632</v>
      </c>
      <c r="F7" s="66">
        <v>152610.40568547</v>
      </c>
      <c r="G7" s="37"/>
      <c r="H7" s="37"/>
    </row>
    <row r="8" spans="1:8">
      <c r="A8" s="66">
        <v>7</v>
      </c>
      <c r="B8" s="67">
        <v>42731</v>
      </c>
      <c r="C8" s="66">
        <v>18</v>
      </c>
      <c r="D8" s="66">
        <v>63899</v>
      </c>
      <c r="E8" s="66">
        <v>96956.277787179497</v>
      </c>
      <c r="F8" s="66">
        <v>77821.693852991506</v>
      </c>
      <c r="G8" s="37"/>
      <c r="H8" s="37"/>
    </row>
    <row r="9" spans="1:8">
      <c r="A9" s="66">
        <v>8</v>
      </c>
      <c r="B9" s="67">
        <v>42731</v>
      </c>
      <c r="C9" s="66">
        <v>19</v>
      </c>
      <c r="D9" s="66">
        <v>21551</v>
      </c>
      <c r="E9" s="66">
        <v>90461.341584615395</v>
      </c>
      <c r="F9" s="66">
        <v>84786.270002564095</v>
      </c>
      <c r="G9" s="37"/>
      <c r="H9" s="37"/>
    </row>
    <row r="10" spans="1:8">
      <c r="A10" s="66">
        <v>9</v>
      </c>
      <c r="B10" s="67">
        <v>42731</v>
      </c>
      <c r="C10" s="66">
        <v>21</v>
      </c>
      <c r="D10" s="66">
        <v>122888</v>
      </c>
      <c r="E10" s="66">
        <v>561343.15221609594</v>
      </c>
      <c r="F10" s="66">
        <v>579850.24683333305</v>
      </c>
      <c r="G10" s="37"/>
      <c r="H10" s="37"/>
    </row>
    <row r="11" spans="1:8">
      <c r="A11" s="66">
        <v>10</v>
      </c>
      <c r="B11" s="67">
        <v>42731</v>
      </c>
      <c r="C11" s="66">
        <v>22</v>
      </c>
      <c r="D11" s="66">
        <v>39196</v>
      </c>
      <c r="E11" s="66">
        <v>666476.76575640996</v>
      </c>
      <c r="F11" s="66">
        <v>568444.46284700802</v>
      </c>
      <c r="G11" s="37"/>
      <c r="H11" s="37"/>
    </row>
    <row r="12" spans="1:8">
      <c r="A12" s="66">
        <v>11</v>
      </c>
      <c r="B12" s="67">
        <v>42731</v>
      </c>
      <c r="C12" s="66">
        <v>23</v>
      </c>
      <c r="D12" s="66">
        <v>114955.306</v>
      </c>
      <c r="E12" s="66">
        <v>1428121.22344786</v>
      </c>
      <c r="F12" s="66">
        <v>1196194.9228093999</v>
      </c>
      <c r="G12" s="37"/>
      <c r="H12" s="37"/>
    </row>
    <row r="13" spans="1:8">
      <c r="A13" s="66">
        <v>12</v>
      </c>
      <c r="B13" s="67">
        <v>42731</v>
      </c>
      <c r="C13" s="66">
        <v>24</v>
      </c>
      <c r="D13" s="66">
        <v>19745.099999999999</v>
      </c>
      <c r="E13" s="66">
        <v>482721.16613504302</v>
      </c>
      <c r="F13" s="66">
        <v>434169.98755897401</v>
      </c>
      <c r="G13" s="37"/>
      <c r="H13" s="37"/>
    </row>
    <row r="14" spans="1:8">
      <c r="A14" s="66">
        <v>13</v>
      </c>
      <c r="B14" s="67">
        <v>42731</v>
      </c>
      <c r="C14" s="66">
        <v>25</v>
      </c>
      <c r="D14" s="66">
        <v>96774</v>
      </c>
      <c r="E14" s="66">
        <v>1225065.78547872</v>
      </c>
      <c r="F14" s="66">
        <v>1119786.5652999999</v>
      </c>
      <c r="G14" s="37"/>
      <c r="H14" s="37"/>
    </row>
    <row r="15" spans="1:8">
      <c r="A15" s="66">
        <v>14</v>
      </c>
      <c r="B15" s="67">
        <v>42731</v>
      </c>
      <c r="C15" s="66">
        <v>26</v>
      </c>
      <c r="D15" s="66">
        <v>54219</v>
      </c>
      <c r="E15" s="66">
        <v>323055.072424741</v>
      </c>
      <c r="F15" s="66">
        <v>273609.33062688902</v>
      </c>
      <c r="G15" s="37"/>
      <c r="H15" s="37"/>
    </row>
    <row r="16" spans="1:8">
      <c r="A16" s="66">
        <v>15</v>
      </c>
      <c r="B16" s="67">
        <v>42731</v>
      </c>
      <c r="C16" s="66">
        <v>27</v>
      </c>
      <c r="D16" s="66">
        <v>114381.038</v>
      </c>
      <c r="E16" s="66">
        <v>1031908.59003954</v>
      </c>
      <c r="F16" s="66">
        <v>973210.48852691206</v>
      </c>
      <c r="G16" s="37"/>
      <c r="H16" s="37"/>
    </row>
    <row r="17" spans="1:9">
      <c r="A17" s="66">
        <v>16</v>
      </c>
      <c r="B17" s="67">
        <v>42731</v>
      </c>
      <c r="C17" s="66">
        <v>29</v>
      </c>
      <c r="D17" s="66">
        <v>167336</v>
      </c>
      <c r="E17" s="66">
        <v>2191846.63744957</v>
      </c>
      <c r="F17" s="66">
        <v>2080442.51173504</v>
      </c>
      <c r="G17" s="37"/>
      <c r="H17" s="37"/>
    </row>
    <row r="18" spans="1:9">
      <c r="A18" s="66">
        <v>17</v>
      </c>
      <c r="B18" s="67">
        <v>42731</v>
      </c>
      <c r="C18" s="66">
        <v>31</v>
      </c>
      <c r="D18" s="66">
        <v>22338.128000000001</v>
      </c>
      <c r="E18" s="66">
        <v>262843.18964988302</v>
      </c>
      <c r="F18" s="66">
        <v>219327.55057032299</v>
      </c>
      <c r="G18" s="37"/>
      <c r="H18" s="37"/>
    </row>
    <row r="19" spans="1:9">
      <c r="A19" s="66">
        <v>18</v>
      </c>
      <c r="B19" s="67">
        <v>42731</v>
      </c>
      <c r="C19" s="66">
        <v>32</v>
      </c>
      <c r="D19" s="66">
        <v>21207.341</v>
      </c>
      <c r="E19" s="66">
        <v>339760.95675486699</v>
      </c>
      <c r="F19" s="66">
        <v>313457.30201588001</v>
      </c>
      <c r="G19" s="37"/>
      <c r="H19" s="37"/>
    </row>
    <row r="20" spans="1:9">
      <c r="A20" s="66">
        <v>19</v>
      </c>
      <c r="B20" s="67">
        <v>42731</v>
      </c>
      <c r="C20" s="66">
        <v>33</v>
      </c>
      <c r="D20" s="66">
        <v>33351.32</v>
      </c>
      <c r="E20" s="66">
        <v>645526.49292417394</v>
      </c>
      <c r="F20" s="66">
        <v>488237.80951845302</v>
      </c>
      <c r="G20" s="37"/>
      <c r="H20" s="37"/>
    </row>
    <row r="21" spans="1:9">
      <c r="A21" s="66">
        <v>20</v>
      </c>
      <c r="B21" s="67">
        <v>42731</v>
      </c>
      <c r="C21" s="66">
        <v>34</v>
      </c>
      <c r="D21" s="66">
        <v>37253.146000000001</v>
      </c>
      <c r="E21" s="66">
        <v>237060.80841725299</v>
      </c>
      <c r="F21" s="66">
        <v>177010.430290897</v>
      </c>
      <c r="G21" s="37"/>
      <c r="H21" s="37"/>
    </row>
    <row r="22" spans="1:9">
      <c r="A22" s="66">
        <v>21</v>
      </c>
      <c r="B22" s="67">
        <v>42731</v>
      </c>
      <c r="C22" s="66">
        <v>35</v>
      </c>
      <c r="D22" s="66">
        <v>39702.453999999998</v>
      </c>
      <c r="E22" s="66">
        <v>1128057.40303009</v>
      </c>
      <c r="F22" s="66">
        <v>1099843.24432035</v>
      </c>
      <c r="G22" s="37"/>
      <c r="H22" s="37"/>
    </row>
    <row r="23" spans="1:9">
      <c r="A23" s="66">
        <v>22</v>
      </c>
      <c r="B23" s="67">
        <v>42731</v>
      </c>
      <c r="C23" s="66">
        <v>36</v>
      </c>
      <c r="D23" s="66">
        <v>155996.42800000001</v>
      </c>
      <c r="E23" s="66">
        <v>791174.34156991204</v>
      </c>
      <c r="F23" s="66">
        <v>684392.11014978203</v>
      </c>
      <c r="G23" s="37"/>
      <c r="H23" s="37"/>
    </row>
    <row r="24" spans="1:9">
      <c r="A24" s="66">
        <v>23</v>
      </c>
      <c r="B24" s="67">
        <v>42731</v>
      </c>
      <c r="C24" s="66">
        <v>37</v>
      </c>
      <c r="D24" s="66">
        <v>101705.97500000001</v>
      </c>
      <c r="E24" s="66">
        <v>821160.69973362796</v>
      </c>
      <c r="F24" s="66">
        <v>717054.09230940801</v>
      </c>
      <c r="G24" s="37"/>
      <c r="H24" s="37"/>
    </row>
    <row r="25" spans="1:9">
      <c r="A25" s="66">
        <v>24</v>
      </c>
      <c r="B25" s="67">
        <v>42731</v>
      </c>
      <c r="C25" s="66">
        <v>38</v>
      </c>
      <c r="D25" s="66">
        <v>111765.417</v>
      </c>
      <c r="E25" s="66">
        <v>599132.40189822996</v>
      </c>
      <c r="F25" s="66">
        <v>550540.68655929202</v>
      </c>
      <c r="G25" s="37"/>
      <c r="H25" s="37"/>
    </row>
    <row r="26" spans="1:9">
      <c r="A26" s="66">
        <v>25</v>
      </c>
      <c r="B26" s="67">
        <v>42731</v>
      </c>
      <c r="C26" s="66">
        <v>39</v>
      </c>
      <c r="D26" s="66">
        <v>72048.63</v>
      </c>
      <c r="E26" s="66">
        <v>128372.975912851</v>
      </c>
      <c r="F26" s="66">
        <v>98889.134920281896</v>
      </c>
      <c r="G26" s="37"/>
      <c r="H26" s="37"/>
    </row>
    <row r="27" spans="1:9">
      <c r="A27" s="66">
        <v>26</v>
      </c>
      <c r="B27" s="67">
        <v>42731</v>
      </c>
      <c r="C27" s="66">
        <v>42</v>
      </c>
      <c r="D27" s="66">
        <v>15754.343999999999</v>
      </c>
      <c r="E27" s="66">
        <v>254901.94190000001</v>
      </c>
      <c r="F27" s="66">
        <v>223820.3425</v>
      </c>
      <c r="G27" s="37"/>
      <c r="H27" s="37"/>
    </row>
    <row r="28" spans="1:9">
      <c r="A28" s="66">
        <v>27</v>
      </c>
      <c r="B28" s="67">
        <v>42731</v>
      </c>
      <c r="C28" s="66">
        <v>70</v>
      </c>
      <c r="D28" s="66">
        <v>146</v>
      </c>
      <c r="E28" s="66">
        <v>135398.01</v>
      </c>
      <c r="F28" s="66">
        <v>140009.84</v>
      </c>
      <c r="G28" s="37"/>
      <c r="H28" s="37"/>
    </row>
    <row r="29" spans="1:9">
      <c r="A29" s="66">
        <v>28</v>
      </c>
      <c r="B29" s="67">
        <v>42731</v>
      </c>
      <c r="C29" s="66">
        <v>71</v>
      </c>
      <c r="D29" s="66">
        <v>124</v>
      </c>
      <c r="E29" s="66">
        <v>309301.59999999998</v>
      </c>
      <c r="F29" s="66">
        <v>353149.11</v>
      </c>
      <c r="G29" s="37"/>
      <c r="H29" s="37"/>
    </row>
    <row r="30" spans="1:9">
      <c r="A30" s="66">
        <v>29</v>
      </c>
      <c r="B30" s="67">
        <v>42731</v>
      </c>
      <c r="C30" s="66">
        <v>72</v>
      </c>
      <c r="D30" s="66">
        <v>35</v>
      </c>
      <c r="E30" s="66">
        <v>82360.759999999995</v>
      </c>
      <c r="F30" s="66">
        <v>80069.41</v>
      </c>
      <c r="G30" s="37"/>
      <c r="H30" s="37"/>
    </row>
    <row r="31" spans="1:9">
      <c r="A31" s="39">
        <v>30</v>
      </c>
      <c r="B31" s="67">
        <v>42731</v>
      </c>
      <c r="C31" s="39">
        <v>73</v>
      </c>
      <c r="D31" s="39">
        <v>95</v>
      </c>
      <c r="E31" s="39">
        <v>191469.26</v>
      </c>
      <c r="F31" s="39">
        <v>239614.61</v>
      </c>
      <c r="G31" s="39"/>
      <c r="H31" s="39"/>
      <c r="I31" s="39"/>
    </row>
    <row r="32" spans="1:9">
      <c r="A32" s="39">
        <v>31</v>
      </c>
      <c r="B32" s="67">
        <v>42731</v>
      </c>
      <c r="C32" s="39">
        <v>74</v>
      </c>
      <c r="D32" s="39">
        <v>1</v>
      </c>
      <c r="E32" s="39">
        <v>0.85</v>
      </c>
      <c r="F32" s="39">
        <v>81.2</v>
      </c>
      <c r="G32" s="39"/>
      <c r="H32" s="39"/>
    </row>
    <row r="33" spans="1:8">
      <c r="A33" s="39">
        <v>32</v>
      </c>
      <c r="B33" s="67">
        <v>42731</v>
      </c>
      <c r="C33" s="39">
        <v>75</v>
      </c>
      <c r="D33" s="39">
        <v>59</v>
      </c>
      <c r="E33" s="39">
        <v>11132.4786324786</v>
      </c>
      <c r="F33" s="39">
        <v>10389.333333333299</v>
      </c>
      <c r="G33" s="39"/>
      <c r="H33" s="39"/>
    </row>
    <row r="34" spans="1:8">
      <c r="A34" s="39">
        <v>33</v>
      </c>
      <c r="B34" s="67">
        <v>42731</v>
      </c>
      <c r="C34" s="39">
        <v>76</v>
      </c>
      <c r="D34" s="39">
        <v>1850</v>
      </c>
      <c r="E34" s="39">
        <v>376762.177555556</v>
      </c>
      <c r="F34" s="39">
        <v>361208.89760085498</v>
      </c>
      <c r="G34" s="30"/>
      <c r="H34" s="30"/>
    </row>
    <row r="35" spans="1:8">
      <c r="A35" s="39">
        <v>34</v>
      </c>
      <c r="B35" s="67">
        <v>42731</v>
      </c>
      <c r="C35" s="39">
        <v>77</v>
      </c>
      <c r="D35" s="39">
        <v>90</v>
      </c>
      <c r="E35" s="39">
        <v>135053.57</v>
      </c>
      <c r="F35" s="39">
        <v>161145.78</v>
      </c>
      <c r="G35" s="30"/>
      <c r="H35" s="30"/>
    </row>
    <row r="36" spans="1:8">
      <c r="A36" s="39">
        <v>35</v>
      </c>
      <c r="B36" s="67">
        <v>42731</v>
      </c>
      <c r="C36" s="39">
        <v>78</v>
      </c>
      <c r="D36" s="39">
        <v>62</v>
      </c>
      <c r="E36" s="39">
        <v>77888.92</v>
      </c>
      <c r="F36" s="39">
        <v>70388.47</v>
      </c>
      <c r="G36" s="30"/>
      <c r="H36" s="30"/>
    </row>
    <row r="37" spans="1:8">
      <c r="A37" s="39">
        <v>36</v>
      </c>
      <c r="B37" s="67">
        <v>42731</v>
      </c>
      <c r="C37" s="39">
        <v>99</v>
      </c>
      <c r="D37" s="39">
        <v>5</v>
      </c>
      <c r="E37" s="39">
        <v>1787.2778155963999</v>
      </c>
      <c r="F37" s="39">
        <v>1591.7216549428899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2016-12-28T05:26:07Z</dcterms:modified>
</cp:coreProperties>
</file>