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<sst xmlns="http://schemas.openxmlformats.org/spreadsheetml/2006/main" count="114" uniqueCount="74">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</sst>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7" t="s">
        <v>4</v>
      </c>
      <c r="D2" s="67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15714572.756000001</v>
      </c>
      <c r="F3" s="25">
        <f>RA!I7</f>
        <v>1351636.2204</v>
      </c>
      <c r="G3" s="16">
        <f>SUM(G4:G42)</f>
        <v>14362936.535600003</v>
      </c>
      <c r="H3" s="27">
        <f>RA!J7</f>
        <v>8.6011642911763602</v>
      </c>
      <c r="I3" s="20">
        <f>SUM(I4:I42)</f>
        <v>15714580.199255014</v>
      </c>
      <c r="J3" s="21">
        <f>SUM(J4:J42)</f>
        <v>14362936.459101975</v>
      </c>
      <c r="K3" s="22">
        <f>E3-I3</f>
        <v>-7.4432550128549337</v>
      </c>
      <c r="L3" s="22">
        <f>G3-J3</f>
        <v>7.6498027890920639E-2</v>
      </c>
    </row>
    <row r="4" spans="1:13">
      <c r="A4" s="70">
        <f>RA!A8</f>
        <v>42740</v>
      </c>
      <c r="B4" s="12">
        <v>12</v>
      </c>
      <c r="C4" s="68" t="s">
        <v>6</v>
      </c>
      <c r="D4" s="68"/>
      <c r="E4" s="15">
        <f>IFERROR(VLOOKUP(C4,RA!B:D,3,0),0)</f>
        <v>661850.69469999999</v>
      </c>
      <c r="F4" s="25">
        <f>IFERROR(VLOOKUP(C4,RA!B:I,8,0),0)</f>
        <v>175391.91500000001</v>
      </c>
      <c r="G4" s="16">
        <f t="shared" ref="G4:G42" si="0">E4-F4</f>
        <v>486458.77969999996</v>
      </c>
      <c r="H4" s="27">
        <f>RA!J8</f>
        <v>26.500223752050399</v>
      </c>
      <c r="I4" s="20">
        <f>IFERROR(VLOOKUP(B4,RMS!C:E,3,FALSE),0)</f>
        <v>661851.45718632499</v>
      </c>
      <c r="J4" s="21">
        <f>IFERROR(VLOOKUP(B4,RMS!C:F,4,FALSE),0)</f>
        <v>486458.78035470098</v>
      </c>
      <c r="K4" s="22">
        <f t="shared" ref="K4:K42" si="1">E4-I4</f>
        <v>-0.76248632499482483</v>
      </c>
      <c r="L4" s="22">
        <f t="shared" ref="L4:L42" si="2">G4-J4</f>
        <v>-6.5470102708786726E-4</v>
      </c>
    </row>
    <row r="5" spans="1:13">
      <c r="A5" s="70"/>
      <c r="B5" s="12">
        <v>13</v>
      </c>
      <c r="C5" s="68" t="s">
        <v>7</v>
      </c>
      <c r="D5" s="68"/>
      <c r="E5" s="15">
        <f>IFERROR(VLOOKUP(C5,RA!B:D,3,0),0)</f>
        <v>65131.267399999997</v>
      </c>
      <c r="F5" s="25">
        <f>IFERROR(VLOOKUP(C5,RA!B:I,8,0),0)</f>
        <v>16322.095300000001</v>
      </c>
      <c r="G5" s="16">
        <f t="shared" si="0"/>
        <v>48809.172099999996</v>
      </c>
      <c r="H5" s="27">
        <f>RA!J9</f>
        <v>25.060306595538499</v>
      </c>
      <c r="I5" s="20">
        <f>IFERROR(VLOOKUP(B5,RMS!C:E,3,FALSE),0)</f>
        <v>65131.312942735</v>
      </c>
      <c r="J5" s="21">
        <f>IFERROR(VLOOKUP(B5,RMS!C:F,4,FALSE),0)</f>
        <v>48809.180911965799</v>
      </c>
      <c r="K5" s="22">
        <f t="shared" si="1"/>
        <v>-4.5542735002527479E-2</v>
      </c>
      <c r="L5" s="22">
        <f t="shared" si="2"/>
        <v>-8.8119658030336723E-3</v>
      </c>
      <c r="M5" s="32"/>
    </row>
    <row r="6" spans="1:13">
      <c r="A6" s="70"/>
      <c r="B6" s="12">
        <v>14</v>
      </c>
      <c r="C6" s="68" t="s">
        <v>8</v>
      </c>
      <c r="D6" s="68"/>
      <c r="E6" s="15">
        <f>IFERROR(VLOOKUP(C6,RA!B:D,3,0),0)</f>
        <v>89537.4997</v>
      </c>
      <c r="F6" s="25">
        <f>IFERROR(VLOOKUP(C6,RA!B:I,8,0),0)</f>
        <v>24976.450700000001</v>
      </c>
      <c r="G6" s="16">
        <f t="shared" si="0"/>
        <v>64561.048999999999</v>
      </c>
      <c r="H6" s="27">
        <f>RA!J10</f>
        <v>27.894961087460398</v>
      </c>
      <c r="I6" s="20">
        <f>IFERROR(VLOOKUP(B6,RMS!C:E,3,FALSE),0)</f>
        <v>89539.196782890896</v>
      </c>
      <c r="J6" s="21">
        <f>IFERROR(VLOOKUP(B6,RMS!C:F,4,FALSE),0)</f>
        <v>64561.048726818502</v>
      </c>
      <c r="K6" s="22">
        <f>E6-I6</f>
        <v>-1.6970828908961266</v>
      </c>
      <c r="L6" s="22">
        <f t="shared" si="2"/>
        <v>2.7318149659549817E-4</v>
      </c>
      <c r="M6" s="32"/>
    </row>
    <row r="7" spans="1:13">
      <c r="A7" s="70"/>
      <c r="B7" s="12">
        <v>15</v>
      </c>
      <c r="C7" s="68" t="s">
        <v>9</v>
      </c>
      <c r="D7" s="68"/>
      <c r="E7" s="15">
        <f>IFERROR(VLOOKUP(C7,RA!B:D,3,0),0)</f>
        <v>46598.232499999998</v>
      </c>
      <c r="F7" s="25">
        <f>IFERROR(VLOOKUP(C7,RA!B:I,8,0),0)</f>
        <v>10152.6847</v>
      </c>
      <c r="G7" s="16">
        <f t="shared" si="0"/>
        <v>36445.5478</v>
      </c>
      <c r="H7" s="27">
        <f>RA!J11</f>
        <v>21.7877034284509</v>
      </c>
      <c r="I7" s="20">
        <f>IFERROR(VLOOKUP(B7,RMS!C:E,3,FALSE),0)</f>
        <v>46598.259702473297</v>
      </c>
      <c r="J7" s="21">
        <f>IFERROR(VLOOKUP(B7,RMS!C:F,4,FALSE),0)</f>
        <v>36445.549371295703</v>
      </c>
      <c r="K7" s="22">
        <f t="shared" si="1"/>
        <v>-2.7202473298530094E-2</v>
      </c>
      <c r="L7" s="22">
        <f t="shared" si="2"/>
        <v>-1.5712957028881647E-3</v>
      </c>
      <c r="M7" s="32"/>
    </row>
    <row r="8" spans="1:13">
      <c r="A8" s="70"/>
      <c r="B8" s="12">
        <v>16</v>
      </c>
      <c r="C8" s="68" t="s">
        <v>10</v>
      </c>
      <c r="D8" s="68"/>
      <c r="E8" s="15">
        <f>IFERROR(VLOOKUP(C8,RA!B:D,3,0),0)</f>
        <v>197821.24979999999</v>
      </c>
      <c r="F8" s="25">
        <f>IFERROR(VLOOKUP(C8,RA!B:I,8,0),0)</f>
        <v>29888.274600000001</v>
      </c>
      <c r="G8" s="16">
        <f t="shared" si="0"/>
        <v>167932.97519999999</v>
      </c>
      <c r="H8" s="27">
        <f>RA!J12</f>
        <v>15.1087280209874</v>
      </c>
      <c r="I8" s="20">
        <f>IFERROR(VLOOKUP(B8,RMS!C:E,3,FALSE),0)</f>
        <v>197821.233493162</v>
      </c>
      <c r="J8" s="21">
        <f>IFERROR(VLOOKUP(B8,RMS!C:F,4,FALSE),0)</f>
        <v>167932.97435555601</v>
      </c>
      <c r="K8" s="22">
        <f t="shared" si="1"/>
        <v>1.6306837991578504E-2</v>
      </c>
      <c r="L8" s="22">
        <f t="shared" si="2"/>
        <v>8.4444397361949086E-4</v>
      </c>
      <c r="M8" s="32"/>
    </row>
    <row r="9" spans="1:13">
      <c r="A9" s="70"/>
      <c r="B9" s="12">
        <v>17</v>
      </c>
      <c r="C9" s="68" t="s">
        <v>11</v>
      </c>
      <c r="D9" s="68"/>
      <c r="E9" s="15">
        <f>IFERROR(VLOOKUP(C9,RA!B:D,3,0),0)</f>
        <v>201085.56409999999</v>
      </c>
      <c r="F9" s="25">
        <f>IFERROR(VLOOKUP(C9,RA!B:I,8,0),0)</f>
        <v>52406.624100000001</v>
      </c>
      <c r="G9" s="16">
        <f t="shared" si="0"/>
        <v>148678.94</v>
      </c>
      <c r="H9" s="27">
        <f>RA!J13</f>
        <v>26.061852990072499</v>
      </c>
      <c r="I9" s="20">
        <f>IFERROR(VLOOKUP(B9,RMS!C:E,3,FALSE),0)</f>
        <v>201085.67002734999</v>
      </c>
      <c r="J9" s="21">
        <f>IFERROR(VLOOKUP(B9,RMS!C:F,4,FALSE),0)</f>
        <v>148678.94150683799</v>
      </c>
      <c r="K9" s="22">
        <f t="shared" si="1"/>
        <v>-0.105927349999547</v>
      </c>
      <c r="L9" s="22">
        <f t="shared" si="2"/>
        <v>-1.5068379871081561E-3</v>
      </c>
      <c r="M9" s="32"/>
    </row>
    <row r="10" spans="1:13">
      <c r="A10" s="70"/>
      <c r="B10" s="12">
        <v>18</v>
      </c>
      <c r="C10" s="68" t="s">
        <v>12</v>
      </c>
      <c r="D10" s="68"/>
      <c r="E10" s="15">
        <f>IFERROR(VLOOKUP(C10,RA!B:D,3,0),0)</f>
        <v>83365.823600000003</v>
      </c>
      <c r="F10" s="25">
        <f>IFERROR(VLOOKUP(C10,RA!B:I,8,0),0)</f>
        <v>14447.7747</v>
      </c>
      <c r="G10" s="16">
        <f t="shared" si="0"/>
        <v>68918.048900000009</v>
      </c>
      <c r="H10" s="27">
        <f>RA!J14</f>
        <v>17.330572740842001</v>
      </c>
      <c r="I10" s="20">
        <f>IFERROR(VLOOKUP(B10,RMS!C:E,3,FALSE),0)</f>
        <v>83365.822902564105</v>
      </c>
      <c r="J10" s="21">
        <f>IFERROR(VLOOKUP(B10,RMS!C:F,4,FALSE),0)</f>
        <v>68918.048571794905</v>
      </c>
      <c r="K10" s="22">
        <f t="shared" si="1"/>
        <v>6.974358984734863E-4</v>
      </c>
      <c r="L10" s="22">
        <f t="shared" si="2"/>
        <v>3.2820510386954993E-4</v>
      </c>
      <c r="M10" s="32"/>
    </row>
    <row r="11" spans="1:13">
      <c r="A11" s="70"/>
      <c r="B11" s="12">
        <v>19</v>
      </c>
      <c r="C11" s="68" t="s">
        <v>13</v>
      </c>
      <c r="D11" s="68"/>
      <c r="E11" s="15">
        <f>IFERROR(VLOOKUP(C11,RA!B:D,3,0),0)</f>
        <v>76219.909700000004</v>
      </c>
      <c r="F11" s="25">
        <f>IFERROR(VLOOKUP(C11,RA!B:I,8,0),0)</f>
        <v>830.75070000000005</v>
      </c>
      <c r="G11" s="16">
        <f t="shared" si="0"/>
        <v>75389.159</v>
      </c>
      <c r="H11" s="27">
        <f>RA!J15</f>
        <v>1.0899392340791501</v>
      </c>
      <c r="I11" s="20">
        <f>IFERROR(VLOOKUP(B11,RMS!C:E,3,FALSE),0)</f>
        <v>76220.007181196605</v>
      </c>
      <c r="J11" s="21">
        <f>IFERROR(VLOOKUP(B11,RMS!C:F,4,FALSE),0)</f>
        <v>75389.158777777804</v>
      </c>
      <c r="K11" s="22">
        <f t="shared" si="1"/>
        <v>-9.7481196600710973E-2</v>
      </c>
      <c r="L11" s="22">
        <f t="shared" si="2"/>
        <v>2.222221955889836E-4</v>
      </c>
      <c r="M11" s="32"/>
    </row>
    <row r="12" spans="1:13">
      <c r="A12" s="70"/>
      <c r="B12" s="12">
        <v>21</v>
      </c>
      <c r="C12" s="68" t="s">
        <v>14</v>
      </c>
      <c r="D12" s="68"/>
      <c r="E12" s="15">
        <f>IFERROR(VLOOKUP(C12,RA!B:D,3,0),0)</f>
        <v>639818.62269999995</v>
      </c>
      <c r="F12" s="25">
        <f>IFERROR(VLOOKUP(C12,RA!B:I,8,0),0)</f>
        <v>-62968.868999999999</v>
      </c>
      <c r="G12" s="16">
        <f t="shared" si="0"/>
        <v>702787.4916999999</v>
      </c>
      <c r="H12" s="27">
        <f>RA!J16</f>
        <v>-9.8416749319166108</v>
      </c>
      <c r="I12" s="20">
        <f>IFERROR(VLOOKUP(B12,RMS!C:E,3,FALSE),0)</f>
        <v>639818.52061921195</v>
      </c>
      <c r="J12" s="21">
        <f>IFERROR(VLOOKUP(B12,RMS!C:F,4,FALSE),0)</f>
        <v>702787.49170854699</v>
      </c>
      <c r="K12" s="22">
        <f t="shared" si="1"/>
        <v>0.10208078799769282</v>
      </c>
      <c r="L12" s="22">
        <f t="shared" si="2"/>
        <v>-8.5470965132117271E-6</v>
      </c>
      <c r="M12" s="32"/>
    </row>
    <row r="13" spans="1:13">
      <c r="A13" s="70"/>
      <c r="B13" s="12">
        <v>22</v>
      </c>
      <c r="C13" s="68" t="s">
        <v>15</v>
      </c>
      <c r="D13" s="68"/>
      <c r="E13" s="15">
        <f>IFERROR(VLOOKUP(C13,RA!B:D,3,0),0)</f>
        <v>690987.20369999995</v>
      </c>
      <c r="F13" s="25">
        <f>IFERROR(VLOOKUP(C13,RA!B:I,8,0),0)</f>
        <v>117944.84510000001</v>
      </c>
      <c r="G13" s="16">
        <f t="shared" si="0"/>
        <v>573042.35859999992</v>
      </c>
      <c r="H13" s="27">
        <f>RA!J17</f>
        <v>17.069034631675599</v>
      </c>
      <c r="I13" s="20">
        <f>IFERROR(VLOOKUP(B13,RMS!C:E,3,FALSE),0)</f>
        <v>690987.21955384605</v>
      </c>
      <c r="J13" s="21">
        <f>IFERROR(VLOOKUP(B13,RMS!C:F,4,FALSE),0)</f>
        <v>573042.35915982898</v>
      </c>
      <c r="K13" s="22">
        <f t="shared" si="1"/>
        <v>-1.5853846096433699E-2</v>
      </c>
      <c r="L13" s="22">
        <f t="shared" si="2"/>
        <v>-5.5982905905693769E-4</v>
      </c>
      <c r="M13" s="32"/>
    </row>
    <row r="14" spans="1:13">
      <c r="A14" s="70"/>
      <c r="B14" s="12">
        <v>23</v>
      </c>
      <c r="C14" s="68" t="s">
        <v>16</v>
      </c>
      <c r="D14" s="68"/>
      <c r="E14" s="15">
        <f>IFERROR(VLOOKUP(C14,RA!B:D,3,0),0)</f>
        <v>1396724.1284</v>
      </c>
      <c r="F14" s="25">
        <f>IFERROR(VLOOKUP(C14,RA!B:I,8,0),0)</f>
        <v>200434.37390000001</v>
      </c>
      <c r="G14" s="16">
        <f t="shared" si="0"/>
        <v>1196289.7545</v>
      </c>
      <c r="H14" s="27">
        <f>RA!J18</f>
        <v>14.3503194241804</v>
      </c>
      <c r="I14" s="20">
        <f>IFERROR(VLOOKUP(B14,RMS!C:E,3,FALSE),0)</f>
        <v>1396724.21663761</v>
      </c>
      <c r="J14" s="21">
        <f>IFERROR(VLOOKUP(B14,RMS!C:F,4,FALSE),0)</f>
        <v>1196289.71128718</v>
      </c>
      <c r="K14" s="22">
        <f t="shared" si="1"/>
        <v>-8.8237609947100282E-2</v>
      </c>
      <c r="L14" s="22">
        <f t="shared" si="2"/>
        <v>4.3212820077314973E-2</v>
      </c>
      <c r="M14" s="32"/>
    </row>
    <row r="15" spans="1:13">
      <c r="A15" s="70"/>
      <c r="B15" s="12">
        <v>24</v>
      </c>
      <c r="C15" s="68" t="s">
        <v>17</v>
      </c>
      <c r="D15" s="68"/>
      <c r="E15" s="15">
        <f>IFERROR(VLOOKUP(C15,RA!B:D,3,0),0)</f>
        <v>379399.21529999998</v>
      </c>
      <c r="F15" s="25">
        <f>IFERROR(VLOOKUP(C15,RA!B:I,8,0),0)</f>
        <v>40485.898300000001</v>
      </c>
      <c r="G15" s="16">
        <f t="shared" si="0"/>
        <v>338913.31699999998</v>
      </c>
      <c r="H15" s="27">
        <f>RA!J19</f>
        <v>10.6710548328327</v>
      </c>
      <c r="I15" s="20">
        <f>IFERROR(VLOOKUP(B15,RMS!C:E,3,FALSE),0)</f>
        <v>379399.17928888899</v>
      </c>
      <c r="J15" s="21">
        <f>IFERROR(VLOOKUP(B15,RMS!C:F,4,FALSE),0)</f>
        <v>338913.31861196598</v>
      </c>
      <c r="K15" s="22">
        <f t="shared" si="1"/>
        <v>3.6011110991239548E-2</v>
      </c>
      <c r="L15" s="22">
        <f t="shared" si="2"/>
        <v>-1.6119659994728863E-3</v>
      </c>
      <c r="M15" s="32"/>
    </row>
    <row r="16" spans="1:13">
      <c r="A16" s="70"/>
      <c r="B16" s="12">
        <v>25</v>
      </c>
      <c r="C16" s="68" t="s">
        <v>18</v>
      </c>
      <c r="D16" s="68"/>
      <c r="E16" s="15">
        <f>IFERROR(VLOOKUP(C16,RA!B:D,3,0),0)</f>
        <v>1112540.7955</v>
      </c>
      <c r="F16" s="25">
        <f>IFERROR(VLOOKUP(C16,RA!B:I,8,0),0)</f>
        <v>96540.575700000001</v>
      </c>
      <c r="G16" s="16">
        <f t="shared" si="0"/>
        <v>1016000.2198</v>
      </c>
      <c r="H16" s="27">
        <f>RA!J20</f>
        <v>8.6774863529038093</v>
      </c>
      <c r="I16" s="20">
        <f>IFERROR(VLOOKUP(B16,RMS!C:E,3,FALSE),0)</f>
        <v>1112540.98828086</v>
      </c>
      <c r="J16" s="21">
        <f>IFERROR(VLOOKUP(B16,RMS!C:F,4,FALSE),0)</f>
        <v>1016000.2198</v>
      </c>
      <c r="K16" s="22">
        <f t="shared" si="1"/>
        <v>-0.1927808600012213</v>
      </c>
      <c r="L16" s="22">
        <f t="shared" si="2"/>
        <v>0</v>
      </c>
      <c r="M16" s="32"/>
    </row>
    <row r="17" spans="1:13">
      <c r="A17" s="70"/>
      <c r="B17" s="12">
        <v>26</v>
      </c>
      <c r="C17" s="68" t="s">
        <v>19</v>
      </c>
      <c r="D17" s="68"/>
      <c r="E17" s="15">
        <f>IFERROR(VLOOKUP(C17,RA!B:D,3,0),0)</f>
        <v>324849.3198</v>
      </c>
      <c r="F17" s="25">
        <f>IFERROR(VLOOKUP(C17,RA!B:I,8,0),0)</f>
        <v>39548.033000000003</v>
      </c>
      <c r="G17" s="16">
        <f t="shared" si="0"/>
        <v>285301.2868</v>
      </c>
      <c r="H17" s="27">
        <f>RA!J21</f>
        <v>12.1742699120776</v>
      </c>
      <c r="I17" s="20">
        <f>IFERROR(VLOOKUP(B17,RMS!C:E,3,FALSE),0)</f>
        <v>324848.73968777701</v>
      </c>
      <c r="J17" s="21">
        <f>IFERROR(VLOOKUP(B17,RMS!C:F,4,FALSE),0)</f>
        <v>285301.28669337399</v>
      </c>
      <c r="K17" s="22">
        <f t="shared" si="1"/>
        <v>0.58011222298955545</v>
      </c>
      <c r="L17" s="22">
        <f t="shared" si="2"/>
        <v>1.0662601562216878E-4</v>
      </c>
      <c r="M17" s="32"/>
    </row>
    <row r="18" spans="1:13">
      <c r="A18" s="70"/>
      <c r="B18" s="12">
        <v>27</v>
      </c>
      <c r="C18" s="68" t="s">
        <v>20</v>
      </c>
      <c r="D18" s="68"/>
      <c r="E18" s="15">
        <f>IFERROR(VLOOKUP(C18,RA!B:D,3,0),0)</f>
        <v>910835.05290000001</v>
      </c>
      <c r="F18" s="25">
        <f>IFERROR(VLOOKUP(C18,RA!B:I,8,0),0)</f>
        <v>51717.190600000002</v>
      </c>
      <c r="G18" s="16">
        <f t="shared" si="0"/>
        <v>859117.86230000004</v>
      </c>
      <c r="H18" s="27">
        <f>RA!J22</f>
        <v>5.6779973975900599</v>
      </c>
      <c r="I18" s="20">
        <f>IFERROR(VLOOKUP(B18,RMS!C:E,3,FALSE),0)</f>
        <v>910836.23093381699</v>
      </c>
      <c r="J18" s="21">
        <f>IFERROR(VLOOKUP(B18,RMS!C:F,4,FALSE),0)</f>
        <v>859117.86141681403</v>
      </c>
      <c r="K18" s="22">
        <f t="shared" si="1"/>
        <v>-1.1780338169774041</v>
      </c>
      <c r="L18" s="22">
        <f t="shared" si="2"/>
        <v>8.8318600319325924E-4</v>
      </c>
      <c r="M18" s="32"/>
    </row>
    <row r="19" spans="1:13">
      <c r="A19" s="70"/>
      <c r="B19" s="12">
        <v>29</v>
      </c>
      <c r="C19" s="68" t="s">
        <v>21</v>
      </c>
      <c r="D19" s="68"/>
      <c r="E19" s="15">
        <f>IFERROR(VLOOKUP(C19,RA!B:D,3,0),0)</f>
        <v>1721681.7242000001</v>
      </c>
      <c r="F19" s="25">
        <f>IFERROR(VLOOKUP(C19,RA!B:I,8,0),0)</f>
        <v>155101.31159999999</v>
      </c>
      <c r="G19" s="16">
        <f t="shared" si="0"/>
        <v>1566580.4126000002</v>
      </c>
      <c r="H19" s="27">
        <f>RA!J23</f>
        <v>9.0087098805715495</v>
      </c>
      <c r="I19" s="20">
        <f>IFERROR(VLOOKUP(B19,RMS!C:E,3,FALSE),0)</f>
        <v>1721683.00043077</v>
      </c>
      <c r="J19" s="21">
        <f>IFERROR(VLOOKUP(B19,RMS!C:F,4,FALSE),0)</f>
        <v>1566580.4301700899</v>
      </c>
      <c r="K19" s="22">
        <f t="shared" si="1"/>
        <v>-1.2762307699304074</v>
      </c>
      <c r="L19" s="22">
        <f t="shared" si="2"/>
        <v>-1.7570089781656861E-2</v>
      </c>
      <c r="M19" s="32"/>
    </row>
    <row r="20" spans="1:13">
      <c r="A20" s="70"/>
      <c r="B20" s="12">
        <v>31</v>
      </c>
      <c r="C20" s="68" t="s">
        <v>22</v>
      </c>
      <c r="D20" s="68"/>
      <c r="E20" s="15">
        <f>IFERROR(VLOOKUP(C20,RA!B:D,3,0),0)</f>
        <v>256005.14689999999</v>
      </c>
      <c r="F20" s="25">
        <f>IFERROR(VLOOKUP(C20,RA!B:I,8,0),0)</f>
        <v>35899.949399999998</v>
      </c>
      <c r="G20" s="16">
        <f t="shared" si="0"/>
        <v>220105.19750000001</v>
      </c>
      <c r="H20" s="27">
        <f>RA!J24</f>
        <v>14.0231357981342</v>
      </c>
      <c r="I20" s="20">
        <f>IFERROR(VLOOKUP(B20,RMS!C:E,3,FALSE),0)</f>
        <v>256005.228588564</v>
      </c>
      <c r="J20" s="21">
        <f>IFERROR(VLOOKUP(B20,RMS!C:F,4,FALSE),0)</f>
        <v>220105.208063008</v>
      </c>
      <c r="K20" s="22">
        <f t="shared" si="1"/>
        <v>-8.1688564008800313E-2</v>
      </c>
      <c r="L20" s="22">
        <f t="shared" si="2"/>
        <v>-1.0563007992459461E-2</v>
      </c>
      <c r="M20" s="32"/>
    </row>
    <row r="21" spans="1:13">
      <c r="A21" s="70"/>
      <c r="B21" s="12">
        <v>32</v>
      </c>
      <c r="C21" s="68" t="s">
        <v>23</v>
      </c>
      <c r="D21" s="68"/>
      <c r="E21" s="15">
        <f>IFERROR(VLOOKUP(C21,RA!B:D,3,0),0)</f>
        <v>341323.25309999997</v>
      </c>
      <c r="F21" s="25">
        <f>IFERROR(VLOOKUP(C21,RA!B:I,8,0),0)</f>
        <v>7266.6980000000003</v>
      </c>
      <c r="G21" s="16">
        <f t="shared" si="0"/>
        <v>334056.5551</v>
      </c>
      <c r="H21" s="27">
        <f>RA!J25</f>
        <v>2.12897830253335</v>
      </c>
      <c r="I21" s="20">
        <f>IFERROR(VLOOKUP(B21,RMS!C:E,3,FALSE),0)</f>
        <v>341323.26453198702</v>
      </c>
      <c r="J21" s="21">
        <f>IFERROR(VLOOKUP(B21,RMS!C:F,4,FALSE),0)</f>
        <v>334056.54866534902</v>
      </c>
      <c r="K21" s="22">
        <f t="shared" si="1"/>
        <v>-1.1431987048126757E-2</v>
      </c>
      <c r="L21" s="22">
        <f t="shared" si="2"/>
        <v>6.43465097527951E-3</v>
      </c>
      <c r="M21" s="32"/>
    </row>
    <row r="22" spans="1:13">
      <c r="A22" s="70"/>
      <c r="B22" s="12">
        <v>33</v>
      </c>
      <c r="C22" s="68" t="s">
        <v>24</v>
      </c>
      <c r="D22" s="68"/>
      <c r="E22" s="15">
        <f>IFERROR(VLOOKUP(C22,RA!B:D,3,0),0)</f>
        <v>730977.91910000006</v>
      </c>
      <c r="F22" s="25">
        <f>IFERROR(VLOOKUP(C22,RA!B:I,8,0),0)</f>
        <v>152289.5435</v>
      </c>
      <c r="G22" s="16">
        <f t="shared" si="0"/>
        <v>578688.37560000003</v>
      </c>
      <c r="H22" s="27">
        <f>RA!J26</f>
        <v>20.833672197308399</v>
      </c>
      <c r="I22" s="20">
        <f>IFERROR(VLOOKUP(B22,RMS!C:E,3,FALSE),0)</f>
        <v>730977.92769869894</v>
      </c>
      <c r="J22" s="21">
        <f>IFERROR(VLOOKUP(B22,RMS!C:F,4,FALSE),0)</f>
        <v>578688.33974830201</v>
      </c>
      <c r="K22" s="22">
        <f t="shared" si="1"/>
        <v>-8.5986988851800561E-3</v>
      </c>
      <c r="L22" s="22">
        <f t="shared" si="2"/>
        <v>3.58516980195418E-2</v>
      </c>
      <c r="M22" s="32"/>
    </row>
    <row r="23" spans="1:13">
      <c r="A23" s="70"/>
      <c r="B23" s="12">
        <v>34</v>
      </c>
      <c r="C23" s="68" t="s">
        <v>25</v>
      </c>
      <c r="D23" s="68"/>
      <c r="E23" s="15">
        <f>IFERROR(VLOOKUP(C23,RA!B:D,3,0),0)</f>
        <v>202878.43369999999</v>
      </c>
      <c r="F23" s="25">
        <f>IFERROR(VLOOKUP(C23,RA!B:I,8,0),0)</f>
        <v>51523.700299999997</v>
      </c>
      <c r="G23" s="16">
        <f t="shared" si="0"/>
        <v>151354.7334</v>
      </c>
      <c r="H23" s="27">
        <f>RA!J27</f>
        <v>25.396341720672499</v>
      </c>
      <c r="I23" s="20">
        <f>IFERROR(VLOOKUP(B23,RMS!C:E,3,FALSE),0)</f>
        <v>202878.358200068</v>
      </c>
      <c r="J23" s="21">
        <f>IFERROR(VLOOKUP(B23,RMS!C:F,4,FALSE),0)</f>
        <v>151354.73943423299</v>
      </c>
      <c r="K23" s="22">
        <f t="shared" si="1"/>
        <v>7.549993199063465E-2</v>
      </c>
      <c r="L23" s="22">
        <f t="shared" si="2"/>
        <v>-6.0342329961713403E-3</v>
      </c>
      <c r="M23" s="32"/>
    </row>
    <row r="24" spans="1:13">
      <c r="A24" s="70"/>
      <c r="B24" s="12">
        <v>35</v>
      </c>
      <c r="C24" s="68" t="s">
        <v>26</v>
      </c>
      <c r="D24" s="68"/>
      <c r="E24" s="15">
        <f>IFERROR(VLOOKUP(C24,RA!B:D,3,0),0)</f>
        <v>1115556.7408</v>
      </c>
      <c r="F24" s="25">
        <f>IFERROR(VLOOKUP(C24,RA!B:I,8,0),0)</f>
        <v>-44537.978499999997</v>
      </c>
      <c r="G24" s="16">
        <f t="shared" si="0"/>
        <v>1160094.7193</v>
      </c>
      <c r="H24" s="27">
        <f>RA!J28</f>
        <v>-3.9924440300598598</v>
      </c>
      <c r="I24" s="20">
        <f>IFERROR(VLOOKUP(B24,RMS!C:E,3,FALSE),0)</f>
        <v>1115556.85696195</v>
      </c>
      <c r="J24" s="21">
        <f>IFERROR(VLOOKUP(B24,RMS!C:F,4,FALSE),0)</f>
        <v>1160094.7048177</v>
      </c>
      <c r="K24" s="22">
        <f t="shared" si="1"/>
        <v>-0.11616194993257523</v>
      </c>
      <c r="L24" s="22">
        <f t="shared" si="2"/>
        <v>1.4482300030067563E-2</v>
      </c>
      <c r="M24" s="32"/>
    </row>
    <row r="25" spans="1:13">
      <c r="A25" s="70"/>
      <c r="B25" s="12">
        <v>36</v>
      </c>
      <c r="C25" s="68" t="s">
        <v>27</v>
      </c>
      <c r="D25" s="68"/>
      <c r="E25" s="15">
        <f>IFERROR(VLOOKUP(C25,RA!B:D,3,0),0)</f>
        <v>638899.62439999997</v>
      </c>
      <c r="F25" s="25">
        <f>IFERROR(VLOOKUP(C25,RA!B:I,8,0),0)</f>
        <v>89509.080300000001</v>
      </c>
      <c r="G25" s="16">
        <f t="shared" si="0"/>
        <v>549390.54409999994</v>
      </c>
      <c r="H25" s="27">
        <f>RA!J29</f>
        <v>14.0098815027571</v>
      </c>
      <c r="I25" s="20">
        <f>IFERROR(VLOOKUP(B25,RMS!C:E,3,FALSE),0)</f>
        <v>638902.15610796504</v>
      </c>
      <c r="J25" s="21">
        <f>IFERROR(VLOOKUP(B25,RMS!C:F,4,FALSE),0)</f>
        <v>549390.52296988701</v>
      </c>
      <c r="K25" s="22">
        <f t="shared" si="1"/>
        <v>-2.5317079650703818</v>
      </c>
      <c r="L25" s="22">
        <f t="shared" si="2"/>
        <v>2.1130112931132317E-2</v>
      </c>
      <c r="M25" s="32"/>
    </row>
    <row r="26" spans="1:13">
      <c r="A26" s="70"/>
      <c r="B26" s="12">
        <v>37</v>
      </c>
      <c r="C26" s="68" t="s">
        <v>63</v>
      </c>
      <c r="D26" s="68"/>
      <c r="E26" s="15">
        <f>IFERROR(VLOOKUP(C26,RA!B:D,3,0),0)</f>
        <v>939611.03130000003</v>
      </c>
      <c r="F26" s="25">
        <f>IFERROR(VLOOKUP(C26,RA!B:I,8,0),0)</f>
        <v>99982.743400000007</v>
      </c>
      <c r="G26" s="16">
        <f t="shared" si="0"/>
        <v>839628.2879</v>
      </c>
      <c r="H26" s="27">
        <f>RA!J30</f>
        <v>10.640865216500099</v>
      </c>
      <c r="I26" s="20">
        <f>IFERROR(VLOOKUP(B26,RMS!C:E,3,FALSE),0)</f>
        <v>939611.02191592904</v>
      </c>
      <c r="J26" s="21">
        <f>IFERROR(VLOOKUP(B26,RMS!C:F,4,FALSE),0)</f>
        <v>839628.29921429604</v>
      </c>
      <c r="K26" s="22">
        <f t="shared" si="1"/>
        <v>9.3840709887444973E-3</v>
      </c>
      <c r="L26" s="22">
        <f t="shared" si="2"/>
        <v>-1.1314296047203243E-2</v>
      </c>
      <c r="M26" s="32"/>
    </row>
    <row r="27" spans="1:13">
      <c r="A27" s="70"/>
      <c r="B27" s="12">
        <v>38</v>
      </c>
      <c r="C27" s="68" t="s">
        <v>29</v>
      </c>
      <c r="D27" s="68"/>
      <c r="E27" s="15">
        <f>IFERROR(VLOOKUP(C27,RA!B:D,3,0),0)</f>
        <v>1194816.7076999999</v>
      </c>
      <c r="F27" s="25">
        <f>IFERROR(VLOOKUP(C27,RA!B:I,8,0),0)</f>
        <v>-45615.578500000003</v>
      </c>
      <c r="G27" s="16">
        <f t="shared" si="0"/>
        <v>1240432.2862</v>
      </c>
      <c r="H27" s="27">
        <f>RA!J31</f>
        <v>-3.8177888044275101</v>
      </c>
      <c r="I27" s="20">
        <f>IFERROR(VLOOKUP(B27,RMS!C:E,3,FALSE),0)</f>
        <v>1194816.8210646</v>
      </c>
      <c r="J27" s="21">
        <f>IFERROR(VLOOKUP(B27,RMS!C:F,4,FALSE),0)</f>
        <v>1240432.25789735</v>
      </c>
      <c r="K27" s="22">
        <f t="shared" si="1"/>
        <v>-0.11336460011079907</v>
      </c>
      <c r="L27" s="22">
        <f t="shared" si="2"/>
        <v>2.8302649967372417E-2</v>
      </c>
      <c r="M27" s="32"/>
    </row>
    <row r="28" spans="1:13">
      <c r="A28" s="70"/>
      <c r="B28" s="12">
        <v>39</v>
      </c>
      <c r="C28" s="68" t="s">
        <v>30</v>
      </c>
      <c r="D28" s="68"/>
      <c r="E28" s="15">
        <f>IFERROR(VLOOKUP(C28,RA!B:D,3,0),0)</f>
        <v>111292.23360000001</v>
      </c>
      <c r="F28" s="25">
        <f>IFERROR(VLOOKUP(C28,RA!B:I,8,0),0)</f>
        <v>26905.9424</v>
      </c>
      <c r="G28" s="16">
        <f t="shared" si="0"/>
        <v>84386.291200000007</v>
      </c>
      <c r="H28" s="27">
        <f>RA!J32</f>
        <v>24.175938903970401</v>
      </c>
      <c r="I28" s="20">
        <f>IFERROR(VLOOKUP(B28,RMS!C:E,3,FALSE),0)</f>
        <v>111292.151273943</v>
      </c>
      <c r="J28" s="21">
        <f>IFERROR(VLOOKUP(B28,RMS!C:F,4,FALSE),0)</f>
        <v>84386.294246791396</v>
      </c>
      <c r="K28" s="22">
        <f t="shared" si="1"/>
        <v>8.2326057003228925E-2</v>
      </c>
      <c r="L28" s="22">
        <f t="shared" si="2"/>
        <v>-3.0467913893517107E-3</v>
      </c>
      <c r="M28" s="32"/>
    </row>
    <row r="29" spans="1:13">
      <c r="A29" s="70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12.7582004371338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8" t="s">
        <v>31</v>
      </c>
      <c r="D30" s="68"/>
      <c r="E30" s="15">
        <f>IFERROR(VLOOKUP(C30,RA!B:D,3,0),0)</f>
        <v>212489.64799999999</v>
      </c>
      <c r="F30" s="25">
        <f>IFERROR(VLOOKUP(C30,RA!B:I,8,0),0)</f>
        <v>27109.855200000002</v>
      </c>
      <c r="G30" s="16">
        <f t="shared" si="0"/>
        <v>185379.7928</v>
      </c>
      <c r="H30" s="27">
        <f>RA!J34</f>
        <v>5.6846843478546596</v>
      </c>
      <c r="I30" s="20">
        <f>IFERROR(VLOOKUP(B30,RMS!C:E,3,FALSE),0)</f>
        <v>212489.64739999999</v>
      </c>
      <c r="J30" s="21">
        <f>IFERROR(VLOOKUP(B30,RMS!C:F,4,FALSE),0)</f>
        <v>185379.80850000001</v>
      </c>
      <c r="K30" s="22">
        <f t="shared" si="1"/>
        <v>5.9999999939464033E-4</v>
      </c>
      <c r="L30" s="22">
        <f t="shared" si="2"/>
        <v>-1.5700000018114224E-2</v>
      </c>
      <c r="M30" s="32"/>
    </row>
    <row r="31" spans="1:13" s="36" customFormat="1" ht="12" thickBot="1">
      <c r="A31" s="70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-4.4710232138357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61</v>
      </c>
      <c r="D32" s="72"/>
      <c r="E32" s="15">
        <f>IFERROR(VLOOKUP(C32,RA!B:D,3,0),0)</f>
        <v>88263.3</v>
      </c>
      <c r="F32" s="25">
        <f>IFERROR(VLOOKUP(C32,RA!B:I,8,0),0)</f>
        <v>5017.49</v>
      </c>
      <c r="G32" s="16">
        <f t="shared" si="0"/>
        <v>83245.81</v>
      </c>
      <c r="H32" s="27">
        <f>RA!J34</f>
        <v>5.6846843478546596</v>
      </c>
      <c r="I32" s="20">
        <f>IFERROR(VLOOKUP(B32,RMS!C:E,3,FALSE),0)</f>
        <v>88263.3</v>
      </c>
      <c r="J32" s="21">
        <f>IFERROR(VLOOKUP(B32,RMS!C:F,4,FALSE),0)</f>
        <v>83245.81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8" t="s">
        <v>35</v>
      </c>
      <c r="D33" s="68"/>
      <c r="E33" s="15">
        <f>IFERROR(VLOOKUP(C33,RA!B:D,3,0),0)</f>
        <v>502364.2</v>
      </c>
      <c r="F33" s="25">
        <f>IFERROR(VLOOKUP(C33,RA!B:I,8,0),0)</f>
        <v>-22460.82</v>
      </c>
      <c r="G33" s="16">
        <f t="shared" si="0"/>
        <v>524825.02</v>
      </c>
      <c r="H33" s="27">
        <f>RA!J34</f>
        <v>5.6846843478546596</v>
      </c>
      <c r="I33" s="20">
        <f>IFERROR(VLOOKUP(B33,RMS!C:E,3,FALSE),0)</f>
        <v>502364.2</v>
      </c>
      <c r="J33" s="21">
        <f>IFERROR(VLOOKUP(B33,RMS!C:F,4,FALSE),0)</f>
        <v>524825.02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8" t="s">
        <v>36</v>
      </c>
      <c r="D34" s="68"/>
      <c r="E34" s="15">
        <f>IFERROR(VLOOKUP(C34,RA!B:D,3,0),0)</f>
        <v>19263.25</v>
      </c>
      <c r="F34" s="25">
        <f>IFERROR(VLOOKUP(C34,RA!B:I,8,0),0)</f>
        <v>868.38</v>
      </c>
      <c r="G34" s="16">
        <f t="shared" si="0"/>
        <v>18394.87</v>
      </c>
      <c r="H34" s="27">
        <f>RA!J35</f>
        <v>-4.4710232138357</v>
      </c>
      <c r="I34" s="20">
        <f>IFERROR(VLOOKUP(B34,RMS!C:E,3,FALSE),0)</f>
        <v>19263.25</v>
      </c>
      <c r="J34" s="21">
        <f>IFERROR(VLOOKUP(B34,RMS!C:F,4,FALSE),0)</f>
        <v>18394.87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8" t="s">
        <v>37</v>
      </c>
      <c r="D35" s="68"/>
      <c r="E35" s="15">
        <f>IFERROR(VLOOKUP(C35,RA!B:D,3,0),0)</f>
        <v>159001.34</v>
      </c>
      <c r="F35" s="25">
        <f>IFERROR(VLOOKUP(C35,RA!B:I,8,0),0)</f>
        <v>-23689.15</v>
      </c>
      <c r="G35" s="16">
        <f t="shared" si="0"/>
        <v>182690.49</v>
      </c>
      <c r="H35" s="27">
        <f>RA!J34</f>
        <v>5.6846843478546596</v>
      </c>
      <c r="I35" s="20">
        <f>IFERROR(VLOOKUP(B35,RMS!C:E,3,FALSE),0)</f>
        <v>159001.34</v>
      </c>
      <c r="J35" s="21">
        <f>IFERROR(VLOOKUP(B35,RMS!C:F,4,FALSE),0)</f>
        <v>182690.49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-4.4710232138357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8" t="s">
        <v>32</v>
      </c>
      <c r="D37" s="68"/>
      <c r="E37" s="15">
        <f>IFERROR(VLOOKUP(C37,RA!B:D,3,0),0)</f>
        <v>8129.0596999999998</v>
      </c>
      <c r="F37" s="25">
        <f>IFERROR(VLOOKUP(C37,RA!B:I,8,0),0)</f>
        <v>763.09810000000004</v>
      </c>
      <c r="G37" s="16">
        <f t="shared" si="0"/>
        <v>7365.9615999999996</v>
      </c>
      <c r="H37" s="27">
        <f>RA!J35</f>
        <v>-4.4710232138357</v>
      </c>
      <c r="I37" s="20">
        <f>IFERROR(VLOOKUP(B37,RMS!C:E,3,FALSE),0)</f>
        <v>8129.05982905983</v>
      </c>
      <c r="J37" s="21">
        <f>IFERROR(VLOOKUP(B37,RMS!C:F,4,FALSE),0)</f>
        <v>7365.9615384615399</v>
      </c>
      <c r="K37" s="22">
        <f t="shared" si="1"/>
        <v>-1.2905983021482825E-4</v>
      </c>
      <c r="L37" s="22">
        <f t="shared" si="2"/>
        <v>6.1538459704024717E-5</v>
      </c>
      <c r="M37" s="32"/>
    </row>
    <row r="38" spans="1:13">
      <c r="A38" s="70"/>
      <c r="B38" s="12">
        <v>76</v>
      </c>
      <c r="C38" s="68" t="s">
        <v>33</v>
      </c>
      <c r="D38" s="68"/>
      <c r="E38" s="15">
        <f>IFERROR(VLOOKUP(C38,RA!B:D,3,0),0)</f>
        <v>411126.03600000002</v>
      </c>
      <c r="F38" s="25">
        <f>IFERROR(VLOOKUP(C38,RA!B:I,8,0),0)</f>
        <v>24819.168000000001</v>
      </c>
      <c r="G38" s="16">
        <f t="shared" si="0"/>
        <v>386306.86800000002</v>
      </c>
      <c r="H38" s="27">
        <f>RA!J36</f>
        <v>4.50796205209401</v>
      </c>
      <c r="I38" s="20">
        <f>IFERROR(VLOOKUP(B38,RMS!C:E,3,FALSE),0)</f>
        <v>411126.03233846102</v>
      </c>
      <c r="J38" s="21">
        <f>IFERROR(VLOOKUP(B38,RMS!C:F,4,FALSE),0)</f>
        <v>386306.86471880297</v>
      </c>
      <c r="K38" s="22">
        <f t="shared" si="1"/>
        <v>3.6615389981307089E-3</v>
      </c>
      <c r="L38" s="22">
        <f t="shared" si="2"/>
        <v>3.2811970449984074E-3</v>
      </c>
      <c r="M38" s="32"/>
    </row>
    <row r="39" spans="1:13">
      <c r="A39" s="70"/>
      <c r="B39" s="12">
        <v>77</v>
      </c>
      <c r="C39" s="68" t="s">
        <v>38</v>
      </c>
      <c r="D39" s="68"/>
      <c r="E39" s="15">
        <f>IFERROR(VLOOKUP(C39,RA!B:D,3,0),0)</f>
        <v>94413.77</v>
      </c>
      <c r="F39" s="25">
        <f>IFERROR(VLOOKUP(C39,RA!B:I,8,0),0)</f>
        <v>-8542.61</v>
      </c>
      <c r="G39" s="16">
        <f t="shared" si="0"/>
        <v>102956.38</v>
      </c>
      <c r="H39" s="27">
        <f>RA!J37</f>
        <v>-14.898710916524401</v>
      </c>
      <c r="I39" s="20">
        <f>IFERROR(VLOOKUP(B39,RMS!C:E,3,FALSE),0)</f>
        <v>94413.77</v>
      </c>
      <c r="J39" s="21">
        <f>IFERROR(VLOOKUP(B39,RMS!C:F,4,FALSE),0)</f>
        <v>102956.38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8" t="s">
        <v>39</v>
      </c>
      <c r="D40" s="68"/>
      <c r="E40" s="15">
        <f>IFERROR(VLOOKUP(C40,RA!B:D,3,0),0)</f>
        <v>79822.45</v>
      </c>
      <c r="F40" s="25">
        <f>IFERROR(VLOOKUP(C40,RA!B:I,8,0),0)</f>
        <v>10131.719999999999</v>
      </c>
      <c r="G40" s="16">
        <f t="shared" si="0"/>
        <v>69690.73</v>
      </c>
      <c r="H40" s="27">
        <f>RA!J38</f>
        <v>9.3872862072842196</v>
      </c>
      <c r="I40" s="20">
        <f>IFERROR(VLOOKUP(B40,RMS!C:E,3,FALSE),0)</f>
        <v>79822.45</v>
      </c>
      <c r="J40" s="21">
        <f>IFERROR(VLOOKUP(B40,RMS!C:F,4,FALSE),0)</f>
        <v>69690.73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73" t="s">
        <v>65</v>
      </c>
      <c r="D41" s="74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6.0368757574866896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8" t="s">
        <v>34</v>
      </c>
      <c r="D42" s="68"/>
      <c r="E42" s="15">
        <f>IFERROR(VLOOKUP(C42,RA!B:D,3,0),0)</f>
        <v>9892.3076999999994</v>
      </c>
      <c r="F42" s="25">
        <f>IFERROR(VLOOKUP(C42,RA!B:I,8,0),0)</f>
        <v>1175.0598</v>
      </c>
      <c r="G42" s="16">
        <f t="shared" si="0"/>
        <v>8717.2478999999985</v>
      </c>
      <c r="H42" s="27">
        <f>RA!J39</f>
        <v>6.0368757574866896</v>
      </c>
      <c r="I42" s="20">
        <f>VLOOKUP(B42,RMS!C:E,3,FALSE)</f>
        <v>9892.3076923076896</v>
      </c>
      <c r="J42" s="21">
        <f>IFERROR(VLOOKUP(B42,RMS!C:F,4,FALSE),0)</f>
        <v>8717.2478632478596</v>
      </c>
      <c r="K42" s="22">
        <f t="shared" si="1"/>
        <v>7.6923097367398441E-6</v>
      </c>
      <c r="L42" s="22">
        <f t="shared" si="2"/>
        <v>3.6752138839801773E-5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2"/>
  <sheetViews>
    <sheetView workbookViewId="0">
      <selection sqref="A1:XFD1048576"/>
    </sheetView>
  </sheetViews>
  <sheetFormatPr defaultRowHeight="11.25"/>
  <cols>
    <col min="1" max="1" width="8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3" t="s">
        <v>45</v>
      </c>
      <c r="W1" s="77"/>
    </row>
    <row r="2" spans="1:23" ht="12.7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3"/>
      <c r="W2" s="77"/>
    </row>
    <row r="3" spans="1:23" ht="23.25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4" t="s">
        <v>46</v>
      </c>
      <c r="W3" s="77"/>
    </row>
    <row r="4" spans="1:23" ht="12.75" thickTop="1" thickBo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77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8" t="s">
        <v>4</v>
      </c>
      <c r="C6" s="7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0" t="s">
        <v>5</v>
      </c>
      <c r="B7" s="81"/>
      <c r="C7" s="82"/>
      <c r="D7" s="52">
        <v>15714572.755999999</v>
      </c>
      <c r="E7" s="63"/>
      <c r="F7" s="63"/>
      <c r="G7" s="52">
        <v>14137458.559699999</v>
      </c>
      <c r="H7" s="53">
        <v>11.1555707812697</v>
      </c>
      <c r="I7" s="52">
        <v>1351636.2204</v>
      </c>
      <c r="J7" s="53">
        <v>8.6011642911763602</v>
      </c>
      <c r="K7" s="52">
        <v>1213898.9162000001</v>
      </c>
      <c r="L7" s="53">
        <v>8.5864012338138291</v>
      </c>
      <c r="M7" s="53">
        <v>0.113466864795607</v>
      </c>
      <c r="N7" s="52">
        <v>275788214.28140002</v>
      </c>
      <c r="O7" s="52">
        <v>275788214.28140002</v>
      </c>
      <c r="P7" s="52">
        <v>749628</v>
      </c>
      <c r="Q7" s="52">
        <v>828859</v>
      </c>
      <c r="R7" s="53">
        <v>-9.5590444213068793</v>
      </c>
      <c r="S7" s="52">
        <v>20.963161402722399</v>
      </c>
      <c r="T7" s="52">
        <v>22.227303933962201</v>
      </c>
      <c r="U7" s="54">
        <v>-6.0303048140231503</v>
      </c>
    </row>
    <row r="8" spans="1:23" ht="12" thickBot="1">
      <c r="A8" s="83">
        <v>42740</v>
      </c>
      <c r="B8" s="71" t="s">
        <v>6</v>
      </c>
      <c r="C8" s="72"/>
      <c r="D8" s="55">
        <v>661850.69469999999</v>
      </c>
      <c r="E8" s="58"/>
      <c r="F8" s="58"/>
      <c r="G8" s="55">
        <v>514587.68599999999</v>
      </c>
      <c r="H8" s="56">
        <v>28.617670555762199</v>
      </c>
      <c r="I8" s="55">
        <v>175391.91500000001</v>
      </c>
      <c r="J8" s="56">
        <v>26.500223752050399</v>
      </c>
      <c r="K8" s="55">
        <v>120044.70269999999</v>
      </c>
      <c r="L8" s="56">
        <v>23.328327895510501</v>
      </c>
      <c r="M8" s="56">
        <v>0.461055015799544</v>
      </c>
      <c r="N8" s="55">
        <v>10238430.351399999</v>
      </c>
      <c r="O8" s="55">
        <v>10238430.351399999</v>
      </c>
      <c r="P8" s="55">
        <v>20391</v>
      </c>
      <c r="Q8" s="55">
        <v>22218</v>
      </c>
      <c r="R8" s="56">
        <v>-8.2230623818525501</v>
      </c>
      <c r="S8" s="55">
        <v>32.457981202491297</v>
      </c>
      <c r="T8" s="55">
        <v>31.117478805472999</v>
      </c>
      <c r="U8" s="57">
        <v>4.1299623308530702</v>
      </c>
    </row>
    <row r="9" spans="1:23" ht="12" thickBot="1">
      <c r="A9" s="84"/>
      <c r="B9" s="71" t="s">
        <v>7</v>
      </c>
      <c r="C9" s="72"/>
      <c r="D9" s="55">
        <v>65131.267399999997</v>
      </c>
      <c r="E9" s="58"/>
      <c r="F9" s="58"/>
      <c r="G9" s="55">
        <v>51193.803800000002</v>
      </c>
      <c r="H9" s="56">
        <v>27.224903338790401</v>
      </c>
      <c r="I9" s="55">
        <v>16322.095300000001</v>
      </c>
      <c r="J9" s="56">
        <v>25.060306595538499</v>
      </c>
      <c r="K9" s="55">
        <v>12441.3987</v>
      </c>
      <c r="L9" s="56">
        <v>24.302547918894799</v>
      </c>
      <c r="M9" s="56">
        <v>0.31191803217430902</v>
      </c>
      <c r="N9" s="55">
        <v>610542.10490000003</v>
      </c>
      <c r="O9" s="55">
        <v>610542.10490000003</v>
      </c>
      <c r="P9" s="55">
        <v>3910</v>
      </c>
      <c r="Q9" s="55">
        <v>3887</v>
      </c>
      <c r="R9" s="56">
        <v>0.59171597633136397</v>
      </c>
      <c r="S9" s="55">
        <v>16.6576131457801</v>
      </c>
      <c r="T9" s="55">
        <v>16.537517828659599</v>
      </c>
      <c r="U9" s="57">
        <v>0.72096353822960801</v>
      </c>
    </row>
    <row r="10" spans="1:23" ht="12" thickBot="1">
      <c r="A10" s="84"/>
      <c r="B10" s="71" t="s">
        <v>8</v>
      </c>
      <c r="C10" s="72"/>
      <c r="D10" s="55">
        <v>89537.4997</v>
      </c>
      <c r="E10" s="58"/>
      <c r="F10" s="58"/>
      <c r="G10" s="55">
        <v>81551.502800000002</v>
      </c>
      <c r="H10" s="56">
        <v>9.7925809161177</v>
      </c>
      <c r="I10" s="55">
        <v>24976.450700000001</v>
      </c>
      <c r="J10" s="56">
        <v>27.894961087460398</v>
      </c>
      <c r="K10" s="55">
        <v>21408.163799999998</v>
      </c>
      <c r="L10" s="56">
        <v>26.251096626020701</v>
      </c>
      <c r="M10" s="56">
        <v>0.16667879288180701</v>
      </c>
      <c r="N10" s="55">
        <v>1464927.3521</v>
      </c>
      <c r="O10" s="55">
        <v>1464927.3521</v>
      </c>
      <c r="P10" s="55">
        <v>77452</v>
      </c>
      <c r="Q10" s="55">
        <v>82962</v>
      </c>
      <c r="R10" s="56">
        <v>-6.6415949470842097</v>
      </c>
      <c r="S10" s="55">
        <v>1.1560385748592701</v>
      </c>
      <c r="T10" s="55">
        <v>1.0677970709481499</v>
      </c>
      <c r="U10" s="57">
        <v>7.6330933785548503</v>
      </c>
    </row>
    <row r="11" spans="1:23" ht="12" thickBot="1">
      <c r="A11" s="84"/>
      <c r="B11" s="71" t="s">
        <v>9</v>
      </c>
      <c r="C11" s="72"/>
      <c r="D11" s="55">
        <v>46598.232499999998</v>
      </c>
      <c r="E11" s="58"/>
      <c r="F11" s="58"/>
      <c r="G11" s="55">
        <v>47656.0985</v>
      </c>
      <c r="H11" s="56">
        <v>-2.2197914501960199</v>
      </c>
      <c r="I11" s="55">
        <v>10152.6847</v>
      </c>
      <c r="J11" s="56">
        <v>21.7877034284509</v>
      </c>
      <c r="K11" s="55">
        <v>10214.858399999999</v>
      </c>
      <c r="L11" s="56">
        <v>21.4345251111985</v>
      </c>
      <c r="M11" s="56">
        <v>-6.0865944064380003E-3</v>
      </c>
      <c r="N11" s="55">
        <v>619694.79929999996</v>
      </c>
      <c r="O11" s="55">
        <v>619694.79929999996</v>
      </c>
      <c r="P11" s="55">
        <v>2046</v>
      </c>
      <c r="Q11" s="55">
        <v>2119</v>
      </c>
      <c r="R11" s="56">
        <v>-3.4450212364322801</v>
      </c>
      <c r="S11" s="55">
        <v>22.775284701857299</v>
      </c>
      <c r="T11" s="55">
        <v>24.866642048135901</v>
      </c>
      <c r="U11" s="57">
        <v>-9.1825738894411302</v>
      </c>
    </row>
    <row r="12" spans="1:23" ht="12" thickBot="1">
      <c r="A12" s="84"/>
      <c r="B12" s="71" t="s">
        <v>10</v>
      </c>
      <c r="C12" s="72"/>
      <c r="D12" s="55">
        <v>197821.24979999999</v>
      </c>
      <c r="E12" s="58"/>
      <c r="F12" s="58"/>
      <c r="G12" s="55">
        <v>139162.04459999999</v>
      </c>
      <c r="H12" s="56">
        <v>42.151727052162002</v>
      </c>
      <c r="I12" s="55">
        <v>29888.274600000001</v>
      </c>
      <c r="J12" s="56">
        <v>15.1087280209874</v>
      </c>
      <c r="K12" s="55">
        <v>17975.982199999999</v>
      </c>
      <c r="L12" s="56">
        <v>12.917302452453301</v>
      </c>
      <c r="M12" s="56">
        <v>0.66267824853542701</v>
      </c>
      <c r="N12" s="55">
        <v>5055463.3902000003</v>
      </c>
      <c r="O12" s="55">
        <v>5055463.3902000003</v>
      </c>
      <c r="P12" s="55">
        <v>1421</v>
      </c>
      <c r="Q12" s="55">
        <v>1829</v>
      </c>
      <c r="R12" s="56">
        <v>-22.307271733187498</v>
      </c>
      <c r="S12" s="55">
        <v>139.21270218156201</v>
      </c>
      <c r="T12" s="55">
        <v>116.631342974303</v>
      </c>
      <c r="U12" s="57">
        <v>16.220760644246798</v>
      </c>
    </row>
    <row r="13" spans="1:23" ht="12" thickBot="1">
      <c r="A13" s="84"/>
      <c r="B13" s="71" t="s">
        <v>11</v>
      </c>
      <c r="C13" s="72"/>
      <c r="D13" s="55">
        <v>201085.56409999999</v>
      </c>
      <c r="E13" s="58"/>
      <c r="F13" s="58"/>
      <c r="G13" s="55">
        <v>184751.03</v>
      </c>
      <c r="H13" s="56">
        <v>8.84137647297554</v>
      </c>
      <c r="I13" s="55">
        <v>52406.624100000001</v>
      </c>
      <c r="J13" s="56">
        <v>26.061852990072499</v>
      </c>
      <c r="K13" s="55">
        <v>50424.778200000001</v>
      </c>
      <c r="L13" s="56">
        <v>27.293367836704402</v>
      </c>
      <c r="M13" s="56">
        <v>3.930301670618E-2</v>
      </c>
      <c r="N13" s="55">
        <v>4394529.8913000003</v>
      </c>
      <c r="O13" s="55">
        <v>4394529.8913000003</v>
      </c>
      <c r="P13" s="55">
        <v>6274</v>
      </c>
      <c r="Q13" s="55">
        <v>7149</v>
      </c>
      <c r="R13" s="56">
        <v>-12.239474052315</v>
      </c>
      <c r="S13" s="55">
        <v>32.050615890978598</v>
      </c>
      <c r="T13" s="55">
        <v>34.410809721639403</v>
      </c>
      <c r="U13" s="57">
        <v>-7.3639578056441799</v>
      </c>
    </row>
    <row r="14" spans="1:23" ht="12" thickBot="1">
      <c r="A14" s="84"/>
      <c r="B14" s="71" t="s">
        <v>12</v>
      </c>
      <c r="C14" s="72"/>
      <c r="D14" s="55">
        <v>83365.823600000003</v>
      </c>
      <c r="E14" s="58"/>
      <c r="F14" s="58"/>
      <c r="G14" s="55">
        <v>100302.40240000001</v>
      </c>
      <c r="H14" s="56">
        <v>-16.885516592571701</v>
      </c>
      <c r="I14" s="55">
        <v>14447.7747</v>
      </c>
      <c r="J14" s="56">
        <v>17.330572740842001</v>
      </c>
      <c r="K14" s="55">
        <v>20077.484700000001</v>
      </c>
      <c r="L14" s="56">
        <v>20.016952953860699</v>
      </c>
      <c r="M14" s="56">
        <v>-0.28039916773040802</v>
      </c>
      <c r="N14" s="55">
        <v>1321769.0660000001</v>
      </c>
      <c r="O14" s="55">
        <v>1321769.0660000001</v>
      </c>
      <c r="P14" s="55">
        <v>1561</v>
      </c>
      <c r="Q14" s="55">
        <v>1064</v>
      </c>
      <c r="R14" s="56">
        <v>46.710526315789501</v>
      </c>
      <c r="S14" s="55">
        <v>53.405396284433102</v>
      </c>
      <c r="T14" s="55">
        <v>63.872069924812003</v>
      </c>
      <c r="U14" s="57">
        <v>-19.598531924815699</v>
      </c>
    </row>
    <row r="15" spans="1:23" ht="12" thickBot="1">
      <c r="A15" s="84"/>
      <c r="B15" s="71" t="s">
        <v>13</v>
      </c>
      <c r="C15" s="72"/>
      <c r="D15" s="55">
        <v>76219.909700000004</v>
      </c>
      <c r="E15" s="58"/>
      <c r="F15" s="58"/>
      <c r="G15" s="55">
        <v>65990.291800000006</v>
      </c>
      <c r="H15" s="56">
        <v>15.501701266912701</v>
      </c>
      <c r="I15" s="55">
        <v>830.75070000000005</v>
      </c>
      <c r="J15" s="56">
        <v>1.0899392340791501</v>
      </c>
      <c r="K15" s="55">
        <v>8692.5516000000007</v>
      </c>
      <c r="L15" s="56">
        <v>13.172470317823301</v>
      </c>
      <c r="M15" s="56">
        <v>-0.90442959234202303</v>
      </c>
      <c r="N15" s="55">
        <v>1193225.8252999999</v>
      </c>
      <c r="O15" s="55">
        <v>1193225.8252999999</v>
      </c>
      <c r="P15" s="55">
        <v>2723</v>
      </c>
      <c r="Q15" s="55">
        <v>3408</v>
      </c>
      <c r="R15" s="56">
        <v>-20.099765258215999</v>
      </c>
      <c r="S15" s="55">
        <v>27.991153029746599</v>
      </c>
      <c r="T15" s="55">
        <v>25.644677963614999</v>
      </c>
      <c r="U15" s="57">
        <v>8.3829167867359704</v>
      </c>
    </row>
    <row r="16" spans="1:23" ht="12" thickBot="1">
      <c r="A16" s="84"/>
      <c r="B16" s="71" t="s">
        <v>14</v>
      </c>
      <c r="C16" s="72"/>
      <c r="D16" s="55">
        <v>639818.62269999995</v>
      </c>
      <c r="E16" s="58"/>
      <c r="F16" s="58"/>
      <c r="G16" s="55">
        <v>436530.81359999999</v>
      </c>
      <c r="H16" s="56">
        <v>46.5689483460555</v>
      </c>
      <c r="I16" s="55">
        <v>-62968.868999999999</v>
      </c>
      <c r="J16" s="56">
        <v>-9.8416749319166108</v>
      </c>
      <c r="K16" s="55">
        <v>10603.9184</v>
      </c>
      <c r="L16" s="56">
        <v>2.4291339968766898</v>
      </c>
      <c r="M16" s="56">
        <v>-6.9382641986381204</v>
      </c>
      <c r="N16" s="55">
        <v>8213430.0454000002</v>
      </c>
      <c r="O16" s="55">
        <v>8213430.0454000002</v>
      </c>
      <c r="P16" s="55">
        <v>27441</v>
      </c>
      <c r="Q16" s="55">
        <v>29193</v>
      </c>
      <c r="R16" s="56">
        <v>-6.0014387010584702</v>
      </c>
      <c r="S16" s="55">
        <v>23.316155486316099</v>
      </c>
      <c r="T16" s="55">
        <v>20.806703624156501</v>
      </c>
      <c r="U16" s="57">
        <v>10.7627171367612</v>
      </c>
    </row>
    <row r="17" spans="1:21" ht="12" thickBot="1">
      <c r="A17" s="84"/>
      <c r="B17" s="71" t="s">
        <v>15</v>
      </c>
      <c r="C17" s="72"/>
      <c r="D17" s="55">
        <v>690987.20369999995</v>
      </c>
      <c r="E17" s="58"/>
      <c r="F17" s="58"/>
      <c r="G17" s="55">
        <v>519936.18939999997</v>
      </c>
      <c r="H17" s="56">
        <v>32.898462885876597</v>
      </c>
      <c r="I17" s="55">
        <v>117944.84510000001</v>
      </c>
      <c r="J17" s="56">
        <v>17.069034631675599</v>
      </c>
      <c r="K17" s="55">
        <v>53727.969499999999</v>
      </c>
      <c r="L17" s="56">
        <v>10.333569887105099</v>
      </c>
      <c r="M17" s="56">
        <v>1.1952224548519399</v>
      </c>
      <c r="N17" s="55">
        <v>24934335.011300001</v>
      </c>
      <c r="O17" s="55">
        <v>24934335.011300001</v>
      </c>
      <c r="P17" s="55">
        <v>9556</v>
      </c>
      <c r="Q17" s="55">
        <v>8782</v>
      </c>
      <c r="R17" s="56">
        <v>8.8134821225233502</v>
      </c>
      <c r="S17" s="55">
        <v>72.309251119715398</v>
      </c>
      <c r="T17" s="55">
        <v>78.825955272147596</v>
      </c>
      <c r="U17" s="57">
        <v>-9.0122689026928793</v>
      </c>
    </row>
    <row r="18" spans="1:21" ht="12" customHeight="1" thickBot="1">
      <c r="A18" s="84"/>
      <c r="B18" s="71" t="s">
        <v>16</v>
      </c>
      <c r="C18" s="72"/>
      <c r="D18" s="55">
        <v>1396724.1284</v>
      </c>
      <c r="E18" s="58"/>
      <c r="F18" s="58"/>
      <c r="G18" s="55">
        <v>1083553.3629999999</v>
      </c>
      <c r="H18" s="56">
        <v>28.902200490886202</v>
      </c>
      <c r="I18" s="55">
        <v>200434.37390000001</v>
      </c>
      <c r="J18" s="56">
        <v>14.3503194241804</v>
      </c>
      <c r="K18" s="55">
        <v>175317.7954</v>
      </c>
      <c r="L18" s="56">
        <v>16.1798949074924</v>
      </c>
      <c r="M18" s="56">
        <v>0.14326314361126199</v>
      </c>
      <c r="N18" s="55">
        <v>29943390.192899998</v>
      </c>
      <c r="O18" s="55">
        <v>29943390.192899998</v>
      </c>
      <c r="P18" s="55">
        <v>51991</v>
      </c>
      <c r="Q18" s="55">
        <v>54858</v>
      </c>
      <c r="R18" s="56">
        <v>-5.2262204236392202</v>
      </c>
      <c r="S18" s="55">
        <v>26.8647290569522</v>
      </c>
      <c r="T18" s="55">
        <v>25.1184662364651</v>
      </c>
      <c r="U18" s="57">
        <v>6.5002063366620897</v>
      </c>
    </row>
    <row r="19" spans="1:21" ht="12" customHeight="1" thickBot="1">
      <c r="A19" s="84"/>
      <c r="B19" s="71" t="s">
        <v>17</v>
      </c>
      <c r="C19" s="72"/>
      <c r="D19" s="55">
        <v>379399.21529999998</v>
      </c>
      <c r="E19" s="58"/>
      <c r="F19" s="58"/>
      <c r="G19" s="55">
        <v>373080.31880000001</v>
      </c>
      <c r="H19" s="56">
        <v>1.6937094190131701</v>
      </c>
      <c r="I19" s="55">
        <v>40485.898300000001</v>
      </c>
      <c r="J19" s="56">
        <v>10.6710548328327</v>
      </c>
      <c r="K19" s="55">
        <v>39846.139900000002</v>
      </c>
      <c r="L19" s="56">
        <v>10.6803114214558</v>
      </c>
      <c r="M19" s="56">
        <v>1.6055718360814E-2</v>
      </c>
      <c r="N19" s="55">
        <v>6020756.3530999999</v>
      </c>
      <c r="O19" s="55">
        <v>6020756.3530999999</v>
      </c>
      <c r="P19" s="55">
        <v>8507</v>
      </c>
      <c r="Q19" s="55">
        <v>9630</v>
      </c>
      <c r="R19" s="56">
        <v>-11.6614745586708</v>
      </c>
      <c r="S19" s="55">
        <v>44.598473645233298</v>
      </c>
      <c r="T19" s="55">
        <v>45.3584989927311</v>
      </c>
      <c r="U19" s="57">
        <v>-1.7041510288972599</v>
      </c>
    </row>
    <row r="20" spans="1:21" ht="12" thickBot="1">
      <c r="A20" s="84"/>
      <c r="B20" s="71" t="s">
        <v>18</v>
      </c>
      <c r="C20" s="72"/>
      <c r="D20" s="55">
        <v>1112540.7955</v>
      </c>
      <c r="E20" s="58"/>
      <c r="F20" s="58"/>
      <c r="G20" s="55">
        <v>858645.99509999994</v>
      </c>
      <c r="H20" s="56">
        <v>29.569205685333799</v>
      </c>
      <c r="I20" s="55">
        <v>96540.575700000001</v>
      </c>
      <c r="J20" s="56">
        <v>8.6774863529038093</v>
      </c>
      <c r="K20" s="55">
        <v>83133.7</v>
      </c>
      <c r="L20" s="56">
        <v>9.6819528041143492</v>
      </c>
      <c r="M20" s="56">
        <v>0.16126884404278899</v>
      </c>
      <c r="N20" s="55">
        <v>18601146.586399999</v>
      </c>
      <c r="O20" s="55">
        <v>18601146.586399999</v>
      </c>
      <c r="P20" s="55">
        <v>37130</v>
      </c>
      <c r="Q20" s="55">
        <v>40546</v>
      </c>
      <c r="R20" s="56">
        <v>-8.42499876683274</v>
      </c>
      <c r="S20" s="55">
        <v>29.963393361163501</v>
      </c>
      <c r="T20" s="55">
        <v>31.665293520939201</v>
      </c>
      <c r="U20" s="57">
        <v>-5.6799313057164902</v>
      </c>
    </row>
    <row r="21" spans="1:21" ht="12" customHeight="1" thickBot="1">
      <c r="A21" s="84"/>
      <c r="B21" s="71" t="s">
        <v>19</v>
      </c>
      <c r="C21" s="72"/>
      <c r="D21" s="55">
        <v>324849.3198</v>
      </c>
      <c r="E21" s="58"/>
      <c r="F21" s="58"/>
      <c r="G21" s="55">
        <v>269017.71120000002</v>
      </c>
      <c r="H21" s="56">
        <v>20.753878378844799</v>
      </c>
      <c r="I21" s="55">
        <v>39548.033000000003</v>
      </c>
      <c r="J21" s="56">
        <v>12.1742699120776</v>
      </c>
      <c r="K21" s="55">
        <v>40729.428899999999</v>
      </c>
      <c r="L21" s="56">
        <v>15.1400548009718</v>
      </c>
      <c r="M21" s="56">
        <v>-2.9005952990418998E-2</v>
      </c>
      <c r="N21" s="55">
        <v>3137447.4364</v>
      </c>
      <c r="O21" s="55">
        <v>3137447.4364</v>
      </c>
      <c r="P21" s="55">
        <v>24775</v>
      </c>
      <c r="Q21" s="55">
        <v>26783</v>
      </c>
      <c r="R21" s="56">
        <v>-7.4972930590299898</v>
      </c>
      <c r="S21" s="55">
        <v>13.111980617558</v>
      </c>
      <c r="T21" s="55">
        <v>12.7082859500429</v>
      </c>
      <c r="U21" s="57">
        <v>3.0788229428474301</v>
      </c>
    </row>
    <row r="22" spans="1:21" ht="12" customHeight="1" thickBot="1">
      <c r="A22" s="84"/>
      <c r="B22" s="71" t="s">
        <v>20</v>
      </c>
      <c r="C22" s="72"/>
      <c r="D22" s="55">
        <v>910835.05290000001</v>
      </c>
      <c r="E22" s="58"/>
      <c r="F22" s="58"/>
      <c r="G22" s="55">
        <v>750386.10549999995</v>
      </c>
      <c r="H22" s="56">
        <v>21.382185280881401</v>
      </c>
      <c r="I22" s="55">
        <v>51717.190600000002</v>
      </c>
      <c r="J22" s="56">
        <v>5.6779973975900599</v>
      </c>
      <c r="K22" s="55">
        <v>81472.979500000001</v>
      </c>
      <c r="L22" s="56">
        <v>10.857474425877401</v>
      </c>
      <c r="M22" s="56">
        <v>-0.36522279021353299</v>
      </c>
      <c r="N22" s="55">
        <v>7659606.3372999998</v>
      </c>
      <c r="O22" s="55">
        <v>7659606.3372999998</v>
      </c>
      <c r="P22" s="55">
        <v>51229</v>
      </c>
      <c r="Q22" s="55">
        <v>58394</v>
      </c>
      <c r="R22" s="56">
        <v>-12.2700962427647</v>
      </c>
      <c r="S22" s="55">
        <v>17.779676606999899</v>
      </c>
      <c r="T22" s="55">
        <v>17.744756141041901</v>
      </c>
      <c r="U22" s="57">
        <v>0.19640664298867999</v>
      </c>
    </row>
    <row r="23" spans="1:21" ht="12" thickBot="1">
      <c r="A23" s="84"/>
      <c r="B23" s="71" t="s">
        <v>21</v>
      </c>
      <c r="C23" s="72"/>
      <c r="D23" s="55">
        <v>1721681.7242000001</v>
      </c>
      <c r="E23" s="58"/>
      <c r="F23" s="58"/>
      <c r="G23" s="55">
        <v>1749622.0649000001</v>
      </c>
      <c r="H23" s="56">
        <v>-1.59693577604697</v>
      </c>
      <c r="I23" s="55">
        <v>155101.31159999999</v>
      </c>
      <c r="J23" s="56">
        <v>9.0087098805715495</v>
      </c>
      <c r="K23" s="55">
        <v>180662.99840000001</v>
      </c>
      <c r="L23" s="56">
        <v>10.325829904890099</v>
      </c>
      <c r="M23" s="56">
        <v>-0.141488224076768</v>
      </c>
      <c r="N23" s="55">
        <v>42236706.039899997</v>
      </c>
      <c r="O23" s="55">
        <v>42236706.039899997</v>
      </c>
      <c r="P23" s="55">
        <v>53696</v>
      </c>
      <c r="Q23" s="55">
        <v>62088</v>
      </c>
      <c r="R23" s="56">
        <v>-13.5162994459477</v>
      </c>
      <c r="S23" s="55">
        <v>32.063500525178803</v>
      </c>
      <c r="T23" s="55">
        <v>31.697414442404298</v>
      </c>
      <c r="U23" s="57">
        <v>1.14175332318125</v>
      </c>
    </row>
    <row r="24" spans="1:21" ht="12" thickBot="1">
      <c r="A24" s="84"/>
      <c r="B24" s="71" t="s">
        <v>22</v>
      </c>
      <c r="C24" s="72"/>
      <c r="D24" s="55">
        <v>256005.14689999999</v>
      </c>
      <c r="E24" s="58"/>
      <c r="F24" s="58"/>
      <c r="G24" s="55">
        <v>225347.32639999999</v>
      </c>
      <c r="H24" s="56">
        <v>13.604696798390799</v>
      </c>
      <c r="I24" s="55">
        <v>35899.949399999998</v>
      </c>
      <c r="J24" s="56">
        <v>14.0231357981342</v>
      </c>
      <c r="K24" s="55">
        <v>30441.7768</v>
      </c>
      <c r="L24" s="56">
        <v>13.5088253702929</v>
      </c>
      <c r="M24" s="56">
        <v>0.17929875236454701</v>
      </c>
      <c r="N24" s="55">
        <v>2344899.3879</v>
      </c>
      <c r="O24" s="55">
        <v>2344899.3879</v>
      </c>
      <c r="P24" s="55">
        <v>22429</v>
      </c>
      <c r="Q24" s="55">
        <v>24813</v>
      </c>
      <c r="R24" s="56">
        <v>-9.6078668439930706</v>
      </c>
      <c r="S24" s="55">
        <v>11.4140241160997</v>
      </c>
      <c r="T24" s="55">
        <v>13.3417506508685</v>
      </c>
      <c r="U24" s="57">
        <v>-16.889105149600201</v>
      </c>
    </row>
    <row r="25" spans="1:21" ht="12" thickBot="1">
      <c r="A25" s="84"/>
      <c r="B25" s="71" t="s">
        <v>23</v>
      </c>
      <c r="C25" s="72"/>
      <c r="D25" s="55">
        <v>341323.25309999997</v>
      </c>
      <c r="E25" s="58"/>
      <c r="F25" s="58"/>
      <c r="G25" s="55">
        <v>281052.05570000003</v>
      </c>
      <c r="H25" s="56">
        <v>21.444852004332802</v>
      </c>
      <c r="I25" s="55">
        <v>7266.6980000000003</v>
      </c>
      <c r="J25" s="56">
        <v>2.12897830253335</v>
      </c>
      <c r="K25" s="55">
        <v>14888.9591</v>
      </c>
      <c r="L25" s="56">
        <v>5.2975805720107401</v>
      </c>
      <c r="M25" s="56">
        <v>-0.51194049555821497</v>
      </c>
      <c r="N25" s="55">
        <v>6088024.1440000003</v>
      </c>
      <c r="O25" s="55">
        <v>6088024.1440000003</v>
      </c>
      <c r="P25" s="55">
        <v>16108</v>
      </c>
      <c r="Q25" s="55">
        <v>18465</v>
      </c>
      <c r="R25" s="56">
        <v>-12.764689953967</v>
      </c>
      <c r="S25" s="55">
        <v>21.189673025825702</v>
      </c>
      <c r="T25" s="55">
        <v>38.333492694286498</v>
      </c>
      <c r="U25" s="57">
        <v>-80.906485190055406</v>
      </c>
    </row>
    <row r="26" spans="1:21" ht="12" thickBot="1">
      <c r="A26" s="84"/>
      <c r="B26" s="71" t="s">
        <v>24</v>
      </c>
      <c r="C26" s="72"/>
      <c r="D26" s="55">
        <v>730977.91910000006</v>
      </c>
      <c r="E26" s="58"/>
      <c r="F26" s="58"/>
      <c r="G26" s="55">
        <v>491404.91149999999</v>
      </c>
      <c r="H26" s="56">
        <v>48.752668521099999</v>
      </c>
      <c r="I26" s="55">
        <v>152289.5435</v>
      </c>
      <c r="J26" s="56">
        <v>20.833672197308399</v>
      </c>
      <c r="K26" s="55">
        <v>102237.8406</v>
      </c>
      <c r="L26" s="56">
        <v>20.805213421233798</v>
      </c>
      <c r="M26" s="56">
        <v>0.48956142467664798</v>
      </c>
      <c r="N26" s="55">
        <v>6265245.9990999997</v>
      </c>
      <c r="O26" s="55">
        <v>6265245.9990999997</v>
      </c>
      <c r="P26" s="55">
        <v>45121</v>
      </c>
      <c r="Q26" s="55">
        <v>52782</v>
      </c>
      <c r="R26" s="56">
        <v>-14.514417793944901</v>
      </c>
      <c r="S26" s="55">
        <v>16.200392701846098</v>
      </c>
      <c r="T26" s="55">
        <v>16.532584714485999</v>
      </c>
      <c r="U26" s="57">
        <v>-2.0505182729428499</v>
      </c>
    </row>
    <row r="27" spans="1:21" ht="12" thickBot="1">
      <c r="A27" s="84"/>
      <c r="B27" s="71" t="s">
        <v>25</v>
      </c>
      <c r="C27" s="72"/>
      <c r="D27" s="55">
        <v>202878.43369999999</v>
      </c>
      <c r="E27" s="58"/>
      <c r="F27" s="58"/>
      <c r="G27" s="55">
        <v>193680.47409999999</v>
      </c>
      <c r="H27" s="56">
        <v>4.7490381478780197</v>
      </c>
      <c r="I27" s="55">
        <v>51523.700299999997</v>
      </c>
      <c r="J27" s="56">
        <v>25.396341720672499</v>
      </c>
      <c r="K27" s="55">
        <v>50884.878700000001</v>
      </c>
      <c r="L27" s="56">
        <v>26.272590944674899</v>
      </c>
      <c r="M27" s="56">
        <v>1.2554252192802999E-2</v>
      </c>
      <c r="N27" s="55">
        <v>1414718.4931999999</v>
      </c>
      <c r="O27" s="55">
        <v>1414718.4931999999</v>
      </c>
      <c r="P27" s="55">
        <v>25454</v>
      </c>
      <c r="Q27" s="55">
        <v>25697</v>
      </c>
      <c r="R27" s="56">
        <v>-0.94563567731641396</v>
      </c>
      <c r="S27" s="55">
        <v>7.9703949752494703</v>
      </c>
      <c r="T27" s="55">
        <v>8.30403453321399</v>
      </c>
      <c r="U27" s="57">
        <v>-4.1859852491699296</v>
      </c>
    </row>
    <row r="28" spans="1:21" ht="12" thickBot="1">
      <c r="A28" s="84"/>
      <c r="B28" s="71" t="s">
        <v>26</v>
      </c>
      <c r="C28" s="72"/>
      <c r="D28" s="55">
        <v>1115556.7408</v>
      </c>
      <c r="E28" s="58"/>
      <c r="F28" s="58"/>
      <c r="G28" s="55">
        <v>1185100.8474000001</v>
      </c>
      <c r="H28" s="56">
        <v>-5.8682015756358004</v>
      </c>
      <c r="I28" s="55">
        <v>-44537.978499999997</v>
      </c>
      <c r="J28" s="56">
        <v>-3.9924440300598598</v>
      </c>
      <c r="K28" s="55">
        <v>-3550.922</v>
      </c>
      <c r="L28" s="56">
        <v>-0.29963036544867799</v>
      </c>
      <c r="M28" s="56">
        <v>11.542651880272199</v>
      </c>
      <c r="N28" s="55">
        <v>12021615.430600001</v>
      </c>
      <c r="O28" s="55">
        <v>12021615.430600001</v>
      </c>
      <c r="P28" s="55">
        <v>38168</v>
      </c>
      <c r="Q28" s="55">
        <v>41928</v>
      </c>
      <c r="R28" s="56">
        <v>-8.9677542453730208</v>
      </c>
      <c r="S28" s="55">
        <v>29.227539844896299</v>
      </c>
      <c r="T28" s="55">
        <v>35.143879557813399</v>
      </c>
      <c r="U28" s="57">
        <v>-20.2423458981282</v>
      </c>
    </row>
    <row r="29" spans="1:21" ht="12" thickBot="1">
      <c r="A29" s="84"/>
      <c r="B29" s="71" t="s">
        <v>27</v>
      </c>
      <c r="C29" s="72"/>
      <c r="D29" s="55">
        <v>638899.62439999997</v>
      </c>
      <c r="E29" s="58"/>
      <c r="F29" s="58"/>
      <c r="G29" s="55">
        <v>617012.58239999996</v>
      </c>
      <c r="H29" s="56">
        <v>3.54726023817304</v>
      </c>
      <c r="I29" s="55">
        <v>89509.080300000001</v>
      </c>
      <c r="J29" s="56">
        <v>14.0098815027571</v>
      </c>
      <c r="K29" s="55">
        <v>88736.145799999998</v>
      </c>
      <c r="L29" s="56">
        <v>14.381577998756899</v>
      </c>
      <c r="M29" s="56">
        <v>8.7104808647209993E-3</v>
      </c>
      <c r="N29" s="55">
        <v>4473593.9340000004</v>
      </c>
      <c r="O29" s="55">
        <v>4473593.9340000004</v>
      </c>
      <c r="P29" s="55">
        <v>95239</v>
      </c>
      <c r="Q29" s="55">
        <v>95824</v>
      </c>
      <c r="R29" s="56">
        <v>-0.61049423943897496</v>
      </c>
      <c r="S29" s="55">
        <v>6.7083823265679001</v>
      </c>
      <c r="T29" s="55">
        <v>6.8327912955000798</v>
      </c>
      <c r="U29" s="57">
        <v>-1.85453009199366</v>
      </c>
    </row>
    <row r="30" spans="1:21" ht="12" thickBot="1">
      <c r="A30" s="84"/>
      <c r="B30" s="71" t="s">
        <v>28</v>
      </c>
      <c r="C30" s="72"/>
      <c r="D30" s="55">
        <v>939611.03130000003</v>
      </c>
      <c r="E30" s="58"/>
      <c r="F30" s="58"/>
      <c r="G30" s="55">
        <v>627006.73160000006</v>
      </c>
      <c r="H30" s="56">
        <v>49.856609816978199</v>
      </c>
      <c r="I30" s="55">
        <v>99982.743400000007</v>
      </c>
      <c r="J30" s="56">
        <v>10.640865216500099</v>
      </c>
      <c r="K30" s="55">
        <v>68370.325800000006</v>
      </c>
      <c r="L30" s="56">
        <v>10.9042411116595</v>
      </c>
      <c r="M30" s="56">
        <v>0.46237043966229002</v>
      </c>
      <c r="N30" s="55">
        <v>7697937.6024000002</v>
      </c>
      <c r="O30" s="55">
        <v>7697937.6024000002</v>
      </c>
      <c r="P30" s="55">
        <v>65619</v>
      </c>
      <c r="Q30" s="55">
        <v>75107</v>
      </c>
      <c r="R30" s="56">
        <v>-12.6326440944253</v>
      </c>
      <c r="S30" s="55">
        <v>14.3191915649431</v>
      </c>
      <c r="T30" s="55">
        <v>14.022089285951999</v>
      </c>
      <c r="U30" s="57">
        <v>2.0748537209210798</v>
      </c>
    </row>
    <row r="31" spans="1:21" ht="12" thickBot="1">
      <c r="A31" s="84"/>
      <c r="B31" s="71" t="s">
        <v>29</v>
      </c>
      <c r="C31" s="72"/>
      <c r="D31" s="55">
        <v>1194816.7076999999</v>
      </c>
      <c r="E31" s="58"/>
      <c r="F31" s="58"/>
      <c r="G31" s="55">
        <v>2005244.3703000001</v>
      </c>
      <c r="H31" s="56">
        <v>-40.415406451372</v>
      </c>
      <c r="I31" s="55">
        <v>-45615.578500000003</v>
      </c>
      <c r="J31" s="56">
        <v>-3.8177888044275101</v>
      </c>
      <c r="K31" s="55">
        <v>-86321.348599999998</v>
      </c>
      <c r="L31" s="56">
        <v>-4.3047795011181398</v>
      </c>
      <c r="M31" s="56">
        <v>-0.47156086831572003</v>
      </c>
      <c r="N31" s="55">
        <v>35996623.620700002</v>
      </c>
      <c r="O31" s="55">
        <v>35996623.620700002</v>
      </c>
      <c r="P31" s="55">
        <v>27507</v>
      </c>
      <c r="Q31" s="55">
        <v>40666</v>
      </c>
      <c r="R31" s="56">
        <v>-32.358727192249098</v>
      </c>
      <c r="S31" s="55">
        <v>43.436823633984098</v>
      </c>
      <c r="T31" s="55">
        <v>53.982301492647402</v>
      </c>
      <c r="U31" s="57">
        <v>-24.277737128119099</v>
      </c>
    </row>
    <row r="32" spans="1:21" ht="12" thickBot="1">
      <c r="A32" s="84"/>
      <c r="B32" s="71" t="s">
        <v>30</v>
      </c>
      <c r="C32" s="72"/>
      <c r="D32" s="55">
        <v>111292.23360000001</v>
      </c>
      <c r="E32" s="58"/>
      <c r="F32" s="58"/>
      <c r="G32" s="55">
        <v>87029.760800000004</v>
      </c>
      <c r="H32" s="56">
        <v>27.878363190905201</v>
      </c>
      <c r="I32" s="55">
        <v>26905.9424</v>
      </c>
      <c r="J32" s="56">
        <v>24.175938903970401</v>
      </c>
      <c r="K32" s="55">
        <v>21932.924500000001</v>
      </c>
      <c r="L32" s="56">
        <v>25.201637116300098</v>
      </c>
      <c r="M32" s="56">
        <v>0.22673756525264099</v>
      </c>
      <c r="N32" s="55">
        <v>736617.12809999997</v>
      </c>
      <c r="O32" s="55">
        <v>736617.12809999997</v>
      </c>
      <c r="P32" s="55">
        <v>20127</v>
      </c>
      <c r="Q32" s="55">
        <v>20624</v>
      </c>
      <c r="R32" s="56">
        <v>-2.4098138091543801</v>
      </c>
      <c r="S32" s="55">
        <v>5.5294993590699102</v>
      </c>
      <c r="T32" s="55">
        <v>5.8882166989914699</v>
      </c>
      <c r="U32" s="57">
        <v>-6.4873384845078901</v>
      </c>
    </row>
    <row r="33" spans="1:21" ht="12" thickBot="1">
      <c r="A33" s="84"/>
      <c r="B33" s="71" t="s">
        <v>31</v>
      </c>
      <c r="C33" s="72"/>
      <c r="D33" s="55">
        <v>212489.64799999999</v>
      </c>
      <c r="E33" s="58"/>
      <c r="F33" s="58"/>
      <c r="G33" s="55">
        <v>294064.3726</v>
      </c>
      <c r="H33" s="56">
        <v>-27.740431075940499</v>
      </c>
      <c r="I33" s="55">
        <v>27109.855200000002</v>
      </c>
      <c r="J33" s="56">
        <v>12.7582004371338</v>
      </c>
      <c r="K33" s="55">
        <v>13758.6559</v>
      </c>
      <c r="L33" s="56">
        <v>4.6787904901064499</v>
      </c>
      <c r="M33" s="56">
        <v>0.970385435687798</v>
      </c>
      <c r="N33" s="55">
        <v>2272577.8150999998</v>
      </c>
      <c r="O33" s="55">
        <v>2272577.8150999998</v>
      </c>
      <c r="P33" s="55">
        <v>11481</v>
      </c>
      <c r="Q33" s="55">
        <v>15740</v>
      </c>
      <c r="R33" s="56">
        <v>-27.058449809402799</v>
      </c>
      <c r="S33" s="55">
        <v>18.507939029701198</v>
      </c>
      <c r="T33" s="55">
        <v>18.566358329097799</v>
      </c>
      <c r="U33" s="57">
        <v>-0.31564454206835002</v>
      </c>
    </row>
    <row r="34" spans="1:21" ht="12" customHeight="1" thickBot="1">
      <c r="A34" s="84"/>
      <c r="B34" s="71" t="s">
        <v>61</v>
      </c>
      <c r="C34" s="72"/>
      <c r="D34" s="55">
        <v>88263.3</v>
      </c>
      <c r="E34" s="58"/>
      <c r="F34" s="58"/>
      <c r="G34" s="55">
        <v>76208.600000000006</v>
      </c>
      <c r="H34" s="56">
        <v>15.8180310358673</v>
      </c>
      <c r="I34" s="55">
        <v>5017.49</v>
      </c>
      <c r="J34" s="56">
        <v>5.6846843478546596</v>
      </c>
      <c r="K34" s="55">
        <v>761.89</v>
      </c>
      <c r="L34" s="56">
        <v>0.99974281117879105</v>
      </c>
      <c r="M34" s="56">
        <v>5.5855832206749003</v>
      </c>
      <c r="N34" s="55">
        <v>4307511.07</v>
      </c>
      <c r="O34" s="55">
        <v>4307511.07</v>
      </c>
      <c r="P34" s="55">
        <v>50</v>
      </c>
      <c r="Q34" s="55">
        <v>75</v>
      </c>
      <c r="R34" s="56">
        <v>-33.3333333333333</v>
      </c>
      <c r="S34" s="55">
        <v>1765.2660000000001</v>
      </c>
      <c r="T34" s="55">
        <v>1724.4565333333301</v>
      </c>
      <c r="U34" s="57">
        <v>2.3118026782743701</v>
      </c>
    </row>
    <row r="35" spans="1:21" ht="12" customHeight="1" thickBot="1">
      <c r="A35" s="84"/>
      <c r="B35" s="71" t="s">
        <v>35</v>
      </c>
      <c r="C35" s="72"/>
      <c r="D35" s="55">
        <v>502364.2</v>
      </c>
      <c r="E35" s="58"/>
      <c r="F35" s="58"/>
      <c r="G35" s="55">
        <v>182303.47</v>
      </c>
      <c r="H35" s="56">
        <v>175.56480411480899</v>
      </c>
      <c r="I35" s="55">
        <v>-22460.82</v>
      </c>
      <c r="J35" s="56">
        <v>-4.4710232138357</v>
      </c>
      <c r="K35" s="55">
        <v>-16567.72</v>
      </c>
      <c r="L35" s="56">
        <v>-9.0879893838553905</v>
      </c>
      <c r="M35" s="56">
        <v>0.355697706141823</v>
      </c>
      <c r="N35" s="55">
        <v>8486258.0899999999</v>
      </c>
      <c r="O35" s="55">
        <v>8486258.0899999999</v>
      </c>
      <c r="P35" s="55">
        <v>207</v>
      </c>
      <c r="Q35" s="55">
        <v>104</v>
      </c>
      <c r="R35" s="56">
        <v>99.038461538461604</v>
      </c>
      <c r="S35" s="55">
        <v>2426.8801932367201</v>
      </c>
      <c r="T35" s="55">
        <v>2509.2284615384601</v>
      </c>
      <c r="U35" s="57">
        <v>-3.3931740236389301</v>
      </c>
    </row>
    <row r="36" spans="1:21" ht="12" customHeight="1" thickBot="1">
      <c r="A36" s="84"/>
      <c r="B36" s="71" t="s">
        <v>36</v>
      </c>
      <c r="C36" s="72"/>
      <c r="D36" s="55">
        <v>19263.25</v>
      </c>
      <c r="E36" s="58"/>
      <c r="F36" s="58"/>
      <c r="G36" s="55">
        <v>20626.5</v>
      </c>
      <c r="H36" s="56">
        <v>-6.60921629942065</v>
      </c>
      <c r="I36" s="55">
        <v>868.38</v>
      </c>
      <c r="J36" s="56">
        <v>4.50796205209401</v>
      </c>
      <c r="K36" s="55">
        <v>621.36</v>
      </c>
      <c r="L36" s="56">
        <v>3.0124354592393301</v>
      </c>
      <c r="M36" s="56">
        <v>0.39754731556585599</v>
      </c>
      <c r="N36" s="55">
        <v>3165157.33</v>
      </c>
      <c r="O36" s="55">
        <v>3165157.33</v>
      </c>
      <c r="P36" s="55">
        <v>16</v>
      </c>
      <c r="Q36" s="55">
        <v>16</v>
      </c>
      <c r="R36" s="56">
        <v>0</v>
      </c>
      <c r="S36" s="55">
        <v>1203.953125</v>
      </c>
      <c r="T36" s="55">
        <v>2591.6143750000001</v>
      </c>
      <c r="U36" s="57">
        <v>-115.25874398141499</v>
      </c>
    </row>
    <row r="37" spans="1:21" ht="12" customHeight="1" thickBot="1">
      <c r="A37" s="84"/>
      <c r="B37" s="71" t="s">
        <v>37</v>
      </c>
      <c r="C37" s="72"/>
      <c r="D37" s="55">
        <v>159001.34</v>
      </c>
      <c r="E37" s="58"/>
      <c r="F37" s="58"/>
      <c r="G37" s="55">
        <v>116280.42</v>
      </c>
      <c r="H37" s="56">
        <v>36.739564580176101</v>
      </c>
      <c r="I37" s="55">
        <v>-23689.15</v>
      </c>
      <c r="J37" s="56">
        <v>-14.898710916524401</v>
      </c>
      <c r="K37" s="55">
        <v>-15341.13</v>
      </c>
      <c r="L37" s="56">
        <v>-13.193218600345601</v>
      </c>
      <c r="M37" s="56">
        <v>0.54415939373435995</v>
      </c>
      <c r="N37" s="55">
        <v>4892233.1100000003</v>
      </c>
      <c r="O37" s="55">
        <v>4892233.1100000003</v>
      </c>
      <c r="P37" s="55">
        <v>103</v>
      </c>
      <c r="Q37" s="55">
        <v>97</v>
      </c>
      <c r="R37" s="56">
        <v>6.1855670103092804</v>
      </c>
      <c r="S37" s="55">
        <v>1543.70233009709</v>
      </c>
      <c r="T37" s="55">
        <v>1842.70742268041</v>
      </c>
      <c r="U37" s="57">
        <v>-19.3693490483052</v>
      </c>
    </row>
    <row r="38" spans="1:21" ht="12" customHeight="1" thickBot="1">
      <c r="A38" s="84"/>
      <c r="B38" s="71" t="s">
        <v>32</v>
      </c>
      <c r="C38" s="72"/>
      <c r="D38" s="55">
        <v>8129.0596999999998</v>
      </c>
      <c r="E38" s="58"/>
      <c r="F38" s="58"/>
      <c r="G38" s="55">
        <v>46799.144899999999</v>
      </c>
      <c r="H38" s="56">
        <v>-82.629896940702395</v>
      </c>
      <c r="I38" s="55">
        <v>763.09810000000004</v>
      </c>
      <c r="J38" s="56">
        <v>9.3872862072842196</v>
      </c>
      <c r="K38" s="55">
        <v>2437.6983</v>
      </c>
      <c r="L38" s="56">
        <v>5.2088522241354003</v>
      </c>
      <c r="M38" s="56">
        <v>-0.68695957986269296</v>
      </c>
      <c r="N38" s="55">
        <v>200432.9044</v>
      </c>
      <c r="O38" s="55">
        <v>200432.9044</v>
      </c>
      <c r="P38" s="55">
        <v>33</v>
      </c>
      <c r="Q38" s="55">
        <v>33</v>
      </c>
      <c r="R38" s="56">
        <v>0</v>
      </c>
      <c r="S38" s="55">
        <v>246.33514242424201</v>
      </c>
      <c r="T38" s="55">
        <v>225.12301515151501</v>
      </c>
      <c r="U38" s="57">
        <v>8.6110845021841893</v>
      </c>
    </row>
    <row r="39" spans="1:21" ht="12" customHeight="1" thickBot="1">
      <c r="A39" s="84"/>
      <c r="B39" s="71" t="s">
        <v>33</v>
      </c>
      <c r="C39" s="72"/>
      <c r="D39" s="55">
        <v>411126.03600000002</v>
      </c>
      <c r="E39" s="58"/>
      <c r="F39" s="58"/>
      <c r="G39" s="55">
        <v>330612.49400000001</v>
      </c>
      <c r="H39" s="56">
        <v>24.352843120320799</v>
      </c>
      <c r="I39" s="55">
        <v>24819.168000000001</v>
      </c>
      <c r="J39" s="56">
        <v>6.0368757574866896</v>
      </c>
      <c r="K39" s="55">
        <v>9458.7819</v>
      </c>
      <c r="L39" s="56">
        <v>2.8609874314066301</v>
      </c>
      <c r="M39" s="56">
        <v>1.62392856314828</v>
      </c>
      <c r="N39" s="55">
        <v>4534423.6814999999</v>
      </c>
      <c r="O39" s="55">
        <v>4534423.6814999999</v>
      </c>
      <c r="P39" s="55">
        <v>1727</v>
      </c>
      <c r="Q39" s="55">
        <v>1829</v>
      </c>
      <c r="R39" s="56">
        <v>-5.5768179332968897</v>
      </c>
      <c r="S39" s="55">
        <v>238.05792472495699</v>
      </c>
      <c r="T39" s="55">
        <v>234.89956905412799</v>
      </c>
      <c r="U39" s="57">
        <v>1.3267172997822501</v>
      </c>
    </row>
    <row r="40" spans="1:21" ht="12" customHeight="1" thickBot="1">
      <c r="A40" s="84"/>
      <c r="B40" s="71" t="s">
        <v>38</v>
      </c>
      <c r="C40" s="72"/>
      <c r="D40" s="55">
        <v>94413.77</v>
      </c>
      <c r="E40" s="58"/>
      <c r="F40" s="58"/>
      <c r="G40" s="55">
        <v>75955.509999999995</v>
      </c>
      <c r="H40" s="56">
        <v>24.301410128113201</v>
      </c>
      <c r="I40" s="55">
        <v>-8542.61</v>
      </c>
      <c r="J40" s="56">
        <v>-9.0480551724605398</v>
      </c>
      <c r="K40" s="55">
        <v>-2415.88</v>
      </c>
      <c r="L40" s="56">
        <v>-3.1806514102795198</v>
      </c>
      <c r="M40" s="56">
        <v>2.53602414027187</v>
      </c>
      <c r="N40" s="55">
        <v>3599181.54</v>
      </c>
      <c r="O40" s="55">
        <v>3599181.54</v>
      </c>
      <c r="P40" s="55">
        <v>60</v>
      </c>
      <c r="Q40" s="55">
        <v>60</v>
      </c>
      <c r="R40" s="56">
        <v>0</v>
      </c>
      <c r="S40" s="55">
        <v>1573.56283333333</v>
      </c>
      <c r="T40" s="55">
        <v>1549.18333333333</v>
      </c>
      <c r="U40" s="57">
        <v>1.5493184945373999</v>
      </c>
    </row>
    <row r="41" spans="1:21" ht="12" thickBot="1">
      <c r="A41" s="84"/>
      <c r="B41" s="71" t="s">
        <v>39</v>
      </c>
      <c r="C41" s="72"/>
      <c r="D41" s="55">
        <v>79822.45</v>
      </c>
      <c r="E41" s="58"/>
      <c r="F41" s="58"/>
      <c r="G41" s="55">
        <v>49723.09</v>
      </c>
      <c r="H41" s="56">
        <v>60.533969228380599</v>
      </c>
      <c r="I41" s="55">
        <v>10131.719999999999</v>
      </c>
      <c r="J41" s="56">
        <v>12.692820127670901</v>
      </c>
      <c r="K41" s="55">
        <v>6339.7</v>
      </c>
      <c r="L41" s="56">
        <v>12.750012117107</v>
      </c>
      <c r="M41" s="56">
        <v>0.59813871318832101</v>
      </c>
      <c r="N41" s="55">
        <v>1622371.6</v>
      </c>
      <c r="O41" s="55">
        <v>1622371.6</v>
      </c>
      <c r="P41" s="55">
        <v>69</v>
      </c>
      <c r="Q41" s="55">
        <v>83</v>
      </c>
      <c r="R41" s="56">
        <v>-16.867469879518101</v>
      </c>
      <c r="S41" s="55">
        <v>1156.84710144928</v>
      </c>
      <c r="T41" s="55">
        <v>1329.31915662651</v>
      </c>
      <c r="U41" s="57">
        <v>-14.908802983657999</v>
      </c>
    </row>
    <row r="42" spans="1:21" ht="12" customHeight="1" thickBot="1">
      <c r="A42" s="85"/>
      <c r="B42" s="71" t="s">
        <v>34</v>
      </c>
      <c r="C42" s="72"/>
      <c r="D42" s="59">
        <v>9892.3076999999994</v>
      </c>
      <c r="E42" s="60"/>
      <c r="F42" s="60"/>
      <c r="G42" s="59">
        <v>6038.4766</v>
      </c>
      <c r="H42" s="61">
        <v>63.821247564327699</v>
      </c>
      <c r="I42" s="59">
        <v>1175.0598</v>
      </c>
      <c r="J42" s="61">
        <v>11.8785205195346</v>
      </c>
      <c r="K42" s="59">
        <v>450.12909999999999</v>
      </c>
      <c r="L42" s="61">
        <v>7.4543486680067597</v>
      </c>
      <c r="M42" s="61">
        <v>1.6104950779676299</v>
      </c>
      <c r="N42" s="59">
        <v>23390.617200000001</v>
      </c>
      <c r="O42" s="59">
        <v>23390.617200000001</v>
      </c>
      <c r="P42" s="59">
        <v>7</v>
      </c>
      <c r="Q42" s="59">
        <v>6</v>
      </c>
      <c r="R42" s="61">
        <v>16.6666666666667</v>
      </c>
      <c r="S42" s="59">
        <v>1413.1868142857099</v>
      </c>
      <c r="T42" s="59">
        <v>455.26183333333302</v>
      </c>
      <c r="U42" s="62">
        <v>67.784738101774494</v>
      </c>
    </row>
  </sheetData>
  <mergeCells count="40">
    <mergeCell ref="B29:C29"/>
    <mergeCell ref="A8:A42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A1:U4"/>
    <mergeCell ref="W1:W4"/>
    <mergeCell ref="B6:C6"/>
    <mergeCell ref="A7:C7"/>
    <mergeCell ref="B8:C8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7:C27"/>
    <mergeCell ref="B18:C1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71</v>
      </c>
      <c r="B1" s="64" t="s">
        <v>72</v>
      </c>
      <c r="C1" s="64" t="s">
        <v>58</v>
      </c>
      <c r="D1" s="64" t="s">
        <v>59</v>
      </c>
      <c r="E1" s="64" t="s">
        <v>73</v>
      </c>
      <c r="F1" s="64" t="s">
        <v>60</v>
      </c>
      <c r="G1" s="38"/>
      <c r="H1" s="38"/>
    </row>
    <row r="2" spans="1:8">
      <c r="A2" s="65">
        <v>1</v>
      </c>
      <c r="B2" s="66">
        <v>42740</v>
      </c>
      <c r="C2" s="65">
        <v>12</v>
      </c>
      <c r="D2" s="65">
        <v>50500</v>
      </c>
      <c r="E2" s="65">
        <v>661851.45718632499</v>
      </c>
      <c r="F2" s="65">
        <v>486458.78035470098</v>
      </c>
      <c r="G2" s="37"/>
      <c r="H2" s="37"/>
    </row>
    <row r="3" spans="1:8">
      <c r="A3" s="65">
        <v>2</v>
      </c>
      <c r="B3" s="66">
        <v>42740</v>
      </c>
      <c r="C3" s="65">
        <v>13</v>
      </c>
      <c r="D3" s="65">
        <v>7642</v>
      </c>
      <c r="E3" s="65">
        <v>65131.312942735</v>
      </c>
      <c r="F3" s="65">
        <v>48809.180911965799</v>
      </c>
      <c r="G3" s="37"/>
      <c r="H3" s="37"/>
    </row>
    <row r="4" spans="1:8">
      <c r="A4" s="65">
        <v>3</v>
      </c>
      <c r="B4" s="66">
        <v>42740</v>
      </c>
      <c r="C4" s="65">
        <v>14</v>
      </c>
      <c r="D4" s="65">
        <v>93756</v>
      </c>
      <c r="E4" s="65">
        <v>89539.196782890896</v>
      </c>
      <c r="F4" s="65">
        <v>64561.048726818502</v>
      </c>
      <c r="G4" s="37"/>
      <c r="H4" s="37"/>
    </row>
    <row r="5" spans="1:8">
      <c r="A5" s="65">
        <v>4</v>
      </c>
      <c r="B5" s="66">
        <v>42740</v>
      </c>
      <c r="C5" s="65">
        <v>15</v>
      </c>
      <c r="D5" s="65">
        <v>2670</v>
      </c>
      <c r="E5" s="65">
        <v>46598.259702473297</v>
      </c>
      <c r="F5" s="65">
        <v>36445.549371295703</v>
      </c>
      <c r="G5" s="37"/>
      <c r="H5" s="37"/>
    </row>
    <row r="6" spans="1:8">
      <c r="A6" s="65">
        <v>5</v>
      </c>
      <c r="B6" s="66">
        <v>42740</v>
      </c>
      <c r="C6" s="65">
        <v>16</v>
      </c>
      <c r="D6" s="65">
        <v>6540</v>
      </c>
      <c r="E6" s="65">
        <v>197821.233493162</v>
      </c>
      <c r="F6" s="65">
        <v>167932.97435555601</v>
      </c>
      <c r="G6" s="37"/>
      <c r="H6" s="37"/>
    </row>
    <row r="7" spans="1:8">
      <c r="A7" s="65">
        <v>6</v>
      </c>
      <c r="B7" s="66">
        <v>42740</v>
      </c>
      <c r="C7" s="65">
        <v>17</v>
      </c>
      <c r="D7" s="65">
        <v>10957</v>
      </c>
      <c r="E7" s="65">
        <v>201085.67002734999</v>
      </c>
      <c r="F7" s="65">
        <v>148678.94150683799</v>
      </c>
      <c r="G7" s="37"/>
      <c r="H7" s="37"/>
    </row>
    <row r="8" spans="1:8">
      <c r="A8" s="65">
        <v>7</v>
      </c>
      <c r="B8" s="66">
        <v>42740</v>
      </c>
      <c r="C8" s="65">
        <v>18</v>
      </c>
      <c r="D8" s="65">
        <v>32890</v>
      </c>
      <c r="E8" s="65">
        <v>83365.822902564105</v>
      </c>
      <c r="F8" s="65">
        <v>68918.048571794905</v>
      </c>
      <c r="G8" s="37"/>
      <c r="H8" s="37"/>
    </row>
    <row r="9" spans="1:8">
      <c r="A9" s="65">
        <v>8</v>
      </c>
      <c r="B9" s="66">
        <v>42740</v>
      </c>
      <c r="C9" s="65">
        <v>19</v>
      </c>
      <c r="D9" s="65">
        <v>13767</v>
      </c>
      <c r="E9" s="65">
        <v>76220.007181196605</v>
      </c>
      <c r="F9" s="65">
        <v>75389.158777777804</v>
      </c>
      <c r="G9" s="37"/>
      <c r="H9" s="37"/>
    </row>
    <row r="10" spans="1:8">
      <c r="A10" s="65">
        <v>9</v>
      </c>
      <c r="B10" s="66">
        <v>42740</v>
      </c>
      <c r="C10" s="65">
        <v>21</v>
      </c>
      <c r="D10" s="65">
        <v>120683</v>
      </c>
      <c r="E10" s="65">
        <v>639818.52061921195</v>
      </c>
      <c r="F10" s="65">
        <v>702787.49170854699</v>
      </c>
      <c r="G10" s="37"/>
      <c r="H10" s="37"/>
    </row>
    <row r="11" spans="1:8">
      <c r="A11" s="65">
        <v>10</v>
      </c>
      <c r="B11" s="66">
        <v>42740</v>
      </c>
      <c r="C11" s="65">
        <v>22</v>
      </c>
      <c r="D11" s="65">
        <v>25859</v>
      </c>
      <c r="E11" s="65">
        <v>690987.21955384605</v>
      </c>
      <c r="F11" s="65">
        <v>573042.35915982898</v>
      </c>
      <c r="G11" s="37"/>
      <c r="H11" s="37"/>
    </row>
    <row r="12" spans="1:8">
      <c r="A12" s="65">
        <v>11</v>
      </c>
      <c r="B12" s="66">
        <v>42740</v>
      </c>
      <c r="C12" s="65">
        <v>23</v>
      </c>
      <c r="D12" s="65">
        <v>103312.542</v>
      </c>
      <c r="E12" s="65">
        <v>1396724.21663761</v>
      </c>
      <c r="F12" s="65">
        <v>1196289.71128718</v>
      </c>
      <c r="G12" s="37"/>
      <c r="H12" s="37"/>
    </row>
    <row r="13" spans="1:8">
      <c r="A13" s="65">
        <v>12</v>
      </c>
      <c r="B13" s="66">
        <v>42740</v>
      </c>
      <c r="C13" s="65">
        <v>24</v>
      </c>
      <c r="D13" s="65">
        <v>14694.9</v>
      </c>
      <c r="E13" s="65">
        <v>379399.17928888899</v>
      </c>
      <c r="F13" s="65">
        <v>338913.31861196598</v>
      </c>
      <c r="G13" s="37"/>
      <c r="H13" s="37"/>
    </row>
    <row r="14" spans="1:8">
      <c r="A14" s="65">
        <v>13</v>
      </c>
      <c r="B14" s="66">
        <v>42740</v>
      </c>
      <c r="C14" s="65">
        <v>25</v>
      </c>
      <c r="D14" s="65">
        <v>86828</v>
      </c>
      <c r="E14" s="65">
        <v>1112540.98828086</v>
      </c>
      <c r="F14" s="65">
        <v>1016000.2198</v>
      </c>
      <c r="G14" s="37"/>
      <c r="H14" s="37"/>
    </row>
    <row r="15" spans="1:8">
      <c r="A15" s="65">
        <v>14</v>
      </c>
      <c r="B15" s="66">
        <v>42740</v>
      </c>
      <c r="C15" s="65">
        <v>26</v>
      </c>
      <c r="D15" s="65">
        <v>56453</v>
      </c>
      <c r="E15" s="65">
        <v>324848.73968777701</v>
      </c>
      <c r="F15" s="65">
        <v>285301.28669337399</v>
      </c>
      <c r="G15" s="37"/>
      <c r="H15" s="37"/>
    </row>
    <row r="16" spans="1:8">
      <c r="A16" s="65">
        <v>15</v>
      </c>
      <c r="B16" s="66">
        <v>42740</v>
      </c>
      <c r="C16" s="65">
        <v>27</v>
      </c>
      <c r="D16" s="65">
        <v>101365.38400000001</v>
      </c>
      <c r="E16" s="65">
        <v>910836.23093381699</v>
      </c>
      <c r="F16" s="65">
        <v>859117.86141681403</v>
      </c>
      <c r="G16" s="37"/>
      <c r="H16" s="37"/>
    </row>
    <row r="17" spans="1:9">
      <c r="A17" s="65">
        <v>16</v>
      </c>
      <c r="B17" s="66">
        <v>42740</v>
      </c>
      <c r="C17" s="65">
        <v>29</v>
      </c>
      <c r="D17" s="65">
        <v>123332</v>
      </c>
      <c r="E17" s="65">
        <v>1721683.00043077</v>
      </c>
      <c r="F17" s="65">
        <v>1566580.4301700899</v>
      </c>
      <c r="G17" s="37"/>
      <c r="H17" s="37"/>
    </row>
    <row r="18" spans="1:9">
      <c r="A18" s="65">
        <v>17</v>
      </c>
      <c r="B18" s="66">
        <v>42740</v>
      </c>
      <c r="C18" s="65">
        <v>31</v>
      </c>
      <c r="D18" s="65">
        <v>21295.076000000001</v>
      </c>
      <c r="E18" s="65">
        <v>256005.228588564</v>
      </c>
      <c r="F18" s="65">
        <v>220105.208063008</v>
      </c>
      <c r="G18" s="37"/>
      <c r="H18" s="37"/>
    </row>
    <row r="19" spans="1:9">
      <c r="A19" s="65">
        <v>18</v>
      </c>
      <c r="B19" s="66">
        <v>42740</v>
      </c>
      <c r="C19" s="65">
        <v>32</v>
      </c>
      <c r="D19" s="65">
        <v>25736.648000000001</v>
      </c>
      <c r="E19" s="65">
        <v>341323.26453198702</v>
      </c>
      <c r="F19" s="65">
        <v>334056.54866534902</v>
      </c>
      <c r="G19" s="37"/>
      <c r="H19" s="37"/>
    </row>
    <row r="20" spans="1:9">
      <c r="A20" s="65">
        <v>19</v>
      </c>
      <c r="B20" s="66">
        <v>42740</v>
      </c>
      <c r="C20" s="65">
        <v>33</v>
      </c>
      <c r="D20" s="65">
        <v>41306.747000000003</v>
      </c>
      <c r="E20" s="65">
        <v>730977.92769869894</v>
      </c>
      <c r="F20" s="65">
        <v>578688.33974830201</v>
      </c>
      <c r="G20" s="37"/>
      <c r="H20" s="37"/>
    </row>
    <row r="21" spans="1:9">
      <c r="A21" s="65">
        <v>20</v>
      </c>
      <c r="B21" s="66">
        <v>42740</v>
      </c>
      <c r="C21" s="65">
        <v>34</v>
      </c>
      <c r="D21" s="65">
        <v>32311.804</v>
      </c>
      <c r="E21" s="65">
        <v>202878.358200068</v>
      </c>
      <c r="F21" s="65">
        <v>151354.73943423299</v>
      </c>
      <c r="G21" s="37"/>
      <c r="H21" s="37"/>
    </row>
    <row r="22" spans="1:9">
      <c r="A22" s="65">
        <v>21</v>
      </c>
      <c r="B22" s="66">
        <v>42740</v>
      </c>
      <c r="C22" s="65">
        <v>35</v>
      </c>
      <c r="D22" s="65">
        <v>49958.932999999997</v>
      </c>
      <c r="E22" s="65">
        <v>1115556.85696195</v>
      </c>
      <c r="F22" s="65">
        <v>1160094.7048177</v>
      </c>
      <c r="G22" s="37"/>
      <c r="H22" s="37"/>
    </row>
    <row r="23" spans="1:9">
      <c r="A23" s="65">
        <v>22</v>
      </c>
      <c r="B23" s="66">
        <v>42740</v>
      </c>
      <c r="C23" s="65">
        <v>36</v>
      </c>
      <c r="D23" s="65">
        <v>135651.818</v>
      </c>
      <c r="E23" s="65">
        <v>638902.15610796504</v>
      </c>
      <c r="F23" s="65">
        <v>549390.52296988701</v>
      </c>
      <c r="G23" s="37"/>
      <c r="H23" s="37"/>
    </row>
    <row r="24" spans="1:9">
      <c r="A24" s="65">
        <v>23</v>
      </c>
      <c r="B24" s="66">
        <v>42740</v>
      </c>
      <c r="C24" s="65">
        <v>37</v>
      </c>
      <c r="D24" s="65">
        <v>110273.31200000001</v>
      </c>
      <c r="E24" s="65">
        <v>939611.02191592904</v>
      </c>
      <c r="F24" s="65">
        <v>839628.29921429604</v>
      </c>
      <c r="G24" s="37"/>
      <c r="H24" s="37"/>
    </row>
    <row r="25" spans="1:9">
      <c r="A25" s="65">
        <v>24</v>
      </c>
      <c r="B25" s="66">
        <v>42740</v>
      </c>
      <c r="C25" s="65">
        <v>38</v>
      </c>
      <c r="D25" s="65">
        <v>284469.03100000002</v>
      </c>
      <c r="E25" s="65">
        <v>1194816.8210646</v>
      </c>
      <c r="F25" s="65">
        <v>1240432.25789735</v>
      </c>
      <c r="G25" s="37"/>
      <c r="H25" s="37"/>
    </row>
    <row r="26" spans="1:9">
      <c r="A26" s="65">
        <v>25</v>
      </c>
      <c r="B26" s="66">
        <v>42740</v>
      </c>
      <c r="C26" s="65">
        <v>39</v>
      </c>
      <c r="D26" s="65">
        <v>67064.065000000002</v>
      </c>
      <c r="E26" s="65">
        <v>111292.151273943</v>
      </c>
      <c r="F26" s="65">
        <v>84386.294246791396</v>
      </c>
      <c r="G26" s="37"/>
      <c r="H26" s="37"/>
    </row>
    <row r="27" spans="1:9">
      <c r="A27" s="65">
        <v>26</v>
      </c>
      <c r="B27" s="66">
        <v>42740</v>
      </c>
      <c r="C27" s="65">
        <v>42</v>
      </c>
      <c r="D27" s="65">
        <v>11336.575999999999</v>
      </c>
      <c r="E27" s="65">
        <v>212489.64739999999</v>
      </c>
      <c r="F27" s="65">
        <v>185379.80850000001</v>
      </c>
      <c r="G27" s="37"/>
      <c r="H27" s="37"/>
    </row>
    <row r="28" spans="1:9">
      <c r="A28" s="65">
        <v>27</v>
      </c>
      <c r="B28" s="66">
        <v>42740</v>
      </c>
      <c r="C28" s="65">
        <v>70</v>
      </c>
      <c r="D28" s="65">
        <v>57</v>
      </c>
      <c r="E28" s="65">
        <v>88263.3</v>
      </c>
      <c r="F28" s="65">
        <v>83245.81</v>
      </c>
      <c r="G28" s="37"/>
      <c r="H28" s="37"/>
    </row>
    <row r="29" spans="1:9">
      <c r="A29" s="65">
        <v>28</v>
      </c>
      <c r="B29" s="66">
        <v>42740</v>
      </c>
      <c r="C29" s="65">
        <v>71</v>
      </c>
      <c r="D29" s="65">
        <v>190</v>
      </c>
      <c r="E29" s="65">
        <v>502364.2</v>
      </c>
      <c r="F29" s="65">
        <v>524825.02</v>
      </c>
      <c r="G29" s="37"/>
      <c r="H29" s="37"/>
    </row>
    <row r="30" spans="1:9">
      <c r="A30" s="65">
        <v>29</v>
      </c>
      <c r="B30" s="66">
        <v>42740</v>
      </c>
      <c r="C30" s="65">
        <v>72</v>
      </c>
      <c r="D30" s="65">
        <v>9</v>
      </c>
      <c r="E30" s="65">
        <v>19263.25</v>
      </c>
      <c r="F30" s="65">
        <v>18394.87</v>
      </c>
      <c r="G30" s="37"/>
      <c r="H30" s="37"/>
    </row>
    <row r="31" spans="1:9">
      <c r="A31" s="39">
        <v>30</v>
      </c>
      <c r="B31" s="66">
        <v>42740</v>
      </c>
      <c r="C31" s="39">
        <v>73</v>
      </c>
      <c r="D31" s="39">
        <v>89</v>
      </c>
      <c r="E31" s="39">
        <v>159001.34</v>
      </c>
      <c r="F31" s="39">
        <v>182690.49</v>
      </c>
      <c r="G31" s="39"/>
      <c r="H31" s="39"/>
      <c r="I31" s="39"/>
    </row>
    <row r="32" spans="1:9">
      <c r="A32" s="39">
        <v>31</v>
      </c>
      <c r="B32" s="66">
        <v>42740</v>
      </c>
      <c r="C32" s="39">
        <v>75</v>
      </c>
      <c r="D32" s="39">
        <v>35</v>
      </c>
      <c r="E32" s="39">
        <v>8129.05982905983</v>
      </c>
      <c r="F32" s="39">
        <v>7365.9615384615399</v>
      </c>
      <c r="G32" s="39"/>
      <c r="H32" s="39"/>
    </row>
    <row r="33" spans="1:8">
      <c r="A33" s="39">
        <v>32</v>
      </c>
      <c r="B33" s="66">
        <v>42740</v>
      </c>
      <c r="C33" s="39">
        <v>76</v>
      </c>
      <c r="D33" s="39">
        <v>1904</v>
      </c>
      <c r="E33" s="39">
        <v>411126.03233846102</v>
      </c>
      <c r="F33" s="39">
        <v>386306.86471880297</v>
      </c>
      <c r="G33" s="39"/>
      <c r="H33" s="39"/>
    </row>
    <row r="34" spans="1:8">
      <c r="A34" s="39">
        <v>33</v>
      </c>
      <c r="B34" s="66">
        <v>42740</v>
      </c>
      <c r="C34" s="39">
        <v>77</v>
      </c>
      <c r="D34" s="39">
        <v>60</v>
      </c>
      <c r="E34" s="39">
        <v>94413.77</v>
      </c>
      <c r="F34" s="39">
        <v>102956.38</v>
      </c>
      <c r="G34" s="30"/>
      <c r="H34" s="30"/>
    </row>
    <row r="35" spans="1:8">
      <c r="A35" s="39">
        <v>34</v>
      </c>
      <c r="B35" s="66">
        <v>42740</v>
      </c>
      <c r="C35" s="39">
        <v>78</v>
      </c>
      <c r="D35" s="39">
        <v>69</v>
      </c>
      <c r="E35" s="39">
        <v>79822.45</v>
      </c>
      <c r="F35" s="39">
        <v>69690.73</v>
      </c>
      <c r="G35" s="30"/>
      <c r="H35" s="30"/>
    </row>
    <row r="36" spans="1:8">
      <c r="A36" s="39">
        <v>35</v>
      </c>
      <c r="B36" s="66">
        <v>42740</v>
      </c>
      <c r="C36" s="39">
        <v>99</v>
      </c>
      <c r="D36" s="39">
        <v>7</v>
      </c>
      <c r="E36" s="39">
        <v>9892.3076923076896</v>
      </c>
      <c r="F36" s="39">
        <v>8717.2478632478596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2017-01-06T00:19:37Z</dcterms:modified>
</cp:coreProperties>
</file>