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<sst xmlns="http://schemas.openxmlformats.org/spreadsheetml/2006/main" count="114" uniqueCount="74">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</sst>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0" t="s">
        <v>4</v>
      </c>
      <c r="D2" s="70"/>
      <c r="E2" s="13"/>
      <c r="F2" s="24"/>
      <c r="G2" s="14"/>
      <c r="H2" s="24"/>
      <c r="I2" s="20"/>
      <c r="J2" s="21"/>
      <c r="K2" s="22"/>
      <c r="L2" s="22"/>
    </row>
    <row r="3" spans="1:13">
      <c r="A3" s="71" t="s">
        <v>5</v>
      </c>
      <c r="B3" s="71"/>
      <c r="C3" s="71"/>
      <c r="D3" s="71"/>
      <c r="E3" s="15">
        <f>SUM(E4:E42)</f>
        <v>22258486.475199997</v>
      </c>
      <c r="F3" s="25">
        <f>RA!I7</f>
        <v>2052950.8437999999</v>
      </c>
      <c r="G3" s="16">
        <f>SUM(G4:G42)</f>
        <v>20205535.631399993</v>
      </c>
      <c r="H3" s="27">
        <f>RA!J7</f>
        <v>9.2232274916237493</v>
      </c>
      <c r="I3" s="20">
        <f>SUM(I4:I42)</f>
        <v>22258495.725605961</v>
      </c>
      <c r="J3" s="21">
        <f>SUM(J4:J42)</f>
        <v>20205535.485221263</v>
      </c>
      <c r="K3" s="22">
        <f>E3-I3</f>
        <v>-9.2504059635102749</v>
      </c>
      <c r="L3" s="22">
        <f>G3-J3</f>
        <v>0.14617872983217239</v>
      </c>
    </row>
    <row r="4" spans="1:13">
      <c r="A4" s="72">
        <f>RA!A8</f>
        <v>42742</v>
      </c>
      <c r="B4" s="12">
        <v>12</v>
      </c>
      <c r="C4" s="67" t="s">
        <v>6</v>
      </c>
      <c r="D4" s="67"/>
      <c r="E4" s="15">
        <f>IFERROR(VLOOKUP(C4,RA!B:D,3,0),0)</f>
        <v>935425.7267</v>
      </c>
      <c r="F4" s="25">
        <f>IFERROR(VLOOKUP(C4,RA!B:I,8,0),0)</f>
        <v>234678.644</v>
      </c>
      <c r="G4" s="16">
        <f t="shared" ref="G4:G42" si="0">E4-F4</f>
        <v>700747.08270000003</v>
      </c>
      <c r="H4" s="27">
        <f>RA!J8</f>
        <v>25.0878971255046</v>
      </c>
      <c r="I4" s="20">
        <f>IFERROR(VLOOKUP(B4,RMS!C:E,3,FALSE),0)</f>
        <v>935426.83199829003</v>
      </c>
      <c r="J4" s="21">
        <f>IFERROR(VLOOKUP(B4,RMS!C:F,4,FALSE),0)</f>
        <v>700747.08477692294</v>
      </c>
      <c r="K4" s="22">
        <f t="shared" ref="K4:K42" si="1">E4-I4</f>
        <v>-1.1052982900291681</v>
      </c>
      <c r="L4" s="22">
        <f t="shared" ref="L4:L42" si="2">G4-J4</f>
        <v>-2.0769229158759117E-3</v>
      </c>
    </row>
    <row r="5" spans="1:13">
      <c r="A5" s="72"/>
      <c r="B5" s="12">
        <v>13</v>
      </c>
      <c r="C5" s="67" t="s">
        <v>7</v>
      </c>
      <c r="D5" s="67"/>
      <c r="E5" s="15">
        <f>IFERROR(VLOOKUP(C5,RA!B:D,3,0),0)</f>
        <v>132469.84510000001</v>
      </c>
      <c r="F5" s="25">
        <f>IFERROR(VLOOKUP(C5,RA!B:I,8,0),0)</f>
        <v>32458.809399999998</v>
      </c>
      <c r="G5" s="16">
        <f t="shared" si="0"/>
        <v>100011.03570000001</v>
      </c>
      <c r="H5" s="27">
        <f>RA!J9</f>
        <v>24.502791088415002</v>
      </c>
      <c r="I5" s="20">
        <f>IFERROR(VLOOKUP(B5,RMS!C:E,3,FALSE),0)</f>
        <v>132469.93024871801</v>
      </c>
      <c r="J5" s="21">
        <f>IFERROR(VLOOKUP(B5,RMS!C:F,4,FALSE),0)</f>
        <v>100011.020449573</v>
      </c>
      <c r="K5" s="22">
        <f t="shared" si="1"/>
        <v>-8.5148718004347757E-2</v>
      </c>
      <c r="L5" s="22">
        <f t="shared" si="2"/>
        <v>1.5250427008140832E-2</v>
      </c>
      <c r="M5" s="32"/>
    </row>
    <row r="6" spans="1:13">
      <c r="A6" s="72"/>
      <c r="B6" s="12">
        <v>14</v>
      </c>
      <c r="C6" s="67" t="s">
        <v>8</v>
      </c>
      <c r="D6" s="67"/>
      <c r="E6" s="15">
        <f>IFERROR(VLOOKUP(C6,RA!B:D,3,0),0)</f>
        <v>173366.75279999999</v>
      </c>
      <c r="F6" s="25">
        <f>IFERROR(VLOOKUP(C6,RA!B:I,8,0),0)</f>
        <v>44358.824099999998</v>
      </c>
      <c r="G6" s="16">
        <f t="shared" si="0"/>
        <v>129007.92869999999</v>
      </c>
      <c r="H6" s="27">
        <f>RA!J10</f>
        <v>25.5866960553696</v>
      </c>
      <c r="I6" s="20">
        <f>IFERROR(VLOOKUP(B6,RMS!C:E,3,FALSE),0)</f>
        <v>173369.007605469</v>
      </c>
      <c r="J6" s="21">
        <f>IFERROR(VLOOKUP(B6,RMS!C:F,4,FALSE),0)</f>
        <v>129007.927697762</v>
      </c>
      <c r="K6" s="22">
        <f>E6-I6</f>
        <v>-2.2548054690123536</v>
      </c>
      <c r="L6" s="22">
        <f t="shared" si="2"/>
        <v>1.0022379865404218E-3</v>
      </c>
      <c r="M6" s="32"/>
    </row>
    <row r="7" spans="1:13">
      <c r="A7" s="72"/>
      <c r="B7" s="12">
        <v>15</v>
      </c>
      <c r="C7" s="67" t="s">
        <v>9</v>
      </c>
      <c r="D7" s="67"/>
      <c r="E7" s="15">
        <f>IFERROR(VLOOKUP(C7,RA!B:D,3,0),0)</f>
        <v>75928.712199999994</v>
      </c>
      <c r="F7" s="25">
        <f>IFERROR(VLOOKUP(C7,RA!B:I,8,0),0)</f>
        <v>16588.5422</v>
      </c>
      <c r="G7" s="16">
        <f t="shared" si="0"/>
        <v>59340.17</v>
      </c>
      <c r="H7" s="27">
        <f>RA!J11</f>
        <v>21.847522128789599</v>
      </c>
      <c r="I7" s="20">
        <f>IFERROR(VLOOKUP(B7,RMS!C:E,3,FALSE),0)</f>
        <v>75928.7590240602</v>
      </c>
      <c r="J7" s="21">
        <f>IFERROR(VLOOKUP(B7,RMS!C:F,4,FALSE),0)</f>
        <v>59340.171805914797</v>
      </c>
      <c r="K7" s="22">
        <f t="shared" si="1"/>
        <v>-4.6824060205835849E-2</v>
      </c>
      <c r="L7" s="22">
        <f t="shared" si="2"/>
        <v>-1.8059147987514734E-3</v>
      </c>
      <c r="M7" s="32"/>
    </row>
    <row r="8" spans="1:13">
      <c r="A8" s="72"/>
      <c r="B8" s="12">
        <v>16</v>
      </c>
      <c r="C8" s="67" t="s">
        <v>10</v>
      </c>
      <c r="D8" s="67"/>
      <c r="E8" s="15">
        <f>IFERROR(VLOOKUP(C8,RA!B:D,3,0),0)</f>
        <v>239687.71780000001</v>
      </c>
      <c r="F8" s="25">
        <f>IFERROR(VLOOKUP(C8,RA!B:I,8,0),0)</f>
        <v>32775.807200000003</v>
      </c>
      <c r="G8" s="16">
        <f t="shared" si="0"/>
        <v>206911.9106</v>
      </c>
      <c r="H8" s="27">
        <f>RA!J12</f>
        <v>13.674379104960501</v>
      </c>
      <c r="I8" s="20">
        <f>IFERROR(VLOOKUP(B8,RMS!C:E,3,FALSE),0)</f>
        <v>239687.69697948699</v>
      </c>
      <c r="J8" s="21">
        <f>IFERROR(VLOOKUP(B8,RMS!C:F,4,FALSE),0)</f>
        <v>206911.91175897399</v>
      </c>
      <c r="K8" s="22">
        <f t="shared" si="1"/>
        <v>2.0820513018406928E-2</v>
      </c>
      <c r="L8" s="22">
        <f t="shared" si="2"/>
        <v>-1.1589739879127592E-3</v>
      </c>
      <c r="M8" s="32"/>
    </row>
    <row r="9" spans="1:13">
      <c r="A9" s="72"/>
      <c r="B9" s="12">
        <v>17</v>
      </c>
      <c r="C9" s="67" t="s">
        <v>11</v>
      </c>
      <c r="D9" s="67"/>
      <c r="E9" s="15">
        <f>IFERROR(VLOOKUP(C9,RA!B:D,3,0),0)</f>
        <v>276163.48609999998</v>
      </c>
      <c r="F9" s="25">
        <f>IFERROR(VLOOKUP(C9,RA!B:I,8,0),0)</f>
        <v>73921.020600000003</v>
      </c>
      <c r="G9" s="16">
        <f t="shared" si="0"/>
        <v>202242.46549999999</v>
      </c>
      <c r="H9" s="27">
        <f>RA!J13</f>
        <v>26.767123215280101</v>
      </c>
      <c r="I9" s="20">
        <f>IFERROR(VLOOKUP(B9,RMS!C:E,3,FALSE),0)</f>
        <v>276163.63890256401</v>
      </c>
      <c r="J9" s="21">
        <f>IFERROR(VLOOKUP(B9,RMS!C:F,4,FALSE),0)</f>
        <v>202242.466505983</v>
      </c>
      <c r="K9" s="22">
        <f t="shared" si="1"/>
        <v>-0.15280256402911618</v>
      </c>
      <c r="L9" s="22">
        <f t="shared" si="2"/>
        <v>-1.0059830092359334E-3</v>
      </c>
      <c r="M9" s="32"/>
    </row>
    <row r="10" spans="1:13">
      <c r="A10" s="72"/>
      <c r="B10" s="12">
        <v>18</v>
      </c>
      <c r="C10" s="67" t="s">
        <v>12</v>
      </c>
      <c r="D10" s="67"/>
      <c r="E10" s="15">
        <f>IFERROR(VLOOKUP(C10,RA!B:D,3,0),0)</f>
        <v>101837.6284</v>
      </c>
      <c r="F10" s="25">
        <f>IFERROR(VLOOKUP(C10,RA!B:I,8,0),0)</f>
        <v>15795.3752</v>
      </c>
      <c r="G10" s="16">
        <f t="shared" si="0"/>
        <v>86042.253200000006</v>
      </c>
      <c r="H10" s="27">
        <f>RA!J14</f>
        <v>15.510352556481999</v>
      </c>
      <c r="I10" s="20">
        <f>IFERROR(VLOOKUP(B10,RMS!C:E,3,FALSE),0)</f>
        <v>101837.631970085</v>
      </c>
      <c r="J10" s="21">
        <f>IFERROR(VLOOKUP(B10,RMS!C:F,4,FALSE),0)</f>
        <v>86042.254374359007</v>
      </c>
      <c r="K10" s="22">
        <f t="shared" si="1"/>
        <v>-3.5700849985005334E-3</v>
      </c>
      <c r="L10" s="22">
        <f t="shared" si="2"/>
        <v>-1.17435900028795E-3</v>
      </c>
      <c r="M10" s="32"/>
    </row>
    <row r="11" spans="1:13">
      <c r="A11" s="72"/>
      <c r="B11" s="12">
        <v>19</v>
      </c>
      <c r="C11" s="67" t="s">
        <v>13</v>
      </c>
      <c r="D11" s="67"/>
      <c r="E11" s="15">
        <f>IFERROR(VLOOKUP(C11,RA!B:D,3,0),0)</f>
        <v>113308.4629</v>
      </c>
      <c r="F11" s="25">
        <f>IFERROR(VLOOKUP(C11,RA!B:I,8,0),0)</f>
        <v>3113.0338999999999</v>
      </c>
      <c r="G11" s="16">
        <f t="shared" si="0"/>
        <v>110195.429</v>
      </c>
      <c r="H11" s="27">
        <f>RA!J15</f>
        <v>2.7473975202959</v>
      </c>
      <c r="I11" s="20">
        <f>IFERROR(VLOOKUP(B11,RMS!C:E,3,FALSE),0)</f>
        <v>113308.593290598</v>
      </c>
      <c r="J11" s="21">
        <f>IFERROR(VLOOKUP(B11,RMS!C:F,4,FALSE),0)</f>
        <v>110195.429707692</v>
      </c>
      <c r="K11" s="22">
        <f t="shared" si="1"/>
        <v>-0.13039059800212272</v>
      </c>
      <c r="L11" s="22">
        <f t="shared" si="2"/>
        <v>-7.0769200101494789E-4</v>
      </c>
      <c r="M11" s="32"/>
    </row>
    <row r="12" spans="1:13">
      <c r="A12" s="72"/>
      <c r="B12" s="12">
        <v>21</v>
      </c>
      <c r="C12" s="67" t="s">
        <v>14</v>
      </c>
      <c r="D12" s="67"/>
      <c r="E12" s="15">
        <f>IFERROR(VLOOKUP(C12,RA!B:D,3,0),0)</f>
        <v>910786.48849999998</v>
      </c>
      <c r="F12" s="25">
        <f>IFERROR(VLOOKUP(C12,RA!B:I,8,0),0)</f>
        <v>-69677.391799999998</v>
      </c>
      <c r="G12" s="16">
        <f t="shared" si="0"/>
        <v>980463.88029999996</v>
      </c>
      <c r="H12" s="27">
        <f>RA!J16</f>
        <v>-7.6502443415419599</v>
      </c>
      <c r="I12" s="20">
        <f>IFERROR(VLOOKUP(B12,RMS!C:E,3,FALSE),0)</f>
        <v>910786.23608290602</v>
      </c>
      <c r="J12" s="21">
        <f>IFERROR(VLOOKUP(B12,RMS!C:F,4,FALSE),0)</f>
        <v>980463.88012649596</v>
      </c>
      <c r="K12" s="22">
        <f t="shared" si="1"/>
        <v>0.25241709395777434</v>
      </c>
      <c r="L12" s="22">
        <f t="shared" si="2"/>
        <v>1.7350399866700172E-4</v>
      </c>
      <c r="M12" s="32"/>
    </row>
    <row r="13" spans="1:13">
      <c r="A13" s="72"/>
      <c r="B13" s="12">
        <v>22</v>
      </c>
      <c r="C13" s="67" t="s">
        <v>15</v>
      </c>
      <c r="D13" s="67"/>
      <c r="E13" s="15">
        <f>IFERROR(VLOOKUP(C13,RA!B:D,3,0),0)</f>
        <v>1017585.5046</v>
      </c>
      <c r="F13" s="25">
        <f>IFERROR(VLOOKUP(C13,RA!B:I,8,0),0)</f>
        <v>129668.776</v>
      </c>
      <c r="G13" s="16">
        <f t="shared" si="0"/>
        <v>887916.72860000003</v>
      </c>
      <c r="H13" s="27">
        <f>RA!J17</f>
        <v>12.742789221528</v>
      </c>
      <c r="I13" s="20">
        <f>IFERROR(VLOOKUP(B13,RMS!C:E,3,FALSE),0)</f>
        <v>1017585.4935094001</v>
      </c>
      <c r="J13" s="21">
        <f>IFERROR(VLOOKUP(B13,RMS!C:F,4,FALSE),0)</f>
        <v>887916.72277863196</v>
      </c>
      <c r="K13" s="22">
        <f t="shared" si="1"/>
        <v>1.1090599931776524E-2</v>
      </c>
      <c r="L13" s="22">
        <f t="shared" si="2"/>
        <v>5.8213680749759078E-3</v>
      </c>
      <c r="M13" s="32"/>
    </row>
    <row r="14" spans="1:13">
      <c r="A14" s="72"/>
      <c r="B14" s="12">
        <v>23</v>
      </c>
      <c r="C14" s="67" t="s">
        <v>16</v>
      </c>
      <c r="D14" s="67"/>
      <c r="E14" s="15">
        <f>IFERROR(VLOOKUP(C14,RA!B:D,3,0),0)</f>
        <v>2522269.0682999999</v>
      </c>
      <c r="F14" s="25">
        <f>IFERROR(VLOOKUP(C14,RA!B:I,8,0),0)</f>
        <v>364454.3076</v>
      </c>
      <c r="G14" s="16">
        <f t="shared" si="0"/>
        <v>2157814.7607</v>
      </c>
      <c r="H14" s="27">
        <f>RA!J18</f>
        <v>14.4494618825755</v>
      </c>
      <c r="I14" s="20">
        <f>IFERROR(VLOOKUP(B14,RMS!C:E,3,FALSE),0)</f>
        <v>2522269.2664538501</v>
      </c>
      <c r="J14" s="21">
        <f>IFERROR(VLOOKUP(B14,RMS!C:F,4,FALSE),0)</f>
        <v>2157814.7024316201</v>
      </c>
      <c r="K14" s="22">
        <f t="shared" si="1"/>
        <v>-0.19815385015681386</v>
      </c>
      <c r="L14" s="22">
        <f t="shared" si="2"/>
        <v>5.8268379885703325E-2</v>
      </c>
      <c r="M14" s="32"/>
    </row>
    <row r="15" spans="1:13">
      <c r="A15" s="72"/>
      <c r="B15" s="12">
        <v>24</v>
      </c>
      <c r="C15" s="67" t="s">
        <v>17</v>
      </c>
      <c r="D15" s="67"/>
      <c r="E15" s="15">
        <f>IFERROR(VLOOKUP(C15,RA!B:D,3,0),0)</f>
        <v>604334.35560000001</v>
      </c>
      <c r="F15" s="25">
        <f>IFERROR(VLOOKUP(C15,RA!B:I,8,0),0)</f>
        <v>52290.013899999998</v>
      </c>
      <c r="G15" s="16">
        <f t="shared" si="0"/>
        <v>552044.34169999999</v>
      </c>
      <c r="H15" s="27">
        <f>RA!J19</f>
        <v>8.6524973163382395</v>
      </c>
      <c r="I15" s="20">
        <f>IFERROR(VLOOKUP(B15,RMS!C:E,3,FALSE),0)</f>
        <v>604334.28805726499</v>
      </c>
      <c r="J15" s="21">
        <f>IFERROR(VLOOKUP(B15,RMS!C:F,4,FALSE),0)</f>
        <v>552044.34296752105</v>
      </c>
      <c r="K15" s="22">
        <f t="shared" si="1"/>
        <v>6.7542735021561384E-2</v>
      </c>
      <c r="L15" s="22">
        <f t="shared" si="2"/>
        <v>-1.2675210600718856E-3</v>
      </c>
      <c r="M15" s="32"/>
    </row>
    <row r="16" spans="1:13">
      <c r="A16" s="72"/>
      <c r="B16" s="12">
        <v>25</v>
      </c>
      <c r="C16" s="67" t="s">
        <v>18</v>
      </c>
      <c r="D16" s="67"/>
      <c r="E16" s="15">
        <f>IFERROR(VLOOKUP(C16,RA!B:D,3,0),0)</f>
        <v>1552102.2949999999</v>
      </c>
      <c r="F16" s="25">
        <f>IFERROR(VLOOKUP(C16,RA!B:I,8,0),0)</f>
        <v>129521.8398</v>
      </c>
      <c r="G16" s="16">
        <f t="shared" si="0"/>
        <v>1422580.4552</v>
      </c>
      <c r="H16" s="27">
        <f>RA!J20</f>
        <v>8.3449293398538504</v>
      </c>
      <c r="I16" s="20">
        <f>IFERROR(VLOOKUP(B16,RMS!C:E,3,FALSE),0)</f>
        <v>1552102.6362999999</v>
      </c>
      <c r="J16" s="21">
        <f>IFERROR(VLOOKUP(B16,RMS!C:F,4,FALSE),0)</f>
        <v>1422580.4552</v>
      </c>
      <c r="K16" s="22">
        <f t="shared" si="1"/>
        <v>-0.34129999997094274</v>
      </c>
      <c r="L16" s="22">
        <f t="shared" si="2"/>
        <v>0</v>
      </c>
      <c r="M16" s="32"/>
    </row>
    <row r="17" spans="1:13">
      <c r="A17" s="72"/>
      <c r="B17" s="12">
        <v>26</v>
      </c>
      <c r="C17" s="67" t="s">
        <v>19</v>
      </c>
      <c r="D17" s="67"/>
      <c r="E17" s="15">
        <f>IFERROR(VLOOKUP(C17,RA!B:D,3,0),0)</f>
        <v>495105.82059999998</v>
      </c>
      <c r="F17" s="25">
        <f>IFERROR(VLOOKUP(C17,RA!B:I,8,0),0)</f>
        <v>62035.969700000001</v>
      </c>
      <c r="G17" s="16">
        <f t="shared" si="0"/>
        <v>433069.85089999996</v>
      </c>
      <c r="H17" s="27">
        <f>RA!J21</f>
        <v>12.529840514664301</v>
      </c>
      <c r="I17" s="20">
        <f>IFERROR(VLOOKUP(B17,RMS!C:E,3,FALSE),0)</f>
        <v>495104.882508184</v>
      </c>
      <c r="J17" s="21">
        <f>IFERROR(VLOOKUP(B17,RMS!C:F,4,FALSE),0)</f>
        <v>433069.85088177898</v>
      </c>
      <c r="K17" s="22">
        <f t="shared" si="1"/>
        <v>0.93809181597316638</v>
      </c>
      <c r="L17" s="22">
        <f t="shared" si="2"/>
        <v>1.8220976926386356E-5</v>
      </c>
      <c r="M17" s="32"/>
    </row>
    <row r="18" spans="1:13">
      <c r="A18" s="72"/>
      <c r="B18" s="12">
        <v>27</v>
      </c>
      <c r="C18" s="67" t="s">
        <v>20</v>
      </c>
      <c r="D18" s="67"/>
      <c r="E18" s="15">
        <f>IFERROR(VLOOKUP(C18,RA!B:D,3,0),0)</f>
        <v>1449216.0024000001</v>
      </c>
      <c r="F18" s="25">
        <f>IFERROR(VLOOKUP(C18,RA!B:I,8,0),0)</f>
        <v>79404.842099999994</v>
      </c>
      <c r="G18" s="16">
        <f t="shared" si="0"/>
        <v>1369811.1603000001</v>
      </c>
      <c r="H18" s="27">
        <f>RA!J22</f>
        <v>5.4791585221595804</v>
      </c>
      <c r="I18" s="20">
        <f>IFERROR(VLOOKUP(B18,RMS!C:E,3,FALSE),0)</f>
        <v>1449217.77223634</v>
      </c>
      <c r="J18" s="21">
        <f>IFERROR(VLOOKUP(B18,RMS!C:F,4,FALSE),0)</f>
        <v>1369811.15422543</v>
      </c>
      <c r="K18" s="22">
        <f t="shared" si="1"/>
        <v>-1.7698363398667425</v>
      </c>
      <c r="L18" s="22">
        <f t="shared" si="2"/>
        <v>6.0745701193809509E-3</v>
      </c>
      <c r="M18" s="32"/>
    </row>
    <row r="19" spans="1:13">
      <c r="A19" s="72"/>
      <c r="B19" s="12">
        <v>29</v>
      </c>
      <c r="C19" s="67" t="s">
        <v>21</v>
      </c>
      <c r="D19" s="67"/>
      <c r="E19" s="15">
        <f>IFERROR(VLOOKUP(C19,RA!B:D,3,0),0)</f>
        <v>2314152.0227999999</v>
      </c>
      <c r="F19" s="25">
        <f>IFERROR(VLOOKUP(C19,RA!B:I,8,0),0)</f>
        <v>213288.704</v>
      </c>
      <c r="G19" s="16">
        <f t="shared" si="0"/>
        <v>2100863.3188</v>
      </c>
      <c r="H19" s="27">
        <f>RA!J23</f>
        <v>9.2167109981794599</v>
      </c>
      <c r="I19" s="20">
        <f>IFERROR(VLOOKUP(B19,RMS!C:E,3,FALSE),0)</f>
        <v>2314154.0056769201</v>
      </c>
      <c r="J19" s="21">
        <f>IFERROR(VLOOKUP(B19,RMS!C:F,4,FALSE),0)</f>
        <v>2100863.3389162398</v>
      </c>
      <c r="K19" s="22">
        <f t="shared" si="1"/>
        <v>-1.9828769201412797</v>
      </c>
      <c r="L19" s="22">
        <f t="shared" si="2"/>
        <v>-2.0116239786148071E-2</v>
      </c>
      <c r="M19" s="32"/>
    </row>
    <row r="20" spans="1:13">
      <c r="A20" s="72"/>
      <c r="B20" s="12">
        <v>31</v>
      </c>
      <c r="C20" s="67" t="s">
        <v>22</v>
      </c>
      <c r="D20" s="67"/>
      <c r="E20" s="15">
        <f>IFERROR(VLOOKUP(C20,RA!B:D,3,0),0)</f>
        <v>348689.2831</v>
      </c>
      <c r="F20" s="25">
        <f>IFERROR(VLOOKUP(C20,RA!B:I,8,0),0)</f>
        <v>48071.016199999998</v>
      </c>
      <c r="G20" s="16">
        <f t="shared" si="0"/>
        <v>300618.26689999999</v>
      </c>
      <c r="H20" s="27">
        <f>RA!J24</f>
        <v>13.7862040876702</v>
      </c>
      <c r="I20" s="20">
        <f>IFERROR(VLOOKUP(B20,RMS!C:E,3,FALSE),0)</f>
        <v>348689.38940716302</v>
      </c>
      <c r="J20" s="21">
        <f>IFERROR(VLOOKUP(B20,RMS!C:F,4,FALSE),0)</f>
        <v>300618.26388714602</v>
      </c>
      <c r="K20" s="22">
        <f t="shared" si="1"/>
        <v>-0.10630716301966459</v>
      </c>
      <c r="L20" s="22">
        <f t="shared" si="2"/>
        <v>3.0128539656288922E-3</v>
      </c>
      <c r="M20" s="32"/>
    </row>
    <row r="21" spans="1:13">
      <c r="A21" s="72"/>
      <c r="B21" s="12">
        <v>32</v>
      </c>
      <c r="C21" s="67" t="s">
        <v>23</v>
      </c>
      <c r="D21" s="67"/>
      <c r="E21" s="15">
        <f>IFERROR(VLOOKUP(C21,RA!B:D,3,0),0)</f>
        <v>590961.34589999996</v>
      </c>
      <c r="F21" s="25">
        <f>IFERROR(VLOOKUP(C21,RA!B:I,8,0),0)</f>
        <v>23788.870599999998</v>
      </c>
      <c r="G21" s="16">
        <f t="shared" si="0"/>
        <v>567172.47529999993</v>
      </c>
      <c r="H21" s="27">
        <f>RA!J25</f>
        <v>4.0254528938387599</v>
      </c>
      <c r="I21" s="20">
        <f>IFERROR(VLOOKUP(B21,RMS!C:E,3,FALSE),0)</f>
        <v>590961.35408009996</v>
      </c>
      <c r="J21" s="21">
        <f>IFERROR(VLOOKUP(B21,RMS!C:F,4,FALSE),0)</f>
        <v>567172.47098793904</v>
      </c>
      <c r="K21" s="22">
        <f t="shared" si="1"/>
        <v>-8.180100005120039E-3</v>
      </c>
      <c r="L21" s="22">
        <f t="shared" si="2"/>
        <v>4.312060889787972E-3</v>
      </c>
      <c r="M21" s="32"/>
    </row>
    <row r="22" spans="1:13">
      <c r="A22" s="72"/>
      <c r="B22" s="12">
        <v>33</v>
      </c>
      <c r="C22" s="67" t="s">
        <v>24</v>
      </c>
      <c r="D22" s="67"/>
      <c r="E22" s="15">
        <f>IFERROR(VLOOKUP(C22,RA!B:D,3,0),0)</f>
        <v>973551.85129999998</v>
      </c>
      <c r="F22" s="25">
        <f>IFERROR(VLOOKUP(C22,RA!B:I,8,0),0)</f>
        <v>199240.18799999999</v>
      </c>
      <c r="G22" s="16">
        <f t="shared" si="0"/>
        <v>774311.66330000001</v>
      </c>
      <c r="H22" s="27">
        <f>RA!J26</f>
        <v>20.4652877742414</v>
      </c>
      <c r="I22" s="20">
        <f>IFERROR(VLOOKUP(B22,RMS!C:E,3,FALSE),0)</f>
        <v>973551.85824592703</v>
      </c>
      <c r="J22" s="21">
        <f>IFERROR(VLOOKUP(B22,RMS!C:F,4,FALSE),0)</f>
        <v>774311.60332596803</v>
      </c>
      <c r="K22" s="22">
        <f t="shared" si="1"/>
        <v>-6.9459270453080535E-3</v>
      </c>
      <c r="L22" s="22">
        <f t="shared" si="2"/>
        <v>5.9974031988531351E-2</v>
      </c>
      <c r="M22" s="32"/>
    </row>
    <row r="23" spans="1:13">
      <c r="A23" s="72"/>
      <c r="B23" s="12">
        <v>34</v>
      </c>
      <c r="C23" s="67" t="s">
        <v>25</v>
      </c>
      <c r="D23" s="67"/>
      <c r="E23" s="15">
        <f>IFERROR(VLOOKUP(C23,RA!B:D,3,0),0)</f>
        <v>303205.03289999999</v>
      </c>
      <c r="F23" s="25">
        <f>IFERROR(VLOOKUP(C23,RA!B:I,8,0),0)</f>
        <v>72235.494699999996</v>
      </c>
      <c r="G23" s="16">
        <f t="shared" si="0"/>
        <v>230969.53820000001</v>
      </c>
      <c r="H23" s="27">
        <f>RA!J27</f>
        <v>23.8239761421849</v>
      </c>
      <c r="I23" s="20">
        <f>IFERROR(VLOOKUP(B23,RMS!C:E,3,FALSE),0)</f>
        <v>303204.86008854897</v>
      </c>
      <c r="J23" s="21">
        <f>IFERROR(VLOOKUP(B23,RMS!C:F,4,FALSE),0)</f>
        <v>230969.54157584099</v>
      </c>
      <c r="K23" s="22">
        <f t="shared" si="1"/>
        <v>0.17281145101878792</v>
      </c>
      <c r="L23" s="22">
        <f t="shared" si="2"/>
        <v>-3.3758409845177084E-3</v>
      </c>
      <c r="M23" s="32"/>
    </row>
    <row r="24" spans="1:13">
      <c r="A24" s="72"/>
      <c r="B24" s="12">
        <v>35</v>
      </c>
      <c r="C24" s="67" t="s">
        <v>26</v>
      </c>
      <c r="D24" s="67"/>
      <c r="E24" s="15">
        <f>IFERROR(VLOOKUP(C24,RA!B:D,3,0),0)</f>
        <v>1475353.7383999999</v>
      </c>
      <c r="F24" s="25">
        <f>IFERROR(VLOOKUP(C24,RA!B:I,8,0),0)</f>
        <v>13068.726699999999</v>
      </c>
      <c r="G24" s="16">
        <f t="shared" si="0"/>
        <v>1462285.0116999999</v>
      </c>
      <c r="H24" s="27">
        <f>RA!J28</f>
        <v>0.88580293388979703</v>
      </c>
      <c r="I24" s="20">
        <f>IFERROR(VLOOKUP(B24,RMS!C:E,3,FALSE),0)</f>
        <v>1475353.7548415901</v>
      </c>
      <c r="J24" s="21">
        <f>IFERROR(VLOOKUP(B24,RMS!C:F,4,FALSE),0)</f>
        <v>1462285.0160256601</v>
      </c>
      <c r="K24" s="22">
        <f t="shared" si="1"/>
        <v>-1.6441590152680874E-2</v>
      </c>
      <c r="L24" s="22">
        <f t="shared" si="2"/>
        <v>-4.325660178437829E-3</v>
      </c>
      <c r="M24" s="32"/>
    </row>
    <row r="25" spans="1:13">
      <c r="A25" s="72"/>
      <c r="B25" s="12">
        <v>36</v>
      </c>
      <c r="C25" s="67" t="s">
        <v>27</v>
      </c>
      <c r="D25" s="67"/>
      <c r="E25" s="15">
        <f>IFERROR(VLOOKUP(C25,RA!B:D,3,0),0)</f>
        <v>794579.18099999998</v>
      </c>
      <c r="F25" s="25">
        <f>IFERROR(VLOOKUP(C25,RA!B:I,8,0),0)</f>
        <v>120841.78780000001</v>
      </c>
      <c r="G25" s="16">
        <f t="shared" si="0"/>
        <v>673737.39319999993</v>
      </c>
      <c r="H25" s="27">
        <f>RA!J29</f>
        <v>15.2082751083306</v>
      </c>
      <c r="I25" s="20">
        <f>IFERROR(VLOOKUP(B25,RMS!C:E,3,FALSE),0)</f>
        <v>794581.63765309704</v>
      </c>
      <c r="J25" s="21">
        <f>IFERROR(VLOOKUP(B25,RMS!C:F,4,FALSE),0)</f>
        <v>673737.36235269101</v>
      </c>
      <c r="K25" s="22">
        <f t="shared" si="1"/>
        <v>-2.4566530970623717</v>
      </c>
      <c r="L25" s="22">
        <f t="shared" si="2"/>
        <v>3.0847308924421668E-2</v>
      </c>
      <c r="M25" s="32"/>
    </row>
    <row r="26" spans="1:13">
      <c r="A26" s="72"/>
      <c r="B26" s="12">
        <v>37</v>
      </c>
      <c r="C26" s="67" t="s">
        <v>63</v>
      </c>
      <c r="D26" s="67"/>
      <c r="E26" s="15">
        <f>IFERROR(VLOOKUP(C26,RA!B:D,3,0),0)</f>
        <v>1257121.8372</v>
      </c>
      <c r="F26" s="25">
        <f>IFERROR(VLOOKUP(C26,RA!B:I,8,0),0)</f>
        <v>143279.9008</v>
      </c>
      <c r="G26" s="16">
        <f t="shared" si="0"/>
        <v>1113841.9364</v>
      </c>
      <c r="H26" s="27">
        <f>RA!J30</f>
        <v>11.397455406480599</v>
      </c>
      <c r="I26" s="20">
        <f>IFERROR(VLOOKUP(B26,RMS!C:E,3,FALSE),0)</f>
        <v>1257121.80160088</v>
      </c>
      <c r="J26" s="21">
        <f>IFERROR(VLOOKUP(B26,RMS!C:F,4,FALSE),0)</f>
        <v>1113841.9512438499</v>
      </c>
      <c r="K26" s="22">
        <f t="shared" si="1"/>
        <v>3.5599119961261749E-2</v>
      </c>
      <c r="L26" s="22">
        <f t="shared" si="2"/>
        <v>-1.4843849930912256E-2</v>
      </c>
      <c r="M26" s="32"/>
    </row>
    <row r="27" spans="1:13">
      <c r="A27" s="72"/>
      <c r="B27" s="12">
        <v>38</v>
      </c>
      <c r="C27" s="67" t="s">
        <v>29</v>
      </c>
      <c r="D27" s="67"/>
      <c r="E27" s="15">
        <f>IFERROR(VLOOKUP(C27,RA!B:D,3,0),0)</f>
        <v>1478781.0481</v>
      </c>
      <c r="F27" s="25">
        <f>IFERROR(VLOOKUP(C27,RA!B:I,8,0),0)</f>
        <v>-46354.083299999998</v>
      </c>
      <c r="G27" s="16">
        <f t="shared" si="0"/>
        <v>1525135.1314000001</v>
      </c>
      <c r="H27" s="27">
        <f>RA!J31</f>
        <v>-3.1346143744239701</v>
      </c>
      <c r="I27" s="20">
        <f>IFERROR(VLOOKUP(B27,RMS!C:E,3,FALSE),0)</f>
        <v>1478781.20291416</v>
      </c>
      <c r="J27" s="21">
        <f>IFERROR(VLOOKUP(B27,RMS!C:F,4,FALSE),0)</f>
        <v>1525135.12466018</v>
      </c>
      <c r="K27" s="22">
        <f t="shared" si="1"/>
        <v>-0.15481415996327996</v>
      </c>
      <c r="L27" s="22">
        <f t="shared" si="2"/>
        <v>6.7398201208561659E-3</v>
      </c>
      <c r="M27" s="32"/>
    </row>
    <row r="28" spans="1:13">
      <c r="A28" s="72"/>
      <c r="B28" s="12">
        <v>39</v>
      </c>
      <c r="C28" s="67" t="s">
        <v>30</v>
      </c>
      <c r="D28" s="67"/>
      <c r="E28" s="15">
        <f>IFERROR(VLOOKUP(C28,RA!B:D,3,0),0)</f>
        <v>159015.7499</v>
      </c>
      <c r="F28" s="25">
        <f>IFERROR(VLOOKUP(C28,RA!B:I,8,0),0)</f>
        <v>34611.42</v>
      </c>
      <c r="G28" s="16">
        <f t="shared" si="0"/>
        <v>124404.3299</v>
      </c>
      <c r="H28" s="27">
        <f>RA!J32</f>
        <v>21.7660326236653</v>
      </c>
      <c r="I28" s="20">
        <f>IFERROR(VLOOKUP(B28,RMS!C:E,3,FALSE),0)</f>
        <v>159015.68318761801</v>
      </c>
      <c r="J28" s="21">
        <f>IFERROR(VLOOKUP(B28,RMS!C:F,4,FALSE),0)</f>
        <v>124404.324328883</v>
      </c>
      <c r="K28" s="22">
        <f t="shared" si="1"/>
        <v>6.6712381987599656E-2</v>
      </c>
      <c r="L28" s="22">
        <f t="shared" si="2"/>
        <v>5.57111699890811E-3</v>
      </c>
      <c r="M28" s="32"/>
    </row>
    <row r="29" spans="1:13">
      <c r="A29" s="72"/>
      <c r="B29" s="12">
        <v>40</v>
      </c>
      <c r="C29" s="67" t="s">
        <v>64</v>
      </c>
      <c r="D29" s="67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4.4424712827577997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2"/>
      <c r="B30" s="12">
        <v>42</v>
      </c>
      <c r="C30" s="67" t="s">
        <v>31</v>
      </c>
      <c r="D30" s="67"/>
      <c r="E30" s="15">
        <f>IFERROR(VLOOKUP(C30,RA!B:D,3,0),0)</f>
        <v>376295.56920000003</v>
      </c>
      <c r="F30" s="25">
        <f>IFERROR(VLOOKUP(C30,RA!B:I,8,0),0)</f>
        <v>16716.8226</v>
      </c>
      <c r="G30" s="16">
        <f t="shared" si="0"/>
        <v>359578.74660000001</v>
      </c>
      <c r="H30" s="27">
        <f>RA!J34</f>
        <v>10.119137620988001</v>
      </c>
      <c r="I30" s="20">
        <f>IFERROR(VLOOKUP(B30,RMS!C:E,3,FALSE),0)</f>
        <v>376295.5687</v>
      </c>
      <c r="J30" s="21">
        <f>IFERROR(VLOOKUP(B30,RMS!C:F,4,FALSE),0)</f>
        <v>359578.74570000003</v>
      </c>
      <c r="K30" s="22">
        <f t="shared" si="1"/>
        <v>5.0000002374872565E-4</v>
      </c>
      <c r="L30" s="22">
        <f t="shared" si="2"/>
        <v>8.9999998454004526E-4</v>
      </c>
      <c r="M30" s="32"/>
    </row>
    <row r="31" spans="1:13" s="36" customFormat="1" ht="12" thickBot="1">
      <c r="A31" s="72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-10.090490829913399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2"/>
      <c r="B32" s="12">
        <v>70</v>
      </c>
      <c r="C32" s="73" t="s">
        <v>61</v>
      </c>
      <c r="D32" s="74"/>
      <c r="E32" s="15">
        <f>IFERROR(VLOOKUP(C32,RA!B:D,3,0),0)</f>
        <v>172549.19</v>
      </c>
      <c r="F32" s="25">
        <f>IFERROR(VLOOKUP(C32,RA!B:I,8,0),0)</f>
        <v>17460.490000000002</v>
      </c>
      <c r="G32" s="16">
        <f t="shared" si="0"/>
        <v>155088.70000000001</v>
      </c>
      <c r="H32" s="27">
        <f>RA!J34</f>
        <v>10.119137620988001</v>
      </c>
      <c r="I32" s="20">
        <f>IFERROR(VLOOKUP(B32,RMS!C:E,3,FALSE),0)</f>
        <v>172549.19</v>
      </c>
      <c r="J32" s="21">
        <f>IFERROR(VLOOKUP(B32,RMS!C:F,4,FALSE),0)</f>
        <v>155088.70000000001</v>
      </c>
      <c r="K32" s="22">
        <f t="shared" si="1"/>
        <v>0</v>
      </c>
      <c r="L32" s="22">
        <f t="shared" si="2"/>
        <v>0</v>
      </c>
    </row>
    <row r="33" spans="1:13">
      <c r="A33" s="72"/>
      <c r="B33" s="12">
        <v>71</v>
      </c>
      <c r="C33" s="67" t="s">
        <v>35</v>
      </c>
      <c r="D33" s="67"/>
      <c r="E33" s="15">
        <f>IFERROR(VLOOKUP(C33,RA!B:D,3,0),0)</f>
        <v>299949.73</v>
      </c>
      <c r="F33" s="25">
        <f>IFERROR(VLOOKUP(C33,RA!B:I,8,0),0)</f>
        <v>-30266.400000000001</v>
      </c>
      <c r="G33" s="16">
        <f t="shared" si="0"/>
        <v>330216.13</v>
      </c>
      <c r="H33" s="27">
        <f>RA!J34</f>
        <v>10.119137620988001</v>
      </c>
      <c r="I33" s="20">
        <f>IFERROR(VLOOKUP(B33,RMS!C:E,3,FALSE),0)</f>
        <v>299949.73</v>
      </c>
      <c r="J33" s="21">
        <f>IFERROR(VLOOKUP(B33,RMS!C:F,4,FALSE),0)</f>
        <v>330216.13</v>
      </c>
      <c r="K33" s="22">
        <f t="shared" si="1"/>
        <v>0</v>
      </c>
      <c r="L33" s="22">
        <f t="shared" si="2"/>
        <v>0</v>
      </c>
      <c r="M33" s="32"/>
    </row>
    <row r="34" spans="1:13">
      <c r="A34" s="72"/>
      <c r="B34" s="12">
        <v>72</v>
      </c>
      <c r="C34" s="67" t="s">
        <v>36</v>
      </c>
      <c r="D34" s="67"/>
      <c r="E34" s="15">
        <f>IFERROR(VLOOKUP(C34,RA!B:D,3,0),0)</f>
        <v>56623.97</v>
      </c>
      <c r="F34" s="25">
        <f>IFERROR(VLOOKUP(C34,RA!B:I,8,0),0)</f>
        <v>-374.31</v>
      </c>
      <c r="G34" s="16">
        <f t="shared" si="0"/>
        <v>56998.28</v>
      </c>
      <c r="H34" s="27">
        <f>RA!J35</f>
        <v>-10.090490829913399</v>
      </c>
      <c r="I34" s="20">
        <f>IFERROR(VLOOKUP(B34,RMS!C:E,3,FALSE),0)</f>
        <v>56623.97</v>
      </c>
      <c r="J34" s="21">
        <f>IFERROR(VLOOKUP(B34,RMS!C:F,4,FALSE),0)</f>
        <v>56998.28</v>
      </c>
      <c r="K34" s="22">
        <f t="shared" si="1"/>
        <v>0</v>
      </c>
      <c r="L34" s="22">
        <f t="shared" si="2"/>
        <v>0</v>
      </c>
      <c r="M34" s="32"/>
    </row>
    <row r="35" spans="1:13">
      <c r="A35" s="72"/>
      <c r="B35" s="12">
        <v>73</v>
      </c>
      <c r="C35" s="67" t="s">
        <v>37</v>
      </c>
      <c r="D35" s="67"/>
      <c r="E35" s="15">
        <f>IFERROR(VLOOKUP(C35,RA!B:D,3,0),0)</f>
        <v>228297.29</v>
      </c>
      <c r="F35" s="25">
        <f>IFERROR(VLOOKUP(C35,RA!B:I,8,0),0)</f>
        <v>-18708.3</v>
      </c>
      <c r="G35" s="16">
        <f t="shared" si="0"/>
        <v>247005.59</v>
      </c>
      <c r="H35" s="27">
        <f>RA!J34</f>
        <v>10.119137620988001</v>
      </c>
      <c r="I35" s="20">
        <f>IFERROR(VLOOKUP(B35,RMS!C:E,3,FALSE),0)</f>
        <v>228297.29</v>
      </c>
      <c r="J35" s="21">
        <f>IFERROR(VLOOKUP(B35,RMS!C:F,4,FALSE),0)</f>
        <v>247005.59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2"/>
      <c r="B36" s="12">
        <v>74</v>
      </c>
      <c r="C36" s="67" t="s">
        <v>62</v>
      </c>
      <c r="D36" s="67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-10.090490829913399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2"/>
      <c r="B37" s="12">
        <v>75</v>
      </c>
      <c r="C37" s="67" t="s">
        <v>32</v>
      </c>
      <c r="D37" s="67"/>
      <c r="E37" s="15">
        <f>IFERROR(VLOOKUP(C37,RA!B:D,3,0),0)</f>
        <v>9292.3076999999994</v>
      </c>
      <c r="F37" s="25">
        <f>IFERROR(VLOOKUP(C37,RA!B:I,8,0),0)</f>
        <v>845.75229999999999</v>
      </c>
      <c r="G37" s="16">
        <f t="shared" si="0"/>
        <v>8446.5553999999993</v>
      </c>
      <c r="H37" s="27">
        <f>RA!J35</f>
        <v>-10.090490829913399</v>
      </c>
      <c r="I37" s="20">
        <f>IFERROR(VLOOKUP(B37,RMS!C:E,3,FALSE),0)</f>
        <v>9292.3076923076896</v>
      </c>
      <c r="J37" s="21">
        <f>IFERROR(VLOOKUP(B37,RMS!C:F,4,FALSE),0)</f>
        <v>8446.5555555555493</v>
      </c>
      <c r="K37" s="22">
        <f t="shared" si="1"/>
        <v>7.6923097367398441E-6</v>
      </c>
      <c r="L37" s="22">
        <f t="shared" si="2"/>
        <v>-1.5555555000901222E-4</v>
      </c>
      <c r="M37" s="32"/>
    </row>
    <row r="38" spans="1:13">
      <c r="A38" s="72"/>
      <c r="B38" s="12">
        <v>76</v>
      </c>
      <c r="C38" s="67" t="s">
        <v>33</v>
      </c>
      <c r="D38" s="67"/>
      <c r="E38" s="15">
        <f>IFERROR(VLOOKUP(C38,RA!B:D,3,0),0)</f>
        <v>556221.80220000003</v>
      </c>
      <c r="F38" s="25">
        <f>IFERROR(VLOOKUP(C38,RA!B:I,8,0),0)</f>
        <v>27810.215700000001</v>
      </c>
      <c r="G38" s="16">
        <f t="shared" si="0"/>
        <v>528411.58649999998</v>
      </c>
      <c r="H38" s="27">
        <f>RA!J36</f>
        <v>-0.66104513689167299</v>
      </c>
      <c r="I38" s="20">
        <f>IFERROR(VLOOKUP(B38,RMS!C:E,3,FALSE),0)</f>
        <v>556221.79780341894</v>
      </c>
      <c r="J38" s="21">
        <f>IFERROR(VLOOKUP(B38,RMS!C:F,4,FALSE),0)</f>
        <v>528411.58610085503</v>
      </c>
      <c r="K38" s="22">
        <f t="shared" si="1"/>
        <v>4.3965810909867287E-3</v>
      </c>
      <c r="L38" s="22">
        <f t="shared" si="2"/>
        <v>3.9914494846016169E-4</v>
      </c>
      <c r="M38" s="32"/>
    </row>
    <row r="39" spans="1:13">
      <c r="A39" s="72"/>
      <c r="B39" s="12">
        <v>77</v>
      </c>
      <c r="C39" s="67" t="s">
        <v>38</v>
      </c>
      <c r="D39" s="67"/>
      <c r="E39" s="15">
        <f>IFERROR(VLOOKUP(C39,RA!B:D,3,0),0)</f>
        <v>118952.3</v>
      </c>
      <c r="F39" s="25">
        <f>IFERROR(VLOOKUP(C39,RA!B:I,8,0),0)</f>
        <v>-3450.33</v>
      </c>
      <c r="G39" s="16">
        <f t="shared" si="0"/>
        <v>122402.63</v>
      </c>
      <c r="H39" s="27">
        <f>RA!J37</f>
        <v>-8.1947096262071302</v>
      </c>
      <c r="I39" s="20">
        <f>IFERROR(VLOOKUP(B39,RMS!C:E,3,FALSE),0)</f>
        <v>118952.3</v>
      </c>
      <c r="J39" s="21">
        <f>IFERROR(VLOOKUP(B39,RMS!C:F,4,FALSE),0)</f>
        <v>122402.63</v>
      </c>
      <c r="K39" s="22">
        <f t="shared" si="1"/>
        <v>0</v>
      </c>
      <c r="L39" s="22">
        <f t="shared" si="2"/>
        <v>0</v>
      </c>
      <c r="M39" s="32"/>
    </row>
    <row r="40" spans="1:13">
      <c r="A40" s="72"/>
      <c r="B40" s="12">
        <v>78</v>
      </c>
      <c r="C40" s="67" t="s">
        <v>39</v>
      </c>
      <c r="D40" s="67"/>
      <c r="E40" s="15">
        <f>IFERROR(VLOOKUP(C40,RA!B:D,3,0),0)</f>
        <v>137478.35</v>
      </c>
      <c r="F40" s="25">
        <f>IFERROR(VLOOKUP(C40,RA!B:I,8,0),0)</f>
        <v>18122.849999999999</v>
      </c>
      <c r="G40" s="16">
        <f t="shared" si="0"/>
        <v>119355.5</v>
      </c>
      <c r="H40" s="27">
        <f>RA!J38</f>
        <v>9.1016389825317603</v>
      </c>
      <c r="I40" s="20">
        <f>IFERROR(VLOOKUP(B40,RMS!C:E,3,FALSE),0)</f>
        <v>137478.35</v>
      </c>
      <c r="J40" s="21">
        <f>IFERROR(VLOOKUP(B40,RMS!C:F,4,FALSE),0)</f>
        <v>119355.5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2"/>
      <c r="B41" s="12">
        <v>9101</v>
      </c>
      <c r="C41" s="68" t="s">
        <v>65</v>
      </c>
      <c r="D41" s="69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4.9998427947274697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2"/>
      <c r="B42" s="12">
        <v>99</v>
      </c>
      <c r="C42" s="67" t="s">
        <v>34</v>
      </c>
      <c r="D42" s="67"/>
      <c r="E42" s="15">
        <f>IFERROR(VLOOKUP(C42,RA!B:D,3,0),0)</f>
        <v>7827.0084999999999</v>
      </c>
      <c r="F42" s="25">
        <f>IFERROR(VLOOKUP(C42,RA!B:I,8,0),0)</f>
        <v>1333.6138000000001</v>
      </c>
      <c r="G42" s="16">
        <f t="shared" si="0"/>
        <v>6493.3946999999998</v>
      </c>
      <c r="H42" s="27">
        <f>RA!J39</f>
        <v>4.9998427947274697</v>
      </c>
      <c r="I42" s="20">
        <f>VLOOKUP(B42,RMS!C:E,3,FALSE)</f>
        <v>7827.0085470085496</v>
      </c>
      <c r="J42" s="21">
        <f>IFERROR(VLOOKUP(B42,RMS!C:F,4,FALSE),0)</f>
        <v>6493.3948717948697</v>
      </c>
      <c r="K42" s="22">
        <f t="shared" si="1"/>
        <v>-4.7008549699967261E-5</v>
      </c>
      <c r="L42" s="22">
        <f t="shared" si="2"/>
        <v>-1.7179486985696713E-4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2"/>
  <sheetViews>
    <sheetView workbookViewId="0">
      <selection sqref="A1:XFD1048576"/>
    </sheetView>
  </sheetViews>
  <sheetFormatPr defaultRowHeight="11.25"/>
  <cols>
    <col min="1" max="1" width="8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2" style="40" bestFit="1" customWidth="1"/>
    <col min="17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3" t="s">
        <v>45</v>
      </c>
      <c r="W1" s="80"/>
    </row>
    <row r="2" spans="1:23" ht="12.7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3"/>
      <c r="W2" s="80"/>
    </row>
    <row r="3" spans="1:23" ht="23.25" thickBo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4" t="s">
        <v>46</v>
      </c>
      <c r="W3" s="80"/>
    </row>
    <row r="4" spans="1:23" ht="12.75" thickTop="1" thickBo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W4" s="80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1" t="s">
        <v>4</v>
      </c>
      <c r="C6" s="8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3" t="s">
        <v>5</v>
      </c>
      <c r="B7" s="84"/>
      <c r="C7" s="85"/>
      <c r="D7" s="52">
        <v>22258486.475200001</v>
      </c>
      <c r="E7" s="63"/>
      <c r="F7" s="63"/>
      <c r="G7" s="52">
        <v>12893445.1656</v>
      </c>
      <c r="H7" s="53">
        <v>72.634126793249607</v>
      </c>
      <c r="I7" s="52">
        <v>2052950.8437999999</v>
      </c>
      <c r="J7" s="53">
        <v>9.2232274916237493</v>
      </c>
      <c r="K7" s="52">
        <v>1430848.4415</v>
      </c>
      <c r="L7" s="53">
        <v>11.097487313301899</v>
      </c>
      <c r="M7" s="53">
        <v>0.43477868393093499</v>
      </c>
      <c r="N7" s="52">
        <v>316227839.76139998</v>
      </c>
      <c r="O7" s="52">
        <v>316227839.76139998</v>
      </c>
      <c r="P7" s="52">
        <v>1036137</v>
      </c>
      <c r="Q7" s="52">
        <v>876427</v>
      </c>
      <c r="R7" s="53">
        <v>18.2228525593118</v>
      </c>
      <c r="S7" s="52">
        <v>21.48218476437</v>
      </c>
      <c r="T7" s="52">
        <v>20.744613076502699</v>
      </c>
      <c r="U7" s="54">
        <v>3.4334109680065099</v>
      </c>
    </row>
    <row r="8" spans="1:23" ht="12" thickBot="1">
      <c r="A8" s="75">
        <v>42742</v>
      </c>
      <c r="B8" s="73" t="s">
        <v>6</v>
      </c>
      <c r="C8" s="74"/>
      <c r="D8" s="55">
        <v>935425.7267</v>
      </c>
      <c r="E8" s="58"/>
      <c r="F8" s="58"/>
      <c r="G8" s="55">
        <v>543207.78960000002</v>
      </c>
      <c r="H8" s="56">
        <v>72.204034001208996</v>
      </c>
      <c r="I8" s="55">
        <v>234678.644</v>
      </c>
      <c r="J8" s="56">
        <v>25.0878971255046</v>
      </c>
      <c r="K8" s="55">
        <v>127669.78449999999</v>
      </c>
      <c r="L8" s="56">
        <v>23.502936987338099</v>
      </c>
      <c r="M8" s="56">
        <v>0.83816903051167901</v>
      </c>
      <c r="N8" s="55">
        <v>11913447.0755</v>
      </c>
      <c r="O8" s="55">
        <v>11913447.0755</v>
      </c>
      <c r="P8" s="55">
        <v>28222</v>
      </c>
      <c r="Q8" s="55">
        <v>23036</v>
      </c>
      <c r="R8" s="56">
        <v>22.512588991144298</v>
      </c>
      <c r="S8" s="55">
        <v>33.145267050527998</v>
      </c>
      <c r="T8" s="55">
        <v>32.105877643688103</v>
      </c>
      <c r="U8" s="57">
        <v>3.1358607105362299</v>
      </c>
    </row>
    <row r="9" spans="1:23" ht="12" thickBot="1">
      <c r="A9" s="76"/>
      <c r="B9" s="73" t="s">
        <v>7</v>
      </c>
      <c r="C9" s="74"/>
      <c r="D9" s="55">
        <v>132469.84510000001</v>
      </c>
      <c r="E9" s="58"/>
      <c r="F9" s="58"/>
      <c r="G9" s="55">
        <v>54825.447800000002</v>
      </c>
      <c r="H9" s="56">
        <v>141.62109096352901</v>
      </c>
      <c r="I9" s="55">
        <v>32458.809399999998</v>
      </c>
      <c r="J9" s="56">
        <v>24.502791088415002</v>
      </c>
      <c r="K9" s="55">
        <v>13246.904699999999</v>
      </c>
      <c r="L9" s="56">
        <v>24.161963525266501</v>
      </c>
      <c r="M9" s="56">
        <v>1.4502938712920601</v>
      </c>
      <c r="N9" s="55">
        <v>828332.01879999996</v>
      </c>
      <c r="O9" s="55">
        <v>828332.01879999996</v>
      </c>
      <c r="P9" s="55">
        <v>7724</v>
      </c>
      <c r="Q9" s="55">
        <v>5100</v>
      </c>
      <c r="R9" s="56">
        <v>51.4509803921569</v>
      </c>
      <c r="S9" s="55">
        <v>17.150420132055899</v>
      </c>
      <c r="T9" s="55">
        <v>16.729425254902001</v>
      </c>
      <c r="U9" s="57">
        <v>2.45472049029916</v>
      </c>
    </row>
    <row r="10" spans="1:23" ht="12" thickBot="1">
      <c r="A10" s="76"/>
      <c r="B10" s="73" t="s">
        <v>8</v>
      </c>
      <c r="C10" s="74"/>
      <c r="D10" s="55">
        <v>173366.75279999999</v>
      </c>
      <c r="E10" s="58"/>
      <c r="F10" s="58"/>
      <c r="G10" s="55">
        <v>75453.107199999999</v>
      </c>
      <c r="H10" s="56">
        <v>129.76754600770099</v>
      </c>
      <c r="I10" s="55">
        <v>44358.824099999998</v>
      </c>
      <c r="J10" s="56">
        <v>25.5866960553696</v>
      </c>
      <c r="K10" s="55">
        <v>23195.2742</v>
      </c>
      <c r="L10" s="56">
        <v>30.741310809795301</v>
      </c>
      <c r="M10" s="56">
        <v>0.91240783435101602</v>
      </c>
      <c r="N10" s="55">
        <v>1750182.9543999999</v>
      </c>
      <c r="O10" s="55">
        <v>1750182.9543999999</v>
      </c>
      <c r="P10" s="55">
        <v>109676</v>
      </c>
      <c r="Q10" s="55">
        <v>89757</v>
      </c>
      <c r="R10" s="56">
        <v>22.1921410029301</v>
      </c>
      <c r="S10" s="55">
        <v>1.5807173201064999</v>
      </c>
      <c r="T10" s="55">
        <v>1.24657519190704</v>
      </c>
      <c r="U10" s="57">
        <v>21.138639018451801</v>
      </c>
    </row>
    <row r="11" spans="1:23" ht="12" thickBot="1">
      <c r="A11" s="76"/>
      <c r="B11" s="73" t="s">
        <v>9</v>
      </c>
      <c r="C11" s="74"/>
      <c r="D11" s="55">
        <v>75928.712199999994</v>
      </c>
      <c r="E11" s="58"/>
      <c r="F11" s="58"/>
      <c r="G11" s="55">
        <v>48787.724499999997</v>
      </c>
      <c r="H11" s="56">
        <v>55.630771834829098</v>
      </c>
      <c r="I11" s="55">
        <v>16588.5422</v>
      </c>
      <c r="J11" s="56">
        <v>21.847522128789599</v>
      </c>
      <c r="K11" s="55">
        <v>11283.1376</v>
      </c>
      <c r="L11" s="56">
        <v>23.127001137345498</v>
      </c>
      <c r="M11" s="56">
        <v>0.47020649646247298</v>
      </c>
      <c r="N11" s="55">
        <v>750976.81920000003</v>
      </c>
      <c r="O11" s="55">
        <v>750976.81920000003</v>
      </c>
      <c r="P11" s="55">
        <v>3182</v>
      </c>
      <c r="Q11" s="55">
        <v>2373</v>
      </c>
      <c r="R11" s="56">
        <v>34.091866835229702</v>
      </c>
      <c r="S11" s="55">
        <v>23.861946008799499</v>
      </c>
      <c r="T11" s="55">
        <v>23.326299072903499</v>
      </c>
      <c r="U11" s="57">
        <v>2.2447747375610998</v>
      </c>
    </row>
    <row r="12" spans="1:23" ht="12" thickBot="1">
      <c r="A12" s="76"/>
      <c r="B12" s="73" t="s">
        <v>10</v>
      </c>
      <c r="C12" s="74"/>
      <c r="D12" s="55">
        <v>239687.71780000001</v>
      </c>
      <c r="E12" s="58"/>
      <c r="F12" s="58"/>
      <c r="G12" s="55">
        <v>157309.82079999999</v>
      </c>
      <c r="H12" s="56">
        <v>52.366658725479901</v>
      </c>
      <c r="I12" s="55">
        <v>32775.807200000003</v>
      </c>
      <c r="J12" s="56">
        <v>13.674379104960501</v>
      </c>
      <c r="K12" s="55">
        <v>23495.579399999999</v>
      </c>
      <c r="L12" s="56">
        <v>14.935863050706599</v>
      </c>
      <c r="M12" s="56">
        <v>0.39497761012865301</v>
      </c>
      <c r="N12" s="55">
        <v>5463347.7084999997</v>
      </c>
      <c r="O12" s="55">
        <v>5463347.7084999997</v>
      </c>
      <c r="P12" s="55">
        <v>1860</v>
      </c>
      <c r="Q12" s="55">
        <v>1498</v>
      </c>
      <c r="R12" s="56">
        <v>24.1655540720961</v>
      </c>
      <c r="S12" s="55">
        <v>128.864364408602</v>
      </c>
      <c r="T12" s="55">
        <v>112.28077469959899</v>
      </c>
      <c r="U12" s="57">
        <v>12.8690268912665</v>
      </c>
    </row>
    <row r="13" spans="1:23" ht="12" thickBot="1">
      <c r="A13" s="76"/>
      <c r="B13" s="73" t="s">
        <v>11</v>
      </c>
      <c r="C13" s="74"/>
      <c r="D13" s="55">
        <v>276163.48609999998</v>
      </c>
      <c r="E13" s="58"/>
      <c r="F13" s="58"/>
      <c r="G13" s="55">
        <v>188453.20329999999</v>
      </c>
      <c r="H13" s="56">
        <v>46.542208497445003</v>
      </c>
      <c r="I13" s="55">
        <v>73921.020600000003</v>
      </c>
      <c r="J13" s="56">
        <v>26.767123215280101</v>
      </c>
      <c r="K13" s="55">
        <v>52910.824000000001</v>
      </c>
      <c r="L13" s="56">
        <v>28.0763728466695</v>
      </c>
      <c r="M13" s="56">
        <v>0.39708692875393498</v>
      </c>
      <c r="N13" s="55">
        <v>4885942.5016000001</v>
      </c>
      <c r="O13" s="55">
        <v>4885942.5016000001</v>
      </c>
      <c r="P13" s="55">
        <v>8625</v>
      </c>
      <c r="Q13" s="55">
        <v>6966</v>
      </c>
      <c r="R13" s="56">
        <v>23.815676141257502</v>
      </c>
      <c r="S13" s="55">
        <v>32.018954910144899</v>
      </c>
      <c r="T13" s="55">
        <v>30.8999604076945</v>
      </c>
      <c r="U13" s="57">
        <v>3.4947877143106498</v>
      </c>
    </row>
    <row r="14" spans="1:23" ht="12" thickBot="1">
      <c r="A14" s="76"/>
      <c r="B14" s="73" t="s">
        <v>12</v>
      </c>
      <c r="C14" s="74"/>
      <c r="D14" s="55">
        <v>101837.6284</v>
      </c>
      <c r="E14" s="58"/>
      <c r="F14" s="58"/>
      <c r="G14" s="55">
        <v>111819.6436</v>
      </c>
      <c r="H14" s="56">
        <v>-8.9268887635767609</v>
      </c>
      <c r="I14" s="55">
        <v>15795.3752</v>
      </c>
      <c r="J14" s="56">
        <v>15.510352556481999</v>
      </c>
      <c r="K14" s="55">
        <v>21080.7523</v>
      </c>
      <c r="L14" s="56">
        <v>18.8524588536607</v>
      </c>
      <c r="M14" s="56">
        <v>-0.25072051626924202</v>
      </c>
      <c r="N14" s="55">
        <v>1502718.0134000001</v>
      </c>
      <c r="O14" s="55">
        <v>1502718.0134000001</v>
      </c>
      <c r="P14" s="55">
        <v>2010</v>
      </c>
      <c r="Q14" s="55">
        <v>1463</v>
      </c>
      <c r="R14" s="56">
        <v>37.3889268626111</v>
      </c>
      <c r="S14" s="55">
        <v>50.665486766169202</v>
      </c>
      <c r="T14" s="55">
        <v>54.074722488038297</v>
      </c>
      <c r="U14" s="57">
        <v>-6.72891141380597</v>
      </c>
    </row>
    <row r="15" spans="1:23" ht="12" thickBot="1">
      <c r="A15" s="76"/>
      <c r="B15" s="73" t="s">
        <v>13</v>
      </c>
      <c r="C15" s="74"/>
      <c r="D15" s="55">
        <v>113308.4629</v>
      </c>
      <c r="E15" s="58"/>
      <c r="F15" s="58"/>
      <c r="G15" s="55">
        <v>83477.041299999997</v>
      </c>
      <c r="H15" s="56">
        <v>35.736079208643503</v>
      </c>
      <c r="I15" s="55">
        <v>3113.0338999999999</v>
      </c>
      <c r="J15" s="56">
        <v>2.7473975202959</v>
      </c>
      <c r="K15" s="55">
        <v>10500.381299999999</v>
      </c>
      <c r="L15" s="56">
        <v>12.578765534182899</v>
      </c>
      <c r="M15" s="56">
        <v>-0.70353134699975095</v>
      </c>
      <c r="N15" s="55">
        <v>1393400.2693</v>
      </c>
      <c r="O15" s="55">
        <v>1393400.2693</v>
      </c>
      <c r="P15" s="55">
        <v>3882</v>
      </c>
      <c r="Q15" s="55">
        <v>3151</v>
      </c>
      <c r="R15" s="56">
        <v>23.1989844493812</v>
      </c>
      <c r="S15" s="55">
        <v>29.1881666409068</v>
      </c>
      <c r="T15" s="55">
        <v>27.567750269755599</v>
      </c>
      <c r="U15" s="57">
        <v>5.5516209397000296</v>
      </c>
    </row>
    <row r="16" spans="1:23" ht="12" thickBot="1">
      <c r="A16" s="76"/>
      <c r="B16" s="73" t="s">
        <v>14</v>
      </c>
      <c r="C16" s="74"/>
      <c r="D16" s="55">
        <v>910786.48849999998</v>
      </c>
      <c r="E16" s="58"/>
      <c r="F16" s="58"/>
      <c r="G16" s="55">
        <v>419212.07549999998</v>
      </c>
      <c r="H16" s="56">
        <v>117.261510755312</v>
      </c>
      <c r="I16" s="55">
        <v>-69677.391799999998</v>
      </c>
      <c r="J16" s="56">
        <v>-7.6502443415419599</v>
      </c>
      <c r="K16" s="55">
        <v>19931.9342</v>
      </c>
      <c r="L16" s="56">
        <v>4.7546183339845101</v>
      </c>
      <c r="M16" s="56">
        <v>-4.4957666978451103</v>
      </c>
      <c r="N16" s="55">
        <v>9830364.1908999998</v>
      </c>
      <c r="O16" s="55">
        <v>9830364.1908999998</v>
      </c>
      <c r="P16" s="55">
        <v>42598</v>
      </c>
      <c r="Q16" s="55">
        <v>32093</v>
      </c>
      <c r="R16" s="56">
        <v>32.732994734054202</v>
      </c>
      <c r="S16" s="55">
        <v>21.380968320108899</v>
      </c>
      <c r="T16" s="55">
        <v>22.003167575483801</v>
      </c>
      <c r="U16" s="57">
        <v>-2.9100611630842099</v>
      </c>
    </row>
    <row r="17" spans="1:21" ht="12" thickBot="1">
      <c r="A17" s="76"/>
      <c r="B17" s="73" t="s">
        <v>15</v>
      </c>
      <c r="C17" s="74"/>
      <c r="D17" s="55">
        <v>1017585.5046</v>
      </c>
      <c r="E17" s="58"/>
      <c r="F17" s="58"/>
      <c r="G17" s="55">
        <v>446725.6361</v>
      </c>
      <c r="H17" s="56">
        <v>127.787577512613</v>
      </c>
      <c r="I17" s="55">
        <v>129668.776</v>
      </c>
      <c r="J17" s="56">
        <v>12.742789221528</v>
      </c>
      <c r="K17" s="55">
        <v>57231.0452</v>
      </c>
      <c r="L17" s="56">
        <v>12.811229214342401</v>
      </c>
      <c r="M17" s="56">
        <v>1.26570693487876</v>
      </c>
      <c r="N17" s="55">
        <v>27122950.096500002</v>
      </c>
      <c r="O17" s="55">
        <v>27122950.096500002</v>
      </c>
      <c r="P17" s="55">
        <v>11795</v>
      </c>
      <c r="Q17" s="55">
        <v>10563</v>
      </c>
      <c r="R17" s="56">
        <v>11.663353214049</v>
      </c>
      <c r="S17" s="55">
        <v>86.272615905044503</v>
      </c>
      <c r="T17" s="55">
        <v>110.861457975954</v>
      </c>
      <c r="U17" s="57">
        <v>-28.501328970913399</v>
      </c>
    </row>
    <row r="18" spans="1:21" ht="12" customHeight="1" thickBot="1">
      <c r="A18" s="76"/>
      <c r="B18" s="73" t="s">
        <v>16</v>
      </c>
      <c r="C18" s="74"/>
      <c r="D18" s="55">
        <v>2522269.0682999999</v>
      </c>
      <c r="E18" s="58"/>
      <c r="F18" s="58"/>
      <c r="G18" s="55">
        <v>1142132.1499000001</v>
      </c>
      <c r="H18" s="56">
        <v>120.838636625441</v>
      </c>
      <c r="I18" s="55">
        <v>364454.3076</v>
      </c>
      <c r="J18" s="56">
        <v>14.4494618825755</v>
      </c>
      <c r="K18" s="55">
        <v>191607.1985</v>
      </c>
      <c r="L18" s="56">
        <v>16.776272213051399</v>
      </c>
      <c r="M18" s="56">
        <v>0.90209089456521596</v>
      </c>
      <c r="N18" s="55">
        <v>34282757.696800001</v>
      </c>
      <c r="O18" s="55">
        <v>34282757.696800001</v>
      </c>
      <c r="P18" s="55">
        <v>88253</v>
      </c>
      <c r="Q18" s="55">
        <v>66148</v>
      </c>
      <c r="R18" s="56">
        <v>33.4174880570841</v>
      </c>
      <c r="S18" s="55">
        <v>28.579981057867698</v>
      </c>
      <c r="T18" s="55">
        <v>27.470194648364298</v>
      </c>
      <c r="U18" s="57">
        <v>3.8830900806280901</v>
      </c>
    </row>
    <row r="19" spans="1:21" ht="12" customHeight="1" thickBot="1">
      <c r="A19" s="76"/>
      <c r="B19" s="73" t="s">
        <v>17</v>
      </c>
      <c r="C19" s="74"/>
      <c r="D19" s="55">
        <v>604334.35560000001</v>
      </c>
      <c r="E19" s="58"/>
      <c r="F19" s="58"/>
      <c r="G19" s="55">
        <v>451702.34659999999</v>
      </c>
      <c r="H19" s="56">
        <v>33.790395411684997</v>
      </c>
      <c r="I19" s="55">
        <v>52290.013899999998</v>
      </c>
      <c r="J19" s="56">
        <v>8.6524973163382395</v>
      </c>
      <c r="K19" s="55">
        <v>41997.318099999997</v>
      </c>
      <c r="L19" s="56">
        <v>9.2975647383984601</v>
      </c>
      <c r="M19" s="56">
        <v>0.24507983522881199</v>
      </c>
      <c r="N19" s="55">
        <v>7094455.4146999996</v>
      </c>
      <c r="O19" s="55">
        <v>7094455.4146999996</v>
      </c>
      <c r="P19" s="55">
        <v>13016</v>
      </c>
      <c r="Q19" s="55">
        <v>10465</v>
      </c>
      <c r="R19" s="56">
        <v>24.376493072145198</v>
      </c>
      <c r="S19" s="55">
        <v>46.430113368162303</v>
      </c>
      <c r="T19" s="55">
        <v>44.850903583373203</v>
      </c>
      <c r="U19" s="57">
        <v>3.4012619617508699</v>
      </c>
    </row>
    <row r="20" spans="1:21" ht="12" thickBot="1">
      <c r="A20" s="76"/>
      <c r="B20" s="73" t="s">
        <v>18</v>
      </c>
      <c r="C20" s="74"/>
      <c r="D20" s="55">
        <v>1552102.2949999999</v>
      </c>
      <c r="E20" s="58"/>
      <c r="F20" s="58"/>
      <c r="G20" s="55">
        <v>942948.04130000004</v>
      </c>
      <c r="H20" s="56">
        <v>64.6010413108432</v>
      </c>
      <c r="I20" s="55">
        <v>129521.8398</v>
      </c>
      <c r="J20" s="56">
        <v>8.3449293398538504</v>
      </c>
      <c r="K20" s="55">
        <v>85235.084600000002</v>
      </c>
      <c r="L20" s="56">
        <v>9.0392132828962897</v>
      </c>
      <c r="M20" s="56">
        <v>0.51958363633747096</v>
      </c>
      <c r="N20" s="55">
        <v>21395005.058899999</v>
      </c>
      <c r="O20" s="55">
        <v>21395005.058899999</v>
      </c>
      <c r="P20" s="55">
        <v>49736</v>
      </c>
      <c r="Q20" s="55">
        <v>42681</v>
      </c>
      <c r="R20" s="56">
        <v>16.5296033363792</v>
      </c>
      <c r="S20" s="55">
        <v>31.206817898504099</v>
      </c>
      <c r="T20" s="55">
        <v>29.0938866825988</v>
      </c>
      <c r="U20" s="57">
        <v>6.7707358782215596</v>
      </c>
    </row>
    <row r="21" spans="1:21" ht="12" customHeight="1" thickBot="1">
      <c r="A21" s="76"/>
      <c r="B21" s="73" t="s">
        <v>19</v>
      </c>
      <c r="C21" s="74"/>
      <c r="D21" s="55">
        <v>495105.82059999998</v>
      </c>
      <c r="E21" s="58"/>
      <c r="F21" s="58"/>
      <c r="G21" s="55">
        <v>287348.74650000001</v>
      </c>
      <c r="H21" s="56">
        <v>72.301367808472406</v>
      </c>
      <c r="I21" s="55">
        <v>62035.969700000001</v>
      </c>
      <c r="J21" s="56">
        <v>12.529840514664301</v>
      </c>
      <c r="K21" s="55">
        <v>38884.304600000003</v>
      </c>
      <c r="L21" s="56">
        <v>13.5320947363172</v>
      </c>
      <c r="M21" s="56">
        <v>0.59539871776439102</v>
      </c>
      <c r="N21" s="55">
        <v>4031633.5841000001</v>
      </c>
      <c r="O21" s="55">
        <v>4031633.5841000001</v>
      </c>
      <c r="P21" s="55">
        <v>34688</v>
      </c>
      <c r="Q21" s="55">
        <v>29795</v>
      </c>
      <c r="R21" s="56">
        <v>16.4222184930357</v>
      </c>
      <c r="S21" s="55">
        <v>14.2731152156365</v>
      </c>
      <c r="T21" s="55">
        <v>13.394204635005901</v>
      </c>
      <c r="U21" s="57">
        <v>6.1578048474504596</v>
      </c>
    </row>
    <row r="22" spans="1:21" ht="12" customHeight="1" thickBot="1">
      <c r="A22" s="76"/>
      <c r="B22" s="73" t="s">
        <v>20</v>
      </c>
      <c r="C22" s="74"/>
      <c r="D22" s="55">
        <v>1449216.0024000001</v>
      </c>
      <c r="E22" s="58"/>
      <c r="F22" s="58"/>
      <c r="G22" s="55">
        <v>786763.99450000003</v>
      </c>
      <c r="H22" s="56">
        <v>84.1995836783301</v>
      </c>
      <c r="I22" s="55">
        <v>79404.842099999994</v>
      </c>
      <c r="J22" s="56">
        <v>5.4791585221595804</v>
      </c>
      <c r="K22" s="55">
        <v>83453.986000000004</v>
      </c>
      <c r="L22" s="56">
        <v>10.6072451946706</v>
      </c>
      <c r="M22" s="56">
        <v>-4.8519478746047999E-2</v>
      </c>
      <c r="N22" s="55">
        <v>10232542.7393</v>
      </c>
      <c r="O22" s="55">
        <v>10232542.7393</v>
      </c>
      <c r="P22" s="55">
        <v>78108</v>
      </c>
      <c r="Q22" s="55">
        <v>62517</v>
      </c>
      <c r="R22" s="56">
        <v>24.938816641873402</v>
      </c>
      <c r="S22" s="55">
        <v>18.554002181594701</v>
      </c>
      <c r="T22" s="55">
        <v>17.974637292256499</v>
      </c>
      <c r="U22" s="57">
        <v>3.1225871575725601</v>
      </c>
    </row>
    <row r="23" spans="1:21" ht="12" thickBot="1">
      <c r="A23" s="76"/>
      <c r="B23" s="73" t="s">
        <v>21</v>
      </c>
      <c r="C23" s="74"/>
      <c r="D23" s="55">
        <v>2314152.0227999999</v>
      </c>
      <c r="E23" s="58"/>
      <c r="F23" s="58"/>
      <c r="G23" s="55">
        <v>1779179.9979999999</v>
      </c>
      <c r="H23" s="56">
        <v>30.068459931056399</v>
      </c>
      <c r="I23" s="55">
        <v>213288.704</v>
      </c>
      <c r="J23" s="56">
        <v>9.2167109981794599</v>
      </c>
      <c r="K23" s="55">
        <v>133036.63399999999</v>
      </c>
      <c r="L23" s="56">
        <v>7.4774128615175703</v>
      </c>
      <c r="M23" s="56">
        <v>0.60323286591872105</v>
      </c>
      <c r="N23" s="55">
        <v>46480951.744599998</v>
      </c>
      <c r="O23" s="55">
        <v>46480951.744599998</v>
      </c>
      <c r="P23" s="55">
        <v>71146</v>
      </c>
      <c r="Q23" s="55">
        <v>60401</v>
      </c>
      <c r="R23" s="56">
        <v>17.789440572176002</v>
      </c>
      <c r="S23" s="55">
        <v>32.526804357237197</v>
      </c>
      <c r="T23" s="55">
        <v>31.954664358205999</v>
      </c>
      <c r="U23" s="57">
        <v>1.75898004841642</v>
      </c>
    </row>
    <row r="24" spans="1:21" ht="12" thickBot="1">
      <c r="A24" s="76"/>
      <c r="B24" s="73" t="s">
        <v>22</v>
      </c>
      <c r="C24" s="74"/>
      <c r="D24" s="55">
        <v>348689.2831</v>
      </c>
      <c r="E24" s="58"/>
      <c r="F24" s="58"/>
      <c r="G24" s="55">
        <v>253785.4816</v>
      </c>
      <c r="H24" s="56">
        <v>37.395283962532297</v>
      </c>
      <c r="I24" s="55">
        <v>48071.016199999998</v>
      </c>
      <c r="J24" s="56">
        <v>13.7862040876702</v>
      </c>
      <c r="K24" s="55">
        <v>34584.660000000003</v>
      </c>
      <c r="L24" s="56">
        <v>13.6275171384745</v>
      </c>
      <c r="M24" s="56">
        <v>0.38995196714381503</v>
      </c>
      <c r="N24" s="55">
        <v>2988620.9462000001</v>
      </c>
      <c r="O24" s="55">
        <v>2988620.9462000001</v>
      </c>
      <c r="P24" s="55">
        <v>30979</v>
      </c>
      <c r="Q24" s="55">
        <v>26497</v>
      </c>
      <c r="R24" s="56">
        <v>16.915122466694299</v>
      </c>
      <c r="S24" s="55">
        <v>11.255666196455699</v>
      </c>
      <c r="T24" s="55">
        <v>11.1345539193116</v>
      </c>
      <c r="U24" s="57">
        <v>1.0760116285447601</v>
      </c>
    </row>
    <row r="25" spans="1:21" ht="12" thickBot="1">
      <c r="A25" s="76"/>
      <c r="B25" s="73" t="s">
        <v>23</v>
      </c>
      <c r="C25" s="74"/>
      <c r="D25" s="55">
        <v>590961.34589999996</v>
      </c>
      <c r="E25" s="58"/>
      <c r="F25" s="58"/>
      <c r="G25" s="55">
        <v>305523.61379999999</v>
      </c>
      <c r="H25" s="56">
        <v>93.425751466415804</v>
      </c>
      <c r="I25" s="55">
        <v>23788.870599999998</v>
      </c>
      <c r="J25" s="56">
        <v>4.0254528938387599</v>
      </c>
      <c r="K25" s="55">
        <v>14616.096100000001</v>
      </c>
      <c r="L25" s="56">
        <v>4.7839497308276497</v>
      </c>
      <c r="M25" s="56">
        <v>0.627580335901048</v>
      </c>
      <c r="N25" s="55">
        <v>7124925.9002999999</v>
      </c>
      <c r="O25" s="55">
        <v>7124925.9002999999</v>
      </c>
      <c r="P25" s="55">
        <v>24429</v>
      </c>
      <c r="Q25" s="55">
        <v>19309</v>
      </c>
      <c r="R25" s="56">
        <v>26.5161323735046</v>
      </c>
      <c r="S25" s="55">
        <v>24.190975721478601</v>
      </c>
      <c r="T25" s="55">
        <v>23.094951079807299</v>
      </c>
      <c r="U25" s="57">
        <v>4.53071696772483</v>
      </c>
    </row>
    <row r="26" spans="1:21" ht="12" thickBot="1">
      <c r="A26" s="76"/>
      <c r="B26" s="73" t="s">
        <v>24</v>
      </c>
      <c r="C26" s="74"/>
      <c r="D26" s="55">
        <v>973551.85129999998</v>
      </c>
      <c r="E26" s="58"/>
      <c r="F26" s="58"/>
      <c r="G26" s="55">
        <v>527573.91610000003</v>
      </c>
      <c r="H26" s="56">
        <v>84.533734817069003</v>
      </c>
      <c r="I26" s="55">
        <v>199240.18799999999</v>
      </c>
      <c r="J26" s="56">
        <v>20.4652877742414</v>
      </c>
      <c r="K26" s="55">
        <v>122682.78230000001</v>
      </c>
      <c r="L26" s="56">
        <v>23.254140994481201</v>
      </c>
      <c r="M26" s="56">
        <v>0.62402730248480798</v>
      </c>
      <c r="N26" s="55">
        <v>8066798.7046999997</v>
      </c>
      <c r="O26" s="55">
        <v>8066798.7046999997</v>
      </c>
      <c r="P26" s="55">
        <v>58961</v>
      </c>
      <c r="Q26" s="55">
        <v>50820</v>
      </c>
      <c r="R26" s="56">
        <v>16.0192837465565</v>
      </c>
      <c r="S26" s="55">
        <v>16.511793410898701</v>
      </c>
      <c r="T26" s="55">
        <v>16.292814921290798</v>
      </c>
      <c r="U26" s="57">
        <v>1.3261944608837</v>
      </c>
    </row>
    <row r="27" spans="1:21" ht="12" thickBot="1">
      <c r="A27" s="76"/>
      <c r="B27" s="73" t="s">
        <v>25</v>
      </c>
      <c r="C27" s="74"/>
      <c r="D27" s="55">
        <v>303205.03289999999</v>
      </c>
      <c r="E27" s="58"/>
      <c r="F27" s="58"/>
      <c r="G27" s="55">
        <v>199155.69200000001</v>
      </c>
      <c r="H27" s="56">
        <v>52.245225760356398</v>
      </c>
      <c r="I27" s="55">
        <v>72235.494699999996</v>
      </c>
      <c r="J27" s="56">
        <v>23.8239761421849</v>
      </c>
      <c r="K27" s="55">
        <v>53478.695200000002</v>
      </c>
      <c r="L27" s="56">
        <v>26.852707378305801</v>
      </c>
      <c r="M27" s="56">
        <v>0.350734052688705</v>
      </c>
      <c r="N27" s="55">
        <v>1970114.1806999999</v>
      </c>
      <c r="O27" s="55">
        <v>1970114.1806999999</v>
      </c>
      <c r="P27" s="55">
        <v>36607</v>
      </c>
      <c r="Q27" s="55">
        <v>31045</v>
      </c>
      <c r="R27" s="56">
        <v>17.915928490900299</v>
      </c>
      <c r="S27" s="55">
        <v>8.2827063922200708</v>
      </c>
      <c r="T27" s="55">
        <v>8.1233903881462393</v>
      </c>
      <c r="U27" s="57">
        <v>1.9234776234912001</v>
      </c>
    </row>
    <row r="28" spans="1:21" ht="12" thickBot="1">
      <c r="A28" s="76"/>
      <c r="B28" s="73" t="s">
        <v>26</v>
      </c>
      <c r="C28" s="74"/>
      <c r="D28" s="55">
        <v>1475353.7383999999</v>
      </c>
      <c r="E28" s="58"/>
      <c r="F28" s="58"/>
      <c r="G28" s="55">
        <v>1116128.9538</v>
      </c>
      <c r="H28" s="56">
        <v>32.184881807516398</v>
      </c>
      <c r="I28" s="55">
        <v>13068.726699999999</v>
      </c>
      <c r="J28" s="56">
        <v>0.88580293388979703</v>
      </c>
      <c r="K28" s="55">
        <v>34098.9107</v>
      </c>
      <c r="L28" s="56">
        <v>3.0551049306539402</v>
      </c>
      <c r="M28" s="56">
        <v>-0.61674063975304605</v>
      </c>
      <c r="N28" s="55">
        <v>14768425.059599999</v>
      </c>
      <c r="O28" s="55">
        <v>14768425.059599999</v>
      </c>
      <c r="P28" s="55">
        <v>49243</v>
      </c>
      <c r="Q28" s="55">
        <v>43653</v>
      </c>
      <c r="R28" s="56">
        <v>12.8055345566169</v>
      </c>
      <c r="S28" s="55">
        <v>29.960679454947901</v>
      </c>
      <c r="T28" s="55">
        <v>29.1264263761941</v>
      </c>
      <c r="U28" s="57">
        <v>2.7844931888420899</v>
      </c>
    </row>
    <row r="29" spans="1:21" ht="12" thickBot="1">
      <c r="A29" s="76"/>
      <c r="B29" s="73" t="s">
        <v>27</v>
      </c>
      <c r="C29" s="74"/>
      <c r="D29" s="55">
        <v>794579.18099999998</v>
      </c>
      <c r="E29" s="58"/>
      <c r="F29" s="58"/>
      <c r="G29" s="55">
        <v>649080.26300000004</v>
      </c>
      <c r="H29" s="56">
        <v>22.416167351555998</v>
      </c>
      <c r="I29" s="55">
        <v>120841.78780000001</v>
      </c>
      <c r="J29" s="56">
        <v>15.2082751083306</v>
      </c>
      <c r="K29" s="55">
        <v>94292.078399999999</v>
      </c>
      <c r="L29" s="56">
        <v>14.527029055573101</v>
      </c>
      <c r="M29" s="56">
        <v>0.28156882158618302</v>
      </c>
      <c r="N29" s="55">
        <v>5968094.3776000002</v>
      </c>
      <c r="O29" s="55">
        <v>5968094.3776000002</v>
      </c>
      <c r="P29" s="55">
        <v>111214</v>
      </c>
      <c r="Q29" s="55">
        <v>104623</v>
      </c>
      <c r="R29" s="56">
        <v>6.2997620026189303</v>
      </c>
      <c r="S29" s="55">
        <v>7.1445967324257698</v>
      </c>
      <c r="T29" s="55">
        <v>6.6899368456266801</v>
      </c>
      <c r="U29" s="57">
        <v>6.3636885863077604</v>
      </c>
    </row>
    <row r="30" spans="1:21" ht="12" thickBot="1">
      <c r="A30" s="76"/>
      <c r="B30" s="73" t="s">
        <v>28</v>
      </c>
      <c r="C30" s="74"/>
      <c r="D30" s="55">
        <v>1257121.8372</v>
      </c>
      <c r="E30" s="58"/>
      <c r="F30" s="58"/>
      <c r="G30" s="55">
        <v>604145.37399999995</v>
      </c>
      <c r="H30" s="56">
        <v>108.08267203582</v>
      </c>
      <c r="I30" s="55">
        <v>143279.9008</v>
      </c>
      <c r="J30" s="56">
        <v>11.397455406480599</v>
      </c>
      <c r="K30" s="55">
        <v>75886.328200000004</v>
      </c>
      <c r="L30" s="56">
        <v>12.5609383876537</v>
      </c>
      <c r="M30" s="56">
        <v>0.88808582782372703</v>
      </c>
      <c r="N30" s="55">
        <v>10018840.8029</v>
      </c>
      <c r="O30" s="55">
        <v>10018840.8029</v>
      </c>
      <c r="P30" s="55">
        <v>83953</v>
      </c>
      <c r="Q30" s="55">
        <v>74102</v>
      </c>
      <c r="R30" s="56">
        <v>13.293838222989899</v>
      </c>
      <c r="S30" s="55">
        <v>14.974114530749301</v>
      </c>
      <c r="T30" s="55">
        <v>14.3556363296537</v>
      </c>
      <c r="U30" s="57">
        <v>4.13031568461414</v>
      </c>
    </row>
    <row r="31" spans="1:21" ht="12" thickBot="1">
      <c r="A31" s="76"/>
      <c r="B31" s="73" t="s">
        <v>29</v>
      </c>
      <c r="C31" s="74"/>
      <c r="D31" s="55">
        <v>1478781.0481</v>
      </c>
      <c r="E31" s="58"/>
      <c r="F31" s="58"/>
      <c r="G31" s="55">
        <v>437200.92379999999</v>
      </c>
      <c r="H31" s="56">
        <v>238.23831735005101</v>
      </c>
      <c r="I31" s="55">
        <v>-46354.083299999998</v>
      </c>
      <c r="J31" s="56">
        <v>-3.1346143744239701</v>
      </c>
      <c r="K31" s="55">
        <v>30538.6486</v>
      </c>
      <c r="L31" s="56">
        <v>6.9850375279559298</v>
      </c>
      <c r="M31" s="56">
        <v>-2.5178825987735398</v>
      </c>
      <c r="N31" s="55">
        <v>38700834.732600003</v>
      </c>
      <c r="O31" s="55">
        <v>38700834.732600003</v>
      </c>
      <c r="P31" s="55">
        <v>34785</v>
      </c>
      <c r="Q31" s="55">
        <v>32169</v>
      </c>
      <c r="R31" s="56">
        <v>8.1320525972209197</v>
      </c>
      <c r="S31" s="55">
        <v>42.512032430645398</v>
      </c>
      <c r="T31" s="55">
        <v>38.093508153812699</v>
      </c>
      <c r="U31" s="57">
        <v>10.393585119792</v>
      </c>
    </row>
    <row r="32" spans="1:21" ht="12" thickBot="1">
      <c r="A32" s="76"/>
      <c r="B32" s="73" t="s">
        <v>30</v>
      </c>
      <c r="C32" s="74"/>
      <c r="D32" s="55">
        <v>159015.7499</v>
      </c>
      <c r="E32" s="58"/>
      <c r="F32" s="58"/>
      <c r="G32" s="55">
        <v>87997.354000000007</v>
      </c>
      <c r="H32" s="56">
        <v>80.705149270738303</v>
      </c>
      <c r="I32" s="55">
        <v>34611.42</v>
      </c>
      <c r="J32" s="56">
        <v>21.7660326236653</v>
      </c>
      <c r="K32" s="55">
        <v>24316.6525</v>
      </c>
      <c r="L32" s="56">
        <v>27.633390544902099</v>
      </c>
      <c r="M32" s="56">
        <v>0.42336285802496898</v>
      </c>
      <c r="N32" s="55">
        <v>1027057.8602999999</v>
      </c>
      <c r="O32" s="55">
        <v>1027057.8602999999</v>
      </c>
      <c r="P32" s="55">
        <v>27916</v>
      </c>
      <c r="Q32" s="55">
        <v>25271</v>
      </c>
      <c r="R32" s="56">
        <v>10.4665426773772</v>
      </c>
      <c r="S32" s="55">
        <v>5.6962225927783301</v>
      </c>
      <c r="T32" s="55">
        <v>5.2006245221795702</v>
      </c>
      <c r="U32" s="57">
        <v>8.7004688199347999</v>
      </c>
    </row>
    <row r="33" spans="1:21" ht="12" thickBot="1">
      <c r="A33" s="76"/>
      <c r="B33" s="73" t="s">
        <v>31</v>
      </c>
      <c r="C33" s="74"/>
      <c r="D33" s="55">
        <v>376295.56920000003</v>
      </c>
      <c r="E33" s="58"/>
      <c r="F33" s="58"/>
      <c r="G33" s="55">
        <v>220447.92199999999</v>
      </c>
      <c r="H33" s="56">
        <v>70.695902136922896</v>
      </c>
      <c r="I33" s="55">
        <v>16716.8226</v>
      </c>
      <c r="J33" s="56">
        <v>4.4424712827577997</v>
      </c>
      <c r="K33" s="55">
        <v>15577.4084</v>
      </c>
      <c r="L33" s="56">
        <v>7.0662532260113604</v>
      </c>
      <c r="M33" s="56">
        <v>7.3145299316925996E-2</v>
      </c>
      <c r="N33" s="55">
        <v>2976527.9224999999</v>
      </c>
      <c r="O33" s="55">
        <v>2976527.9224999999</v>
      </c>
      <c r="P33" s="55">
        <v>20546</v>
      </c>
      <c r="Q33" s="55">
        <v>18519</v>
      </c>
      <c r="R33" s="56">
        <v>10.9455154165992</v>
      </c>
      <c r="S33" s="55">
        <v>18.314784834030998</v>
      </c>
      <c r="T33" s="55">
        <v>17.692885047788799</v>
      </c>
      <c r="U33" s="57">
        <v>3.3956161204069302</v>
      </c>
    </row>
    <row r="34" spans="1:21" ht="12" customHeight="1" thickBot="1">
      <c r="A34" s="76"/>
      <c r="B34" s="73" t="s">
        <v>61</v>
      </c>
      <c r="C34" s="74"/>
      <c r="D34" s="55">
        <v>172549.19</v>
      </c>
      <c r="E34" s="58"/>
      <c r="F34" s="58"/>
      <c r="G34" s="55">
        <v>118853.92</v>
      </c>
      <c r="H34" s="56">
        <v>45.177533900438497</v>
      </c>
      <c r="I34" s="55">
        <v>17460.490000000002</v>
      </c>
      <c r="J34" s="56">
        <v>10.119137620988001</v>
      </c>
      <c r="K34" s="55">
        <v>-943.44</v>
      </c>
      <c r="L34" s="56">
        <v>-0.79378113906550196</v>
      </c>
      <c r="M34" s="56">
        <v>-19.5072606631052</v>
      </c>
      <c r="N34" s="55">
        <v>4650372.6500000004</v>
      </c>
      <c r="O34" s="55">
        <v>4650372.6500000004</v>
      </c>
      <c r="P34" s="55">
        <v>114</v>
      </c>
      <c r="Q34" s="55">
        <v>112</v>
      </c>
      <c r="R34" s="56">
        <v>1.78571428571428</v>
      </c>
      <c r="S34" s="55">
        <v>1513.58938596491</v>
      </c>
      <c r="T34" s="55">
        <v>1520.6463392857099</v>
      </c>
      <c r="U34" s="57">
        <v>-0.46623961466956398</v>
      </c>
    </row>
    <row r="35" spans="1:21" ht="12" customHeight="1" thickBot="1">
      <c r="A35" s="76"/>
      <c r="B35" s="73" t="s">
        <v>35</v>
      </c>
      <c r="C35" s="74"/>
      <c r="D35" s="55">
        <v>299949.73</v>
      </c>
      <c r="E35" s="58"/>
      <c r="F35" s="58"/>
      <c r="G35" s="55">
        <v>173679.57</v>
      </c>
      <c r="H35" s="56">
        <v>72.702943702589806</v>
      </c>
      <c r="I35" s="55">
        <v>-30266.400000000001</v>
      </c>
      <c r="J35" s="56">
        <v>-10.090490829913399</v>
      </c>
      <c r="K35" s="55">
        <v>-14565.82</v>
      </c>
      <c r="L35" s="56">
        <v>-8.3866052869661107</v>
      </c>
      <c r="M35" s="56">
        <v>1.07790567232054</v>
      </c>
      <c r="N35" s="55">
        <v>9044949.4900000002</v>
      </c>
      <c r="O35" s="55">
        <v>9044949.4900000002</v>
      </c>
      <c r="P35" s="55">
        <v>131</v>
      </c>
      <c r="Q35" s="55">
        <v>113</v>
      </c>
      <c r="R35" s="56">
        <v>15.929203539823</v>
      </c>
      <c r="S35" s="55">
        <v>2289.69259541985</v>
      </c>
      <c r="T35" s="55">
        <v>2289.7492920353998</v>
      </c>
      <c r="U35" s="57">
        <v>-2.4761671354519999E-3</v>
      </c>
    </row>
    <row r="36" spans="1:21" ht="12" customHeight="1" thickBot="1">
      <c r="A36" s="76"/>
      <c r="B36" s="73" t="s">
        <v>36</v>
      </c>
      <c r="C36" s="74"/>
      <c r="D36" s="55">
        <v>56623.97</v>
      </c>
      <c r="E36" s="58"/>
      <c r="F36" s="58"/>
      <c r="G36" s="55">
        <v>32293.16</v>
      </c>
      <c r="H36" s="56">
        <v>75.343540241958394</v>
      </c>
      <c r="I36" s="55">
        <v>-374.31</v>
      </c>
      <c r="J36" s="56">
        <v>-0.66104513689167299</v>
      </c>
      <c r="K36" s="55">
        <v>542.74</v>
      </c>
      <c r="L36" s="56">
        <v>1.68066550315918</v>
      </c>
      <c r="M36" s="56">
        <v>-1.68966724398423</v>
      </c>
      <c r="N36" s="55">
        <v>3270077.04</v>
      </c>
      <c r="O36" s="55">
        <v>3270077.04</v>
      </c>
      <c r="P36" s="55">
        <v>34</v>
      </c>
      <c r="Q36" s="55">
        <v>25</v>
      </c>
      <c r="R36" s="56">
        <v>36</v>
      </c>
      <c r="S36" s="55">
        <v>1665.41088235294</v>
      </c>
      <c r="T36" s="55">
        <v>1931.8296</v>
      </c>
      <c r="U36" s="57">
        <v>-15.9971764607815</v>
      </c>
    </row>
    <row r="37" spans="1:21" ht="12" customHeight="1" thickBot="1">
      <c r="A37" s="76"/>
      <c r="B37" s="73" t="s">
        <v>37</v>
      </c>
      <c r="C37" s="74"/>
      <c r="D37" s="55">
        <v>228297.29</v>
      </c>
      <c r="E37" s="58"/>
      <c r="F37" s="58"/>
      <c r="G37" s="55">
        <v>115073.59</v>
      </c>
      <c r="H37" s="56">
        <v>98.392428705839507</v>
      </c>
      <c r="I37" s="55">
        <v>-18708.3</v>
      </c>
      <c r="J37" s="56">
        <v>-8.1947096262071302</v>
      </c>
      <c r="K37" s="55">
        <v>-11934.17</v>
      </c>
      <c r="L37" s="56">
        <v>-10.3709026545535</v>
      </c>
      <c r="M37" s="56">
        <v>0.56762472798694796</v>
      </c>
      <c r="N37" s="55">
        <v>5239497.2300000004</v>
      </c>
      <c r="O37" s="55">
        <v>5239497.2300000004</v>
      </c>
      <c r="P37" s="55">
        <v>136</v>
      </c>
      <c r="Q37" s="55">
        <v>85</v>
      </c>
      <c r="R37" s="56">
        <v>60</v>
      </c>
      <c r="S37" s="55">
        <v>1678.6565441176499</v>
      </c>
      <c r="T37" s="55">
        <v>1399.60976470588</v>
      </c>
      <c r="U37" s="57">
        <v>16.623220538447899</v>
      </c>
    </row>
    <row r="38" spans="1:21" ht="12" customHeight="1" thickBot="1">
      <c r="A38" s="76"/>
      <c r="B38" s="73" t="s">
        <v>32</v>
      </c>
      <c r="C38" s="74"/>
      <c r="D38" s="55">
        <v>9292.3076999999994</v>
      </c>
      <c r="E38" s="58"/>
      <c r="F38" s="58"/>
      <c r="G38" s="55">
        <v>49347.008199999997</v>
      </c>
      <c r="H38" s="56">
        <v>-81.169460846868503</v>
      </c>
      <c r="I38" s="55">
        <v>845.75229999999999</v>
      </c>
      <c r="J38" s="56">
        <v>9.1016389825317603</v>
      </c>
      <c r="K38" s="55">
        <v>2270.5729000000001</v>
      </c>
      <c r="L38" s="56">
        <v>4.6012372032718298</v>
      </c>
      <c r="M38" s="56">
        <v>-0.62751590138330304</v>
      </c>
      <c r="N38" s="55">
        <v>217494.4425</v>
      </c>
      <c r="O38" s="55">
        <v>217494.4425</v>
      </c>
      <c r="P38" s="55">
        <v>39</v>
      </c>
      <c r="Q38" s="55">
        <v>37</v>
      </c>
      <c r="R38" s="56">
        <v>5.4054054054053999</v>
      </c>
      <c r="S38" s="55">
        <v>238.26429999999999</v>
      </c>
      <c r="T38" s="55">
        <v>209.97919999999999</v>
      </c>
      <c r="U38" s="57">
        <v>11.8713126557357</v>
      </c>
    </row>
    <row r="39" spans="1:21" ht="12" customHeight="1" thickBot="1">
      <c r="A39" s="76"/>
      <c r="B39" s="73" t="s">
        <v>33</v>
      </c>
      <c r="C39" s="74"/>
      <c r="D39" s="55">
        <v>556221.80220000003</v>
      </c>
      <c r="E39" s="58"/>
      <c r="F39" s="58"/>
      <c r="G39" s="55">
        <v>336095.48</v>
      </c>
      <c r="H39" s="56">
        <v>65.495174823535294</v>
      </c>
      <c r="I39" s="55">
        <v>27810.215700000001</v>
      </c>
      <c r="J39" s="56">
        <v>4.9998427947274697</v>
      </c>
      <c r="K39" s="55">
        <v>20000.170099999999</v>
      </c>
      <c r="L39" s="56">
        <v>5.9507405752674796</v>
      </c>
      <c r="M39" s="56">
        <v>0.39049895880635499</v>
      </c>
      <c r="N39" s="55">
        <v>5555235.7523999996</v>
      </c>
      <c r="O39" s="55">
        <v>5555235.7523999996</v>
      </c>
      <c r="P39" s="55">
        <v>2317</v>
      </c>
      <c r="Q39" s="55">
        <v>1915</v>
      </c>
      <c r="R39" s="56">
        <v>20.9921671018277</v>
      </c>
      <c r="S39" s="55">
        <v>240.061200776867</v>
      </c>
      <c r="T39" s="55">
        <v>242.60588443864199</v>
      </c>
      <c r="U39" s="57">
        <v>-1.0600145519312301</v>
      </c>
    </row>
    <row r="40" spans="1:21" ht="12" customHeight="1" thickBot="1">
      <c r="A40" s="76"/>
      <c r="B40" s="73" t="s">
        <v>38</v>
      </c>
      <c r="C40" s="74"/>
      <c r="D40" s="55">
        <v>118952.3</v>
      </c>
      <c r="E40" s="58"/>
      <c r="F40" s="58"/>
      <c r="G40" s="55">
        <v>83960.7</v>
      </c>
      <c r="H40" s="56">
        <v>41.676165158222801</v>
      </c>
      <c r="I40" s="55">
        <v>-3450.33</v>
      </c>
      <c r="J40" s="56">
        <v>-2.9005996521294701</v>
      </c>
      <c r="K40" s="55">
        <v>-6606.8</v>
      </c>
      <c r="L40" s="56">
        <v>-7.8689196254914497</v>
      </c>
      <c r="M40" s="56">
        <v>-0.477760791911364</v>
      </c>
      <c r="N40" s="55">
        <v>3802604.72</v>
      </c>
      <c r="O40" s="55">
        <v>3802604.72</v>
      </c>
      <c r="P40" s="55">
        <v>90</v>
      </c>
      <c r="Q40" s="55">
        <v>63</v>
      </c>
      <c r="R40" s="56">
        <v>42.857142857142897</v>
      </c>
      <c r="S40" s="55">
        <v>1321.6922222222199</v>
      </c>
      <c r="T40" s="55">
        <v>1340.8076190476199</v>
      </c>
      <c r="U40" s="57">
        <v>-1.44628200907903</v>
      </c>
    </row>
    <row r="41" spans="1:21" ht="12" thickBot="1">
      <c r="A41" s="76"/>
      <c r="B41" s="73" t="s">
        <v>39</v>
      </c>
      <c r="C41" s="74"/>
      <c r="D41" s="55">
        <v>137478.35</v>
      </c>
      <c r="E41" s="58"/>
      <c r="F41" s="58"/>
      <c r="G41" s="55">
        <v>52967.57</v>
      </c>
      <c r="H41" s="56">
        <v>159.551929605228</v>
      </c>
      <c r="I41" s="55">
        <v>18122.849999999999</v>
      </c>
      <c r="J41" s="56">
        <v>13.182330163258399</v>
      </c>
      <c r="K41" s="55">
        <v>6794.8</v>
      </c>
      <c r="L41" s="56">
        <v>12.8282267810285</v>
      </c>
      <c r="M41" s="56">
        <v>1.6671645964561099</v>
      </c>
      <c r="N41" s="55">
        <v>1827925.24</v>
      </c>
      <c r="O41" s="55">
        <v>1827925.24</v>
      </c>
      <c r="P41" s="55">
        <v>115</v>
      </c>
      <c r="Q41" s="55">
        <v>57</v>
      </c>
      <c r="R41" s="56">
        <v>101.754385964912</v>
      </c>
      <c r="S41" s="55">
        <v>1195.46391304348</v>
      </c>
      <c r="T41" s="55">
        <v>1194.3033333333301</v>
      </c>
      <c r="U41" s="57">
        <v>9.7081952661394993E-2</v>
      </c>
    </row>
    <row r="42" spans="1:21" ht="12" customHeight="1" thickBot="1">
      <c r="A42" s="77"/>
      <c r="B42" s="73" t="s">
        <v>34</v>
      </c>
      <c r="C42" s="74"/>
      <c r="D42" s="59">
        <v>7827.0084999999999</v>
      </c>
      <c r="E42" s="60"/>
      <c r="F42" s="60"/>
      <c r="G42" s="59">
        <v>10787.906800000001</v>
      </c>
      <c r="H42" s="61">
        <v>-27.446457917118799</v>
      </c>
      <c r="I42" s="59">
        <v>1333.6138000000001</v>
      </c>
      <c r="J42" s="61">
        <v>17.038614433598699</v>
      </c>
      <c r="K42" s="59">
        <v>457.98489999999998</v>
      </c>
      <c r="L42" s="61">
        <v>4.2453546224555803</v>
      </c>
      <c r="M42" s="61">
        <v>1.91191652825235</v>
      </c>
      <c r="N42" s="59">
        <v>50434.8226</v>
      </c>
      <c r="O42" s="59">
        <v>50434.8226</v>
      </c>
      <c r="P42" s="59">
        <v>7</v>
      </c>
      <c r="Q42" s="59">
        <v>5</v>
      </c>
      <c r="R42" s="61">
        <v>40</v>
      </c>
      <c r="S42" s="59">
        <v>1118.14407142857</v>
      </c>
      <c r="T42" s="59">
        <v>3843.4393799999998</v>
      </c>
      <c r="U42" s="62">
        <v>-243.733824487351</v>
      </c>
    </row>
  </sheetData>
  <mergeCells count="40">
    <mergeCell ref="B28:C28"/>
    <mergeCell ref="B27:C27"/>
    <mergeCell ref="B18:C18"/>
    <mergeCell ref="B25:C25"/>
    <mergeCell ref="B26:C26"/>
    <mergeCell ref="B21:C21"/>
    <mergeCell ref="B22:C22"/>
    <mergeCell ref="B23:C23"/>
    <mergeCell ref="B24:C2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0:C20"/>
    <mergeCell ref="A1:U4"/>
    <mergeCell ref="W1:W4"/>
    <mergeCell ref="B6:C6"/>
    <mergeCell ref="A7:C7"/>
    <mergeCell ref="B8:C8"/>
    <mergeCell ref="B29:C29"/>
    <mergeCell ref="A8:A42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B30:C30"/>
    <mergeCell ref="B19:C19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42742</v>
      </c>
      <c r="C2" s="65">
        <v>12</v>
      </c>
      <c r="D2" s="65">
        <v>73674</v>
      </c>
      <c r="E2" s="65">
        <v>935426.83199829003</v>
      </c>
      <c r="F2" s="65">
        <v>700747.08477692294</v>
      </c>
      <c r="G2" s="37"/>
      <c r="H2" s="37"/>
    </row>
    <row r="3" spans="1:8">
      <c r="A3" s="65">
        <v>2</v>
      </c>
      <c r="B3" s="66">
        <v>42742</v>
      </c>
      <c r="C3" s="65">
        <v>13</v>
      </c>
      <c r="D3" s="65">
        <v>14704</v>
      </c>
      <c r="E3" s="65">
        <v>132469.93024871801</v>
      </c>
      <c r="F3" s="65">
        <v>100011.020449573</v>
      </c>
      <c r="G3" s="37"/>
      <c r="H3" s="37"/>
    </row>
    <row r="4" spans="1:8">
      <c r="A4" s="65">
        <v>3</v>
      </c>
      <c r="B4" s="66">
        <v>42742</v>
      </c>
      <c r="C4" s="65">
        <v>14</v>
      </c>
      <c r="D4" s="65">
        <v>133903</v>
      </c>
      <c r="E4" s="65">
        <v>173369.007605469</v>
      </c>
      <c r="F4" s="65">
        <v>129007.927697762</v>
      </c>
      <c r="G4" s="37"/>
      <c r="H4" s="37"/>
    </row>
    <row r="5" spans="1:8">
      <c r="A5" s="65">
        <v>4</v>
      </c>
      <c r="B5" s="66">
        <v>42742</v>
      </c>
      <c r="C5" s="65">
        <v>15</v>
      </c>
      <c r="D5" s="65">
        <v>4204</v>
      </c>
      <c r="E5" s="65">
        <v>75928.7590240602</v>
      </c>
      <c r="F5" s="65">
        <v>59340.171805914797</v>
      </c>
      <c r="G5" s="37"/>
      <c r="H5" s="37"/>
    </row>
    <row r="6" spans="1:8">
      <c r="A6" s="65">
        <v>5</v>
      </c>
      <c r="B6" s="66">
        <v>42742</v>
      </c>
      <c r="C6" s="65">
        <v>16</v>
      </c>
      <c r="D6" s="65">
        <v>6820</v>
      </c>
      <c r="E6" s="65">
        <v>239687.69697948699</v>
      </c>
      <c r="F6" s="65">
        <v>206911.91175897399</v>
      </c>
      <c r="G6" s="37"/>
      <c r="H6" s="37"/>
    </row>
    <row r="7" spans="1:8">
      <c r="A7" s="65">
        <v>6</v>
      </c>
      <c r="B7" s="66">
        <v>42742</v>
      </c>
      <c r="C7" s="65">
        <v>17</v>
      </c>
      <c r="D7" s="65">
        <v>14748</v>
      </c>
      <c r="E7" s="65">
        <v>276163.63890256401</v>
      </c>
      <c r="F7" s="65">
        <v>202242.466505983</v>
      </c>
      <c r="G7" s="37"/>
      <c r="H7" s="37"/>
    </row>
    <row r="8" spans="1:8">
      <c r="A8" s="65">
        <v>7</v>
      </c>
      <c r="B8" s="66">
        <v>42742</v>
      </c>
      <c r="C8" s="65">
        <v>18</v>
      </c>
      <c r="D8" s="65">
        <v>44157</v>
      </c>
      <c r="E8" s="65">
        <v>101837.631970085</v>
      </c>
      <c r="F8" s="65">
        <v>86042.254374359007</v>
      </c>
      <c r="G8" s="37"/>
      <c r="H8" s="37"/>
    </row>
    <row r="9" spans="1:8">
      <c r="A9" s="65">
        <v>8</v>
      </c>
      <c r="B9" s="66">
        <v>42742</v>
      </c>
      <c r="C9" s="65">
        <v>19</v>
      </c>
      <c r="D9" s="65">
        <v>19279</v>
      </c>
      <c r="E9" s="65">
        <v>113308.593290598</v>
      </c>
      <c r="F9" s="65">
        <v>110195.429707692</v>
      </c>
      <c r="G9" s="37"/>
      <c r="H9" s="37"/>
    </row>
    <row r="10" spans="1:8">
      <c r="A10" s="65">
        <v>9</v>
      </c>
      <c r="B10" s="66">
        <v>42742</v>
      </c>
      <c r="C10" s="65">
        <v>21</v>
      </c>
      <c r="D10" s="65">
        <v>184694</v>
      </c>
      <c r="E10" s="65">
        <v>910786.23608290602</v>
      </c>
      <c r="F10" s="65">
        <v>980463.88012649596</v>
      </c>
      <c r="G10" s="37"/>
      <c r="H10" s="37"/>
    </row>
    <row r="11" spans="1:8">
      <c r="A11" s="65">
        <v>10</v>
      </c>
      <c r="B11" s="66">
        <v>42742</v>
      </c>
      <c r="C11" s="65">
        <v>22</v>
      </c>
      <c r="D11" s="65">
        <v>27434</v>
      </c>
      <c r="E11" s="65">
        <v>1017585.4935094001</v>
      </c>
      <c r="F11" s="65">
        <v>887916.72277863196</v>
      </c>
      <c r="G11" s="37"/>
      <c r="H11" s="37"/>
    </row>
    <row r="12" spans="1:8">
      <c r="A12" s="65">
        <v>11</v>
      </c>
      <c r="B12" s="66">
        <v>42742</v>
      </c>
      <c r="C12" s="65">
        <v>23</v>
      </c>
      <c r="D12" s="65">
        <v>187270.386</v>
      </c>
      <c r="E12" s="65">
        <v>2522269.2664538501</v>
      </c>
      <c r="F12" s="65">
        <v>2157814.7024316201</v>
      </c>
      <c r="G12" s="37"/>
      <c r="H12" s="37"/>
    </row>
    <row r="13" spans="1:8">
      <c r="A13" s="65">
        <v>12</v>
      </c>
      <c r="B13" s="66">
        <v>42742</v>
      </c>
      <c r="C13" s="65">
        <v>24</v>
      </c>
      <c r="D13" s="65">
        <v>24975.3</v>
      </c>
      <c r="E13" s="65">
        <v>604334.28805726499</v>
      </c>
      <c r="F13" s="65">
        <v>552044.34296752105</v>
      </c>
      <c r="G13" s="37"/>
      <c r="H13" s="37"/>
    </row>
    <row r="14" spans="1:8">
      <c r="A14" s="65">
        <v>13</v>
      </c>
      <c r="B14" s="66">
        <v>42742</v>
      </c>
      <c r="C14" s="65">
        <v>25</v>
      </c>
      <c r="D14" s="65">
        <v>117383</v>
      </c>
      <c r="E14" s="65">
        <v>1552102.6362999999</v>
      </c>
      <c r="F14" s="65">
        <v>1422580.4552</v>
      </c>
      <c r="G14" s="37"/>
      <c r="H14" s="37"/>
    </row>
    <row r="15" spans="1:8">
      <c r="A15" s="65">
        <v>14</v>
      </c>
      <c r="B15" s="66">
        <v>42742</v>
      </c>
      <c r="C15" s="65">
        <v>26</v>
      </c>
      <c r="D15" s="65">
        <v>81049</v>
      </c>
      <c r="E15" s="65">
        <v>495104.882508184</v>
      </c>
      <c r="F15" s="65">
        <v>433069.85088177898</v>
      </c>
      <c r="G15" s="37"/>
      <c r="H15" s="37"/>
    </row>
    <row r="16" spans="1:8">
      <c r="A16" s="65">
        <v>15</v>
      </c>
      <c r="B16" s="66">
        <v>42742</v>
      </c>
      <c r="C16" s="65">
        <v>27</v>
      </c>
      <c r="D16" s="65">
        <v>162007.32199999999</v>
      </c>
      <c r="E16" s="65">
        <v>1449217.77223634</v>
      </c>
      <c r="F16" s="65">
        <v>1369811.15422543</v>
      </c>
      <c r="G16" s="37"/>
      <c r="H16" s="37"/>
    </row>
    <row r="17" spans="1:9">
      <c r="A17" s="65">
        <v>16</v>
      </c>
      <c r="B17" s="66">
        <v>42742</v>
      </c>
      <c r="C17" s="65">
        <v>29</v>
      </c>
      <c r="D17" s="65">
        <v>167324</v>
      </c>
      <c r="E17" s="65">
        <v>2314154.0056769201</v>
      </c>
      <c r="F17" s="65">
        <v>2100863.3389162398</v>
      </c>
      <c r="G17" s="37"/>
      <c r="H17" s="37"/>
    </row>
    <row r="18" spans="1:9">
      <c r="A18" s="65">
        <v>17</v>
      </c>
      <c r="B18" s="66">
        <v>42742</v>
      </c>
      <c r="C18" s="65">
        <v>31</v>
      </c>
      <c r="D18" s="65">
        <v>31313.131000000001</v>
      </c>
      <c r="E18" s="65">
        <v>348689.38940716302</v>
      </c>
      <c r="F18" s="65">
        <v>300618.26388714602</v>
      </c>
      <c r="G18" s="37"/>
      <c r="H18" s="37"/>
    </row>
    <row r="19" spans="1:9">
      <c r="A19" s="65">
        <v>18</v>
      </c>
      <c r="B19" s="66">
        <v>42742</v>
      </c>
      <c r="C19" s="65">
        <v>32</v>
      </c>
      <c r="D19" s="65">
        <v>39363.944000000003</v>
      </c>
      <c r="E19" s="65">
        <v>590961.35408009996</v>
      </c>
      <c r="F19" s="65">
        <v>567172.47098793904</v>
      </c>
      <c r="G19" s="37"/>
      <c r="H19" s="37"/>
    </row>
    <row r="20" spans="1:9">
      <c r="A20" s="65">
        <v>19</v>
      </c>
      <c r="B20" s="66">
        <v>42742</v>
      </c>
      <c r="C20" s="65">
        <v>33</v>
      </c>
      <c r="D20" s="65">
        <v>52826.216999999997</v>
      </c>
      <c r="E20" s="65">
        <v>973551.85824592703</v>
      </c>
      <c r="F20" s="65">
        <v>774311.60332596803</v>
      </c>
      <c r="G20" s="37"/>
      <c r="H20" s="37"/>
    </row>
    <row r="21" spans="1:9">
      <c r="A21" s="65">
        <v>20</v>
      </c>
      <c r="B21" s="66">
        <v>42742</v>
      </c>
      <c r="C21" s="65">
        <v>34</v>
      </c>
      <c r="D21" s="65">
        <v>47094.754000000001</v>
      </c>
      <c r="E21" s="65">
        <v>303204.86008854897</v>
      </c>
      <c r="F21" s="65">
        <v>230969.54157584099</v>
      </c>
      <c r="G21" s="37"/>
      <c r="H21" s="37"/>
    </row>
    <row r="22" spans="1:9">
      <c r="A22" s="65">
        <v>21</v>
      </c>
      <c r="B22" s="66">
        <v>42742</v>
      </c>
      <c r="C22" s="65">
        <v>35</v>
      </c>
      <c r="D22" s="65">
        <v>61019.239000000001</v>
      </c>
      <c r="E22" s="65">
        <v>1475353.7548415901</v>
      </c>
      <c r="F22" s="65">
        <v>1462285.0160256601</v>
      </c>
      <c r="G22" s="37"/>
      <c r="H22" s="37"/>
    </row>
    <row r="23" spans="1:9">
      <c r="A23" s="65">
        <v>22</v>
      </c>
      <c r="B23" s="66">
        <v>42742</v>
      </c>
      <c r="C23" s="65">
        <v>36</v>
      </c>
      <c r="D23" s="65">
        <v>166527.329</v>
      </c>
      <c r="E23" s="65">
        <v>794581.63765309704</v>
      </c>
      <c r="F23" s="65">
        <v>673737.36235269101</v>
      </c>
      <c r="G23" s="37"/>
      <c r="H23" s="37"/>
    </row>
    <row r="24" spans="1:9">
      <c r="A24" s="65">
        <v>23</v>
      </c>
      <c r="B24" s="66">
        <v>42742</v>
      </c>
      <c r="C24" s="65">
        <v>37</v>
      </c>
      <c r="D24" s="65">
        <v>143193.66099999999</v>
      </c>
      <c r="E24" s="65">
        <v>1257121.80160088</v>
      </c>
      <c r="F24" s="65">
        <v>1113841.9512438499</v>
      </c>
      <c r="G24" s="37"/>
      <c r="H24" s="37"/>
    </row>
    <row r="25" spans="1:9">
      <c r="A25" s="65">
        <v>24</v>
      </c>
      <c r="B25" s="66">
        <v>42742</v>
      </c>
      <c r="C25" s="65">
        <v>38</v>
      </c>
      <c r="D25" s="65">
        <v>340691.31099999999</v>
      </c>
      <c r="E25" s="65">
        <v>1478781.20291416</v>
      </c>
      <c r="F25" s="65">
        <v>1525135.12466018</v>
      </c>
      <c r="G25" s="37"/>
      <c r="H25" s="37"/>
    </row>
    <row r="26" spans="1:9">
      <c r="A26" s="65">
        <v>25</v>
      </c>
      <c r="B26" s="66">
        <v>42742</v>
      </c>
      <c r="C26" s="65">
        <v>39</v>
      </c>
      <c r="D26" s="65">
        <v>98592.789000000004</v>
      </c>
      <c r="E26" s="65">
        <v>159015.68318761801</v>
      </c>
      <c r="F26" s="65">
        <v>124404.324328883</v>
      </c>
      <c r="G26" s="37"/>
      <c r="H26" s="37"/>
    </row>
    <row r="27" spans="1:9">
      <c r="A27" s="65">
        <v>26</v>
      </c>
      <c r="B27" s="66">
        <v>42742</v>
      </c>
      <c r="C27" s="65">
        <v>42</v>
      </c>
      <c r="D27" s="65">
        <v>20365.441999999999</v>
      </c>
      <c r="E27" s="65">
        <v>376295.5687</v>
      </c>
      <c r="F27" s="65">
        <v>359578.74570000003</v>
      </c>
      <c r="G27" s="37"/>
      <c r="H27" s="37"/>
    </row>
    <row r="28" spans="1:9">
      <c r="A28" s="65">
        <v>27</v>
      </c>
      <c r="B28" s="66">
        <v>42742</v>
      </c>
      <c r="C28" s="65">
        <v>70</v>
      </c>
      <c r="D28" s="65">
        <v>105</v>
      </c>
      <c r="E28" s="65">
        <v>172549.19</v>
      </c>
      <c r="F28" s="65">
        <v>155088.70000000001</v>
      </c>
      <c r="G28" s="37"/>
      <c r="H28" s="37"/>
    </row>
    <row r="29" spans="1:9">
      <c r="A29" s="65">
        <v>28</v>
      </c>
      <c r="B29" s="66">
        <v>42742</v>
      </c>
      <c r="C29" s="65">
        <v>71</v>
      </c>
      <c r="D29" s="65">
        <v>111</v>
      </c>
      <c r="E29" s="65">
        <v>299949.73</v>
      </c>
      <c r="F29" s="65">
        <v>330216.13</v>
      </c>
      <c r="G29" s="37"/>
      <c r="H29" s="37"/>
    </row>
    <row r="30" spans="1:9">
      <c r="A30" s="65">
        <v>29</v>
      </c>
      <c r="B30" s="66">
        <v>42742</v>
      </c>
      <c r="C30" s="65">
        <v>72</v>
      </c>
      <c r="D30" s="65">
        <v>29</v>
      </c>
      <c r="E30" s="65">
        <v>56623.97</v>
      </c>
      <c r="F30" s="65">
        <v>56998.28</v>
      </c>
      <c r="G30" s="37"/>
      <c r="H30" s="37"/>
    </row>
    <row r="31" spans="1:9">
      <c r="A31" s="39">
        <v>30</v>
      </c>
      <c r="B31" s="66">
        <v>42742</v>
      </c>
      <c r="C31" s="39">
        <v>73</v>
      </c>
      <c r="D31" s="39">
        <v>126</v>
      </c>
      <c r="E31" s="39">
        <v>228297.29</v>
      </c>
      <c r="F31" s="39">
        <v>247005.59</v>
      </c>
      <c r="G31" s="39"/>
      <c r="H31" s="39"/>
      <c r="I31" s="39"/>
    </row>
    <row r="32" spans="1:9">
      <c r="A32" s="39">
        <v>31</v>
      </c>
      <c r="B32" s="66">
        <v>42742</v>
      </c>
      <c r="C32" s="39">
        <v>75</v>
      </c>
      <c r="D32" s="39">
        <v>39</v>
      </c>
      <c r="E32" s="39">
        <v>9292.3076923076896</v>
      </c>
      <c r="F32" s="39">
        <v>8446.5555555555493</v>
      </c>
      <c r="G32" s="39"/>
      <c r="H32" s="39"/>
    </row>
    <row r="33" spans="1:8">
      <c r="A33" s="39">
        <v>32</v>
      </c>
      <c r="B33" s="66">
        <v>42742</v>
      </c>
      <c r="C33" s="39">
        <v>76</v>
      </c>
      <c r="D33" s="39">
        <v>2526</v>
      </c>
      <c r="E33" s="39">
        <v>556221.79780341894</v>
      </c>
      <c r="F33" s="39">
        <v>528411.58610085503</v>
      </c>
      <c r="G33" s="39"/>
      <c r="H33" s="39"/>
    </row>
    <row r="34" spans="1:8">
      <c r="A34" s="39">
        <v>33</v>
      </c>
      <c r="B34" s="66">
        <v>42742</v>
      </c>
      <c r="C34" s="39">
        <v>77</v>
      </c>
      <c r="D34" s="39">
        <v>84</v>
      </c>
      <c r="E34" s="39">
        <v>118952.3</v>
      </c>
      <c r="F34" s="39">
        <v>122402.63</v>
      </c>
      <c r="G34" s="30"/>
      <c r="H34" s="30"/>
    </row>
    <row r="35" spans="1:8">
      <c r="A35" s="39">
        <v>34</v>
      </c>
      <c r="B35" s="66">
        <v>42742</v>
      </c>
      <c r="C35" s="39">
        <v>78</v>
      </c>
      <c r="D35" s="39">
        <v>107</v>
      </c>
      <c r="E35" s="39">
        <v>137478.35</v>
      </c>
      <c r="F35" s="39">
        <v>119355.5</v>
      </c>
      <c r="G35" s="30"/>
      <c r="H35" s="30"/>
    </row>
    <row r="36" spans="1:8">
      <c r="A36" s="39">
        <v>35</v>
      </c>
      <c r="B36" s="66">
        <v>42742</v>
      </c>
      <c r="C36" s="39">
        <v>99</v>
      </c>
      <c r="D36" s="39">
        <v>8</v>
      </c>
      <c r="E36" s="39">
        <v>7827.0085470085496</v>
      </c>
      <c r="F36" s="39">
        <v>6493.3948717948697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2017-01-08T07:18:14Z</dcterms:modified>
</cp:coreProperties>
</file>