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<sst xmlns="http://schemas.openxmlformats.org/spreadsheetml/2006/main" count="115" uniqueCount="75">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</sst>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4" fillId="35" borderId="12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7" t="s">
        <v>4</v>
      </c>
      <c r="D2" s="67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23706854.706199996</v>
      </c>
      <c r="F3" s="25">
        <f>RA!I7</f>
        <v>2224771.9818000002</v>
      </c>
      <c r="G3" s="16">
        <f>SUM(G4:G42)</f>
        <v>21482082.724400003</v>
      </c>
      <c r="H3" s="27">
        <f>RA!J7</f>
        <v>9.3845092880168508</v>
      </c>
      <c r="I3" s="20">
        <f>SUM(I4:I42)</f>
        <v>23706864.601366378</v>
      </c>
      <c r="J3" s="21">
        <f>SUM(J4:J42)</f>
        <v>21482082.733930886</v>
      </c>
      <c r="K3" s="22">
        <f>E3-I3</f>
        <v>-9.8951663821935654</v>
      </c>
      <c r="L3" s="22">
        <f>G3-J3</f>
        <v>-9.5308832824230194E-3</v>
      </c>
    </row>
    <row r="4" spans="1:13">
      <c r="A4" s="70">
        <f>RA!A8</f>
        <v>42743</v>
      </c>
      <c r="B4" s="12">
        <v>12</v>
      </c>
      <c r="C4" s="68" t="s">
        <v>6</v>
      </c>
      <c r="D4" s="68"/>
      <c r="E4" s="15">
        <f>IFERROR(VLOOKUP(C4,RA!B:D,3,0),0)</f>
        <v>1012202.6911000001</v>
      </c>
      <c r="F4" s="25">
        <f>IFERROR(VLOOKUP(C4,RA!B:I,8,0),0)</f>
        <v>254361.76730000001</v>
      </c>
      <c r="G4" s="16">
        <f t="shared" ref="G4:G42" si="0">E4-F4</f>
        <v>757840.92379999999</v>
      </c>
      <c r="H4" s="27">
        <f>RA!J8</f>
        <v>25.129528851931301</v>
      </c>
      <c r="I4" s="20">
        <f>IFERROR(VLOOKUP(B4,RMS!C:E,3,FALSE),0)</f>
        <v>1012203.91988803</v>
      </c>
      <c r="J4" s="21">
        <f>IFERROR(VLOOKUP(B4,RMS!C:F,4,FALSE),0)</f>
        <v>757840.92234786297</v>
      </c>
      <c r="K4" s="22">
        <f t="shared" ref="K4:K42" si="1">E4-I4</f>
        <v>-1.228788029984571</v>
      </c>
      <c r="L4" s="22">
        <f t="shared" ref="L4:L42" si="2">G4-J4</f>
        <v>1.4521370176225901E-3</v>
      </c>
    </row>
    <row r="5" spans="1:13">
      <c r="A5" s="70"/>
      <c r="B5" s="12">
        <v>13</v>
      </c>
      <c r="C5" s="68" t="s">
        <v>7</v>
      </c>
      <c r="D5" s="68"/>
      <c r="E5" s="15">
        <f>IFERROR(VLOOKUP(C5,RA!B:D,3,0),0)</f>
        <v>138854.62090000001</v>
      </c>
      <c r="F5" s="25">
        <f>IFERROR(VLOOKUP(C5,RA!B:I,8,0),0)</f>
        <v>33959.9588</v>
      </c>
      <c r="G5" s="16">
        <f t="shared" si="0"/>
        <v>104894.66210000002</v>
      </c>
      <c r="H5" s="27">
        <f>RA!J9</f>
        <v>24.457204650363899</v>
      </c>
      <c r="I5" s="20">
        <f>IFERROR(VLOOKUP(B5,RMS!C:E,3,FALSE),0)</f>
        <v>138854.72172649601</v>
      </c>
      <c r="J5" s="21">
        <f>IFERROR(VLOOKUP(B5,RMS!C:F,4,FALSE),0)</f>
        <v>104894.66866752099</v>
      </c>
      <c r="K5" s="22">
        <f t="shared" si="1"/>
        <v>-0.10082649599644355</v>
      </c>
      <c r="L5" s="22">
        <f t="shared" si="2"/>
        <v>-6.5675209771143273E-3</v>
      </c>
      <c r="M5" s="32"/>
    </row>
    <row r="6" spans="1:13">
      <c r="A6" s="70"/>
      <c r="B6" s="12">
        <v>14</v>
      </c>
      <c r="C6" s="68" t="s">
        <v>8</v>
      </c>
      <c r="D6" s="68"/>
      <c r="E6" s="15">
        <f>IFERROR(VLOOKUP(C6,RA!B:D,3,0),0)</f>
        <v>166329.1145</v>
      </c>
      <c r="F6" s="25">
        <f>IFERROR(VLOOKUP(C6,RA!B:I,8,0),0)</f>
        <v>44045.6901</v>
      </c>
      <c r="G6" s="16">
        <f t="shared" si="0"/>
        <v>122283.42439999999</v>
      </c>
      <c r="H6" s="27">
        <f>RA!J10</f>
        <v>26.481046467664601</v>
      </c>
      <c r="I6" s="20">
        <f>IFERROR(VLOOKUP(B6,RMS!C:E,3,FALSE),0)</f>
        <v>166331.46838631699</v>
      </c>
      <c r="J6" s="21">
        <f>IFERROR(VLOOKUP(B6,RMS!C:F,4,FALSE),0)</f>
        <v>122283.421778627</v>
      </c>
      <c r="K6" s="22">
        <f>E6-I6</f>
        <v>-2.3538863169960678</v>
      </c>
      <c r="L6" s="22">
        <f t="shared" si="2"/>
        <v>2.6213729870505631E-3</v>
      </c>
      <c r="M6" s="32"/>
    </row>
    <row r="7" spans="1:13">
      <c r="A7" s="70"/>
      <c r="B7" s="12">
        <v>15</v>
      </c>
      <c r="C7" s="68" t="s">
        <v>9</v>
      </c>
      <c r="D7" s="68"/>
      <c r="E7" s="15">
        <f>IFERROR(VLOOKUP(C7,RA!B:D,3,0),0)</f>
        <v>78633.514200000005</v>
      </c>
      <c r="F7" s="25">
        <f>IFERROR(VLOOKUP(C7,RA!B:I,8,0),0)</f>
        <v>16760.2281</v>
      </c>
      <c r="G7" s="16">
        <f t="shared" si="0"/>
        <v>61873.286100000005</v>
      </c>
      <c r="H7" s="27">
        <f>RA!J11</f>
        <v>21.314357205721802</v>
      </c>
      <c r="I7" s="20">
        <f>IFERROR(VLOOKUP(B7,RMS!C:E,3,FALSE),0)</f>
        <v>78633.569781900005</v>
      </c>
      <c r="J7" s="21">
        <f>IFERROR(VLOOKUP(B7,RMS!C:F,4,FALSE),0)</f>
        <v>61873.287710990102</v>
      </c>
      <c r="K7" s="22">
        <f t="shared" si="1"/>
        <v>-5.5581900000106543E-2</v>
      </c>
      <c r="L7" s="22">
        <f t="shared" si="2"/>
        <v>-1.6109900971059687E-3</v>
      </c>
      <c r="M7" s="32"/>
    </row>
    <row r="8" spans="1:13">
      <c r="A8" s="70"/>
      <c r="B8" s="12">
        <v>16</v>
      </c>
      <c r="C8" s="68" t="s">
        <v>10</v>
      </c>
      <c r="D8" s="68"/>
      <c r="E8" s="15">
        <f>IFERROR(VLOOKUP(C8,RA!B:D,3,0),0)</f>
        <v>281380.97340000002</v>
      </c>
      <c r="F8" s="25">
        <f>IFERROR(VLOOKUP(C8,RA!B:I,8,0),0)</f>
        <v>37988.814100000003</v>
      </c>
      <c r="G8" s="16">
        <f t="shared" si="0"/>
        <v>243392.1593</v>
      </c>
      <c r="H8" s="27">
        <f>RA!J12</f>
        <v>13.5008467846888</v>
      </c>
      <c r="I8" s="20">
        <f>IFERROR(VLOOKUP(B8,RMS!C:E,3,FALSE),0)</f>
        <v>281380.94660598302</v>
      </c>
      <c r="J8" s="21">
        <f>IFERROR(VLOOKUP(B8,RMS!C:F,4,FALSE),0)</f>
        <v>243392.15705042699</v>
      </c>
      <c r="K8" s="22">
        <f t="shared" si="1"/>
        <v>2.6794017001520842E-2</v>
      </c>
      <c r="L8" s="22">
        <f t="shared" si="2"/>
        <v>2.2495730081573129E-3</v>
      </c>
      <c r="M8" s="32"/>
    </row>
    <row r="9" spans="1:13">
      <c r="A9" s="70"/>
      <c r="B9" s="12">
        <v>17</v>
      </c>
      <c r="C9" s="68" t="s">
        <v>11</v>
      </c>
      <c r="D9" s="68"/>
      <c r="E9" s="15">
        <f>IFERROR(VLOOKUP(C9,RA!B:D,3,0),0)</f>
        <v>285084.50910000002</v>
      </c>
      <c r="F9" s="25">
        <f>IFERROR(VLOOKUP(C9,RA!B:I,8,0),0)</f>
        <v>76334.863400000002</v>
      </c>
      <c r="G9" s="16">
        <f t="shared" si="0"/>
        <v>208749.64570000002</v>
      </c>
      <c r="H9" s="27">
        <f>RA!J13</f>
        <v>26.776222826342298</v>
      </c>
      <c r="I9" s="20">
        <f>IFERROR(VLOOKUP(B9,RMS!C:E,3,FALSE),0)</f>
        <v>285084.67658888898</v>
      </c>
      <c r="J9" s="21">
        <f>IFERROR(VLOOKUP(B9,RMS!C:F,4,FALSE),0)</f>
        <v>208749.64821196601</v>
      </c>
      <c r="K9" s="22">
        <f t="shared" si="1"/>
        <v>-0.16748888895381242</v>
      </c>
      <c r="L9" s="22">
        <f t="shared" si="2"/>
        <v>-2.5119659840129316E-3</v>
      </c>
      <c r="M9" s="32"/>
    </row>
    <row r="10" spans="1:13">
      <c r="A10" s="70"/>
      <c r="B10" s="12">
        <v>18</v>
      </c>
      <c r="C10" s="68" t="s">
        <v>12</v>
      </c>
      <c r="D10" s="68"/>
      <c r="E10" s="15">
        <f>IFERROR(VLOOKUP(C10,RA!B:D,3,0),0)</f>
        <v>115412.7743</v>
      </c>
      <c r="F10" s="25">
        <f>IFERROR(VLOOKUP(C10,RA!B:I,8,0),0)</f>
        <v>19943.860700000001</v>
      </c>
      <c r="G10" s="16">
        <f t="shared" si="0"/>
        <v>95468.9136</v>
      </c>
      <c r="H10" s="27">
        <f>RA!J14</f>
        <v>17.2804620813972</v>
      </c>
      <c r="I10" s="20">
        <f>IFERROR(VLOOKUP(B10,RMS!C:E,3,FALSE),0)</f>
        <v>115412.788823932</v>
      </c>
      <c r="J10" s="21">
        <f>IFERROR(VLOOKUP(B10,RMS!C:F,4,FALSE),0)</f>
        <v>95468.914564957304</v>
      </c>
      <c r="K10" s="22">
        <f t="shared" si="1"/>
        <v>-1.4523931997246109E-2</v>
      </c>
      <c r="L10" s="22">
        <f t="shared" si="2"/>
        <v>-9.6495730394963175E-4</v>
      </c>
      <c r="M10" s="32"/>
    </row>
    <row r="11" spans="1:13">
      <c r="A11" s="70"/>
      <c r="B11" s="12">
        <v>19</v>
      </c>
      <c r="C11" s="68" t="s">
        <v>13</v>
      </c>
      <c r="D11" s="68"/>
      <c r="E11" s="15">
        <f>IFERROR(VLOOKUP(C11,RA!B:D,3,0),0)</f>
        <v>116378.1344</v>
      </c>
      <c r="F11" s="25">
        <f>IFERROR(VLOOKUP(C11,RA!B:I,8,0),0)</f>
        <v>4212.1918999999998</v>
      </c>
      <c r="G11" s="16">
        <f t="shared" si="0"/>
        <v>112165.94249999999</v>
      </c>
      <c r="H11" s="27">
        <f>RA!J15</f>
        <v>3.61940146378562</v>
      </c>
      <c r="I11" s="20">
        <f>IFERROR(VLOOKUP(B11,RMS!C:E,3,FALSE),0)</f>
        <v>116378.265700855</v>
      </c>
      <c r="J11" s="21">
        <f>IFERROR(VLOOKUP(B11,RMS!C:F,4,FALSE),0)</f>
        <v>112165.943596581</v>
      </c>
      <c r="K11" s="22">
        <f t="shared" si="1"/>
        <v>-0.13130085500597488</v>
      </c>
      <c r="L11" s="22">
        <f t="shared" si="2"/>
        <v>-1.0965810070047155E-3</v>
      </c>
      <c r="M11" s="32"/>
    </row>
    <row r="12" spans="1:13">
      <c r="A12" s="70"/>
      <c r="B12" s="12">
        <v>21</v>
      </c>
      <c r="C12" s="68" t="s">
        <v>14</v>
      </c>
      <c r="D12" s="68"/>
      <c r="E12" s="15">
        <f>IFERROR(VLOOKUP(C12,RA!B:D,3,0),0)</f>
        <v>944765.88430000003</v>
      </c>
      <c r="F12" s="25">
        <f>IFERROR(VLOOKUP(C12,RA!B:I,8,0),0)</f>
        <v>-54919.138200000001</v>
      </c>
      <c r="G12" s="16">
        <f t="shared" si="0"/>
        <v>999685.02250000008</v>
      </c>
      <c r="H12" s="27">
        <f>RA!J16</f>
        <v>-5.8129891344130096</v>
      </c>
      <c r="I12" s="20">
        <f>IFERROR(VLOOKUP(B12,RMS!C:E,3,FALSE),0)</f>
        <v>944765.60341282003</v>
      </c>
      <c r="J12" s="21">
        <f>IFERROR(VLOOKUP(B12,RMS!C:F,4,FALSE),0)</f>
        <v>999685.02210512804</v>
      </c>
      <c r="K12" s="22">
        <f t="shared" si="1"/>
        <v>0.28088718000799417</v>
      </c>
      <c r="L12" s="22">
        <f t="shared" si="2"/>
        <v>3.9487204048782587E-4</v>
      </c>
      <c r="M12" s="32"/>
    </row>
    <row r="13" spans="1:13">
      <c r="A13" s="70"/>
      <c r="B13" s="12">
        <v>22</v>
      </c>
      <c r="C13" s="68" t="s">
        <v>15</v>
      </c>
      <c r="D13" s="68"/>
      <c r="E13" s="15">
        <f>IFERROR(VLOOKUP(C13,RA!B:D,3,0),0)</f>
        <v>981198.1986</v>
      </c>
      <c r="F13" s="25">
        <f>IFERROR(VLOOKUP(C13,RA!B:I,8,0),0)</f>
        <v>141094.9951</v>
      </c>
      <c r="G13" s="16">
        <f t="shared" si="0"/>
        <v>840103.20350000006</v>
      </c>
      <c r="H13" s="27">
        <f>RA!J17</f>
        <v>14.379866911834799</v>
      </c>
      <c r="I13" s="20">
        <f>IFERROR(VLOOKUP(B13,RMS!C:E,3,FALSE),0)</f>
        <v>981198.20369829098</v>
      </c>
      <c r="J13" s="21">
        <f>IFERROR(VLOOKUP(B13,RMS!C:F,4,FALSE),0)</f>
        <v>840103.20416752098</v>
      </c>
      <c r="K13" s="22">
        <f t="shared" si="1"/>
        <v>-5.0982909742742777E-3</v>
      </c>
      <c r="L13" s="22">
        <f t="shared" si="2"/>
        <v>-6.6752091515809298E-4</v>
      </c>
      <c r="M13" s="32"/>
    </row>
    <row r="14" spans="1:13">
      <c r="A14" s="70"/>
      <c r="B14" s="12">
        <v>23</v>
      </c>
      <c r="C14" s="68" t="s">
        <v>16</v>
      </c>
      <c r="D14" s="68"/>
      <c r="E14" s="15">
        <f>IFERROR(VLOOKUP(C14,RA!B:D,3,0),0)</f>
        <v>2744578.3596999999</v>
      </c>
      <c r="F14" s="25">
        <f>IFERROR(VLOOKUP(C14,RA!B:I,8,0),0)</f>
        <v>401446.15769999998</v>
      </c>
      <c r="G14" s="16">
        <f t="shared" si="0"/>
        <v>2343132.202</v>
      </c>
      <c r="H14" s="27">
        <f>RA!J18</f>
        <v>14.626879071650199</v>
      </c>
      <c r="I14" s="20">
        <f>IFERROR(VLOOKUP(B14,RMS!C:E,3,FALSE),0)</f>
        <v>2744578.5154641001</v>
      </c>
      <c r="J14" s="21">
        <f>IFERROR(VLOOKUP(B14,RMS!C:F,4,FALSE),0)</f>
        <v>2343132.1540273498</v>
      </c>
      <c r="K14" s="22">
        <f t="shared" si="1"/>
        <v>-0.15576410014182329</v>
      </c>
      <c r="L14" s="22">
        <f t="shared" si="2"/>
        <v>4.7972650267183781E-2</v>
      </c>
      <c r="M14" s="32"/>
    </row>
    <row r="15" spans="1:13">
      <c r="A15" s="70"/>
      <c r="B15" s="12">
        <v>24</v>
      </c>
      <c r="C15" s="68" t="s">
        <v>17</v>
      </c>
      <c r="D15" s="68"/>
      <c r="E15" s="15">
        <f>IFERROR(VLOOKUP(C15,RA!B:D,3,0),0)</f>
        <v>618392.71530000004</v>
      </c>
      <c r="F15" s="25">
        <f>IFERROR(VLOOKUP(C15,RA!B:I,8,0),0)</f>
        <v>62038.023699999998</v>
      </c>
      <c r="G15" s="16">
        <f t="shared" si="0"/>
        <v>556354.69160000002</v>
      </c>
      <c r="H15" s="27">
        <f>RA!J19</f>
        <v>10.0321401214928</v>
      </c>
      <c r="I15" s="20">
        <f>IFERROR(VLOOKUP(B15,RMS!C:E,3,FALSE),0)</f>
        <v>618392.65816153795</v>
      </c>
      <c r="J15" s="21">
        <f>IFERROR(VLOOKUP(B15,RMS!C:F,4,FALSE),0)</f>
        <v>556354.68992735003</v>
      </c>
      <c r="K15" s="22">
        <f t="shared" si="1"/>
        <v>5.7138462085276842E-2</v>
      </c>
      <c r="L15" s="22">
        <f t="shared" si="2"/>
        <v>1.6726499889045954E-3</v>
      </c>
      <c r="M15" s="32"/>
    </row>
    <row r="16" spans="1:13">
      <c r="A16" s="70"/>
      <c r="B16" s="12">
        <v>25</v>
      </c>
      <c r="C16" s="68" t="s">
        <v>18</v>
      </c>
      <c r="D16" s="68"/>
      <c r="E16" s="15">
        <f>IFERROR(VLOOKUP(C16,RA!B:D,3,0),0)</f>
        <v>1581989.6777999999</v>
      </c>
      <c r="F16" s="25">
        <f>IFERROR(VLOOKUP(C16,RA!B:I,8,0),0)</f>
        <v>145016.08549999999</v>
      </c>
      <c r="G16" s="16">
        <f t="shared" si="0"/>
        <v>1436973.5922999999</v>
      </c>
      <c r="H16" s="27">
        <f>RA!J20</f>
        <v>9.1666897410902894</v>
      </c>
      <c r="I16" s="20">
        <f>IFERROR(VLOOKUP(B16,RMS!C:E,3,FALSE),0)</f>
        <v>1581990.0408999999</v>
      </c>
      <c r="J16" s="21">
        <f>IFERROR(VLOOKUP(B16,RMS!C:F,4,FALSE),0)</f>
        <v>1436973.5922999999</v>
      </c>
      <c r="K16" s="22">
        <f t="shared" si="1"/>
        <v>-0.36309999995864928</v>
      </c>
      <c r="L16" s="22">
        <f t="shared" si="2"/>
        <v>0</v>
      </c>
      <c r="M16" s="32"/>
    </row>
    <row r="17" spans="1:13">
      <c r="A17" s="70"/>
      <c r="B17" s="12">
        <v>26</v>
      </c>
      <c r="C17" s="68" t="s">
        <v>19</v>
      </c>
      <c r="D17" s="68"/>
      <c r="E17" s="15">
        <f>IFERROR(VLOOKUP(C17,RA!B:D,3,0),0)</f>
        <v>544755.63699999999</v>
      </c>
      <c r="F17" s="25">
        <f>IFERROR(VLOOKUP(C17,RA!B:I,8,0),0)</f>
        <v>70436.256699999998</v>
      </c>
      <c r="G17" s="16">
        <f t="shared" si="0"/>
        <v>474319.38029999996</v>
      </c>
      <c r="H17" s="27">
        <f>RA!J21</f>
        <v>12.929881201027399</v>
      </c>
      <c r="I17" s="20">
        <f>IFERROR(VLOOKUP(B17,RMS!C:E,3,FALSE),0)</f>
        <v>544754.73016979801</v>
      </c>
      <c r="J17" s="21">
        <f>IFERROR(VLOOKUP(B17,RMS!C:F,4,FALSE),0)</f>
        <v>474319.38022927201</v>
      </c>
      <c r="K17" s="22">
        <f t="shared" si="1"/>
        <v>0.90683020197320729</v>
      </c>
      <c r="L17" s="22">
        <f t="shared" si="2"/>
        <v>7.0727954152971506E-5</v>
      </c>
      <c r="M17" s="32"/>
    </row>
    <row r="18" spans="1:13">
      <c r="A18" s="70"/>
      <c r="B18" s="12">
        <v>27</v>
      </c>
      <c r="C18" s="68" t="s">
        <v>20</v>
      </c>
      <c r="D18" s="68"/>
      <c r="E18" s="15">
        <f>IFERROR(VLOOKUP(C18,RA!B:D,3,0),0)</f>
        <v>1566970.5456000001</v>
      </c>
      <c r="F18" s="25">
        <f>IFERROR(VLOOKUP(C18,RA!B:I,8,0),0)</f>
        <v>81947.587899999999</v>
      </c>
      <c r="G18" s="16">
        <f t="shared" si="0"/>
        <v>1485022.9577000001</v>
      </c>
      <c r="H18" s="27">
        <f>RA!J22</f>
        <v>5.2296827231440997</v>
      </c>
      <c r="I18" s="20">
        <f>IFERROR(VLOOKUP(B18,RMS!C:E,3,FALSE),0)</f>
        <v>1566972.5439556199</v>
      </c>
      <c r="J18" s="21">
        <f>IFERROR(VLOOKUP(B18,RMS!C:F,4,FALSE),0)</f>
        <v>1485022.9613951701</v>
      </c>
      <c r="K18" s="22">
        <f t="shared" si="1"/>
        <v>-1.9983556198421866</v>
      </c>
      <c r="L18" s="22">
        <f t="shared" si="2"/>
        <v>-3.6951699294149876E-3</v>
      </c>
      <c r="M18" s="32"/>
    </row>
    <row r="19" spans="1:13">
      <c r="A19" s="70"/>
      <c r="B19" s="12">
        <v>29</v>
      </c>
      <c r="C19" s="68" t="s">
        <v>21</v>
      </c>
      <c r="D19" s="68"/>
      <c r="E19" s="15">
        <f>IFERROR(VLOOKUP(C19,RA!B:D,3,0),0)</f>
        <v>2610881.7886999999</v>
      </c>
      <c r="F19" s="25">
        <f>IFERROR(VLOOKUP(C19,RA!B:I,8,0),0)</f>
        <v>254078.99299999999</v>
      </c>
      <c r="G19" s="16">
        <f t="shared" si="0"/>
        <v>2356802.7957000001</v>
      </c>
      <c r="H19" s="27">
        <f>RA!J23</f>
        <v>9.7315395166362499</v>
      </c>
      <c r="I19" s="20">
        <f>IFERROR(VLOOKUP(B19,RMS!C:E,3,FALSE),0)</f>
        <v>2610883.98565043</v>
      </c>
      <c r="J19" s="21">
        <f>IFERROR(VLOOKUP(B19,RMS!C:F,4,FALSE),0)</f>
        <v>2356802.8245538501</v>
      </c>
      <c r="K19" s="22">
        <f t="shared" si="1"/>
        <v>-2.1969504300504923</v>
      </c>
      <c r="L19" s="22">
        <f t="shared" si="2"/>
        <v>-2.8853849973529577E-2</v>
      </c>
      <c r="M19" s="32"/>
    </row>
    <row r="20" spans="1:13">
      <c r="A20" s="70"/>
      <c r="B20" s="12">
        <v>31</v>
      </c>
      <c r="C20" s="68" t="s">
        <v>22</v>
      </c>
      <c r="D20" s="68"/>
      <c r="E20" s="15">
        <f>IFERROR(VLOOKUP(C20,RA!B:D,3,0),0)</f>
        <v>375226.82829999999</v>
      </c>
      <c r="F20" s="25">
        <f>IFERROR(VLOOKUP(C20,RA!B:I,8,0),0)</f>
        <v>52179.209600000002</v>
      </c>
      <c r="G20" s="16">
        <f t="shared" si="0"/>
        <v>323047.61869999999</v>
      </c>
      <c r="H20" s="27">
        <f>RA!J24</f>
        <v>13.9060444681961</v>
      </c>
      <c r="I20" s="20">
        <f>IFERROR(VLOOKUP(B20,RMS!C:E,3,FALSE),0)</f>
        <v>375226.94320121798</v>
      </c>
      <c r="J20" s="21">
        <f>IFERROR(VLOOKUP(B20,RMS!C:F,4,FALSE),0)</f>
        <v>323047.619127988</v>
      </c>
      <c r="K20" s="22">
        <f t="shared" si="1"/>
        <v>-0.11490121798124164</v>
      </c>
      <c r="L20" s="22">
        <f t="shared" si="2"/>
        <v>-4.2798800859600306E-4</v>
      </c>
      <c r="M20" s="32"/>
    </row>
    <row r="21" spans="1:13">
      <c r="A21" s="70"/>
      <c r="B21" s="12">
        <v>32</v>
      </c>
      <c r="C21" s="68" t="s">
        <v>23</v>
      </c>
      <c r="D21" s="68"/>
      <c r="E21" s="15">
        <f>IFERROR(VLOOKUP(C21,RA!B:D,3,0),0)</f>
        <v>583961.06330000004</v>
      </c>
      <c r="F21" s="25">
        <f>IFERROR(VLOOKUP(C21,RA!B:I,8,0),0)</f>
        <v>30168.670099999999</v>
      </c>
      <c r="G21" s="16">
        <f t="shared" si="0"/>
        <v>553792.39320000005</v>
      </c>
      <c r="H21" s="27">
        <f>RA!J25</f>
        <v>5.1662126117647302</v>
      </c>
      <c r="I21" s="20">
        <f>IFERROR(VLOOKUP(B21,RMS!C:E,3,FALSE),0)</f>
        <v>583961.06003823504</v>
      </c>
      <c r="J21" s="21">
        <f>IFERROR(VLOOKUP(B21,RMS!C:F,4,FALSE),0)</f>
        <v>553792.39393570798</v>
      </c>
      <c r="K21" s="22">
        <f t="shared" si="1"/>
        <v>3.2617649994790554E-3</v>
      </c>
      <c r="L21" s="22">
        <f t="shared" si="2"/>
        <v>-7.3570793028920889E-4</v>
      </c>
      <c r="M21" s="32"/>
    </row>
    <row r="22" spans="1:13">
      <c r="A22" s="70"/>
      <c r="B22" s="12">
        <v>33</v>
      </c>
      <c r="C22" s="68" t="s">
        <v>24</v>
      </c>
      <c r="D22" s="68"/>
      <c r="E22" s="15">
        <f>IFERROR(VLOOKUP(C22,RA!B:D,3,0),0)</f>
        <v>1064330.6577999999</v>
      </c>
      <c r="F22" s="25">
        <f>IFERROR(VLOOKUP(C22,RA!B:I,8,0),0)</f>
        <v>217612.09640000001</v>
      </c>
      <c r="G22" s="16">
        <f t="shared" si="0"/>
        <v>846718.56139999989</v>
      </c>
      <c r="H22" s="27">
        <f>RA!J26</f>
        <v>20.445910752003499</v>
      </c>
      <c r="I22" s="20">
        <f>IFERROR(VLOOKUP(B22,RMS!C:E,3,FALSE),0)</f>
        <v>1064330.66748706</v>
      </c>
      <c r="J22" s="21">
        <f>IFERROR(VLOOKUP(B22,RMS!C:F,4,FALSE),0)</f>
        <v>846718.49540822301</v>
      </c>
      <c r="K22" s="22">
        <f t="shared" si="1"/>
        <v>-9.6870600245893002E-3</v>
      </c>
      <c r="L22" s="22">
        <f t="shared" si="2"/>
        <v>6.5991776878945529E-2</v>
      </c>
      <c r="M22" s="32"/>
    </row>
    <row r="23" spans="1:13">
      <c r="A23" s="70"/>
      <c r="B23" s="12">
        <v>34</v>
      </c>
      <c r="C23" s="68" t="s">
        <v>25</v>
      </c>
      <c r="D23" s="68"/>
      <c r="E23" s="15">
        <f>IFERROR(VLOOKUP(C23,RA!B:D,3,0),0)</f>
        <v>323413.09889999998</v>
      </c>
      <c r="F23" s="25">
        <f>IFERROR(VLOOKUP(C23,RA!B:I,8,0),0)</f>
        <v>77889.337299999999</v>
      </c>
      <c r="G23" s="16">
        <f t="shared" si="0"/>
        <v>245523.76159999997</v>
      </c>
      <c r="H23" s="27">
        <f>RA!J27</f>
        <v>24.0835444095861</v>
      </c>
      <c r="I23" s="20">
        <f>IFERROR(VLOOKUP(B23,RMS!C:E,3,FALSE),0)</f>
        <v>323412.91624879302</v>
      </c>
      <c r="J23" s="21">
        <f>IFERROR(VLOOKUP(B23,RMS!C:F,4,FALSE),0)</f>
        <v>245523.77732254699</v>
      </c>
      <c r="K23" s="22">
        <f t="shared" si="1"/>
        <v>0.18265120696742088</v>
      </c>
      <c r="L23" s="22">
        <f t="shared" si="2"/>
        <v>-1.572254701750353E-2</v>
      </c>
      <c r="M23" s="32"/>
    </row>
    <row r="24" spans="1:13">
      <c r="A24" s="70"/>
      <c r="B24" s="12">
        <v>35</v>
      </c>
      <c r="C24" s="68" t="s">
        <v>26</v>
      </c>
      <c r="D24" s="68"/>
      <c r="E24" s="15">
        <f>IFERROR(VLOOKUP(C24,RA!B:D,3,0),0)</f>
        <v>1508762.7938000001</v>
      </c>
      <c r="F24" s="25">
        <f>IFERROR(VLOOKUP(C24,RA!B:I,8,0),0)</f>
        <v>13232.2456</v>
      </c>
      <c r="G24" s="16">
        <f t="shared" si="0"/>
        <v>1495530.5482000001</v>
      </c>
      <c r="H24" s="27">
        <f>RA!J28</f>
        <v>0.87702623993484097</v>
      </c>
      <c r="I24" s="20">
        <f>IFERROR(VLOOKUP(B24,RMS!C:E,3,FALSE),0)</f>
        <v>1508762.7939371699</v>
      </c>
      <c r="J24" s="21">
        <f>IFERROR(VLOOKUP(B24,RMS!C:F,4,FALSE),0)</f>
        <v>1495530.5362008801</v>
      </c>
      <c r="K24" s="22">
        <f t="shared" si="1"/>
        <v>-1.3716984540224075E-4</v>
      </c>
      <c r="L24" s="22">
        <f t="shared" si="2"/>
        <v>1.1999120004475117E-2</v>
      </c>
      <c r="M24" s="32"/>
    </row>
    <row r="25" spans="1:13">
      <c r="A25" s="70"/>
      <c r="B25" s="12">
        <v>36</v>
      </c>
      <c r="C25" s="68" t="s">
        <v>27</v>
      </c>
      <c r="D25" s="68"/>
      <c r="E25" s="15">
        <f>IFERROR(VLOOKUP(C25,RA!B:D,3,0),0)</f>
        <v>791653.8554</v>
      </c>
      <c r="F25" s="25">
        <f>IFERROR(VLOOKUP(C25,RA!B:I,8,0),0)</f>
        <v>119734.495</v>
      </c>
      <c r="G25" s="16">
        <f t="shared" si="0"/>
        <v>671919.36040000001</v>
      </c>
      <c r="H25" s="27">
        <f>RA!J29</f>
        <v>15.124602019338599</v>
      </c>
      <c r="I25" s="20">
        <f>IFERROR(VLOOKUP(B25,RMS!C:E,3,FALSE),0)</f>
        <v>791656.21379468997</v>
      </c>
      <c r="J25" s="21">
        <f>IFERROR(VLOOKUP(B25,RMS!C:F,4,FALSE),0)</f>
        <v>671919.36131602898</v>
      </c>
      <c r="K25" s="22">
        <f t="shared" si="1"/>
        <v>-2.3583946899743751</v>
      </c>
      <c r="L25" s="22">
        <f t="shared" si="2"/>
        <v>-9.1602897737175226E-4</v>
      </c>
      <c r="M25" s="32"/>
    </row>
    <row r="26" spans="1:13">
      <c r="A26" s="70"/>
      <c r="B26" s="12">
        <v>37</v>
      </c>
      <c r="C26" s="68" t="s">
        <v>63</v>
      </c>
      <c r="D26" s="68"/>
      <c r="E26" s="15">
        <f>IFERROR(VLOOKUP(C26,RA!B:D,3,0),0)</f>
        <v>1253371.7675000001</v>
      </c>
      <c r="F26" s="25">
        <f>IFERROR(VLOOKUP(C26,RA!B:I,8,0),0)</f>
        <v>140601.35459999999</v>
      </c>
      <c r="G26" s="16">
        <f t="shared" si="0"/>
        <v>1112770.4129000001</v>
      </c>
      <c r="H26" s="27">
        <f>RA!J30</f>
        <v>11.2178491845597</v>
      </c>
      <c r="I26" s="20">
        <f>IFERROR(VLOOKUP(B26,RMS!C:E,3,FALSE),0)</f>
        <v>1253371.7340911501</v>
      </c>
      <c r="J26" s="21">
        <f>IFERROR(VLOOKUP(B26,RMS!C:F,4,FALSE),0)</f>
        <v>1112770.44640855</v>
      </c>
      <c r="K26" s="22">
        <f t="shared" si="1"/>
        <v>3.3408849965780973E-2</v>
      </c>
      <c r="L26" s="22">
        <f t="shared" si="2"/>
        <v>-3.350854991003871E-2</v>
      </c>
      <c r="M26" s="32"/>
    </row>
    <row r="27" spans="1:13">
      <c r="A27" s="70"/>
      <c r="B27" s="12">
        <v>38</v>
      </c>
      <c r="C27" s="68" t="s">
        <v>29</v>
      </c>
      <c r="D27" s="68"/>
      <c r="E27" s="15">
        <f>IFERROR(VLOOKUP(C27,RA!B:D,3,0),0)</f>
        <v>1880703.2823999999</v>
      </c>
      <c r="F27" s="25">
        <f>IFERROR(VLOOKUP(C27,RA!B:I,8,0),0)</f>
        <v>-71221.093800000002</v>
      </c>
      <c r="G27" s="16">
        <f t="shared" si="0"/>
        <v>1951924.3761999998</v>
      </c>
      <c r="H27" s="27">
        <f>RA!J31</f>
        <v>-3.78693941072477</v>
      </c>
      <c r="I27" s="20">
        <f>IFERROR(VLOOKUP(B27,RMS!C:E,3,FALSE),0)</f>
        <v>1880703.4950061899</v>
      </c>
      <c r="J27" s="21">
        <f>IFERROR(VLOOKUP(B27,RMS!C:F,4,FALSE),0)</f>
        <v>1951924.40974336</v>
      </c>
      <c r="K27" s="22">
        <f t="shared" si="1"/>
        <v>-0.21260619000531733</v>
      </c>
      <c r="L27" s="22">
        <f t="shared" si="2"/>
        <v>-3.3543360186740756E-2</v>
      </c>
      <c r="M27" s="32"/>
    </row>
    <row r="28" spans="1:13">
      <c r="A28" s="70"/>
      <c r="B28" s="12">
        <v>39</v>
      </c>
      <c r="C28" s="68" t="s">
        <v>30</v>
      </c>
      <c r="D28" s="68"/>
      <c r="E28" s="15">
        <f>IFERROR(VLOOKUP(C28,RA!B:D,3,0),0)</f>
        <v>164512.2438</v>
      </c>
      <c r="F28" s="25">
        <f>IFERROR(VLOOKUP(C28,RA!B:I,8,0),0)</f>
        <v>36533.360099999998</v>
      </c>
      <c r="G28" s="16">
        <f t="shared" si="0"/>
        <v>127978.88370000001</v>
      </c>
      <c r="H28" s="27">
        <f>RA!J32</f>
        <v>22.2070766625821</v>
      </c>
      <c r="I28" s="20">
        <f>IFERROR(VLOOKUP(B28,RMS!C:E,3,FALSE),0)</f>
        <v>164512.16777764901</v>
      </c>
      <c r="J28" s="21">
        <f>IFERROR(VLOOKUP(B28,RMS!C:F,4,FALSE),0)</f>
        <v>127978.88465780699</v>
      </c>
      <c r="K28" s="22">
        <f t="shared" si="1"/>
        <v>7.6022350986022502E-2</v>
      </c>
      <c r="L28" s="22">
        <f t="shared" si="2"/>
        <v>-9.5780698757153004E-4</v>
      </c>
      <c r="M28" s="32"/>
    </row>
    <row r="29" spans="1:13">
      <c r="A29" s="70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3.6829233108924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8" t="s">
        <v>31</v>
      </c>
      <c r="D30" s="68"/>
      <c r="E30" s="15">
        <f>IFERROR(VLOOKUP(C30,RA!B:D,3,0),0)</f>
        <v>409020.48259999999</v>
      </c>
      <c r="F30" s="25">
        <f>IFERROR(VLOOKUP(C30,RA!B:I,8,0),0)</f>
        <v>15063.9107</v>
      </c>
      <c r="G30" s="16">
        <f t="shared" si="0"/>
        <v>393956.57189999998</v>
      </c>
      <c r="H30" s="27">
        <f>RA!J34</f>
        <v>7.3319853396306396</v>
      </c>
      <c r="I30" s="20">
        <f>IFERROR(VLOOKUP(B30,RMS!C:E,3,FALSE),0)</f>
        <v>409020.48220000003</v>
      </c>
      <c r="J30" s="21">
        <f>IFERROR(VLOOKUP(B30,RMS!C:F,4,FALSE),0)</f>
        <v>393956.57809999998</v>
      </c>
      <c r="K30" s="22">
        <f t="shared" si="1"/>
        <v>3.9999996079131961E-4</v>
      </c>
      <c r="L30" s="22">
        <f t="shared" si="2"/>
        <v>-6.2000000034458935E-3</v>
      </c>
      <c r="M30" s="32"/>
    </row>
    <row r="31" spans="1:13" s="36" customFormat="1" ht="12" thickBot="1">
      <c r="A31" s="70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-7.9958153525940103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61</v>
      </c>
      <c r="D32" s="72"/>
      <c r="E32" s="15">
        <f>IFERROR(VLOOKUP(C32,RA!B:D,3,0),0)</f>
        <v>159941.4</v>
      </c>
      <c r="F32" s="25">
        <f>IFERROR(VLOOKUP(C32,RA!B:I,8,0),0)</f>
        <v>11726.88</v>
      </c>
      <c r="G32" s="16">
        <f t="shared" si="0"/>
        <v>148214.51999999999</v>
      </c>
      <c r="H32" s="27">
        <f>RA!J34</f>
        <v>7.3319853396306396</v>
      </c>
      <c r="I32" s="20">
        <f>IFERROR(VLOOKUP(B32,RMS!C:E,3,FALSE),0)</f>
        <v>159941.4</v>
      </c>
      <c r="J32" s="21">
        <f>IFERROR(VLOOKUP(B32,RMS!C:F,4,FALSE),0)</f>
        <v>148214.51999999999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8" t="s">
        <v>35</v>
      </c>
      <c r="D33" s="68"/>
      <c r="E33" s="15">
        <f>IFERROR(VLOOKUP(C33,RA!B:D,3,0),0)</f>
        <v>310946.15000000002</v>
      </c>
      <c r="F33" s="25">
        <f>IFERROR(VLOOKUP(C33,RA!B:I,8,0),0)</f>
        <v>-24862.68</v>
      </c>
      <c r="G33" s="16">
        <f t="shared" si="0"/>
        <v>335808.83</v>
      </c>
      <c r="H33" s="27">
        <f>RA!J34</f>
        <v>7.3319853396306396</v>
      </c>
      <c r="I33" s="20">
        <f>IFERROR(VLOOKUP(B33,RMS!C:E,3,FALSE),0)</f>
        <v>310946.15000000002</v>
      </c>
      <c r="J33" s="21">
        <f>IFERROR(VLOOKUP(B33,RMS!C:F,4,FALSE),0)</f>
        <v>335808.83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8" t="s">
        <v>36</v>
      </c>
      <c r="D34" s="68"/>
      <c r="E34" s="15">
        <f>IFERROR(VLOOKUP(C34,RA!B:D,3,0),0)</f>
        <v>36429.910000000003</v>
      </c>
      <c r="F34" s="25">
        <f>IFERROR(VLOOKUP(C34,RA!B:I,8,0),0)</f>
        <v>-494.87</v>
      </c>
      <c r="G34" s="16">
        <f t="shared" si="0"/>
        <v>36924.780000000006</v>
      </c>
      <c r="H34" s="27">
        <f>RA!J35</f>
        <v>-7.9958153525940103</v>
      </c>
      <c r="I34" s="20">
        <f>IFERROR(VLOOKUP(B34,RMS!C:E,3,FALSE),0)</f>
        <v>36429.910000000003</v>
      </c>
      <c r="J34" s="21">
        <f>IFERROR(VLOOKUP(B34,RMS!C:F,4,FALSE),0)</f>
        <v>36924.78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8" t="s">
        <v>37</v>
      </c>
      <c r="D35" s="68"/>
      <c r="E35" s="15">
        <f>IFERROR(VLOOKUP(C35,RA!B:D,3,0),0)</f>
        <v>208860.45</v>
      </c>
      <c r="F35" s="25">
        <f>IFERROR(VLOOKUP(C35,RA!B:I,8,0),0)</f>
        <v>-21359.19</v>
      </c>
      <c r="G35" s="16">
        <f t="shared" si="0"/>
        <v>230219.64</v>
      </c>
      <c r="H35" s="27">
        <f>RA!J34</f>
        <v>7.3319853396306396</v>
      </c>
      <c r="I35" s="20">
        <f>IFERROR(VLOOKUP(B35,RMS!C:E,3,FALSE),0)</f>
        <v>208860.45</v>
      </c>
      <c r="J35" s="21">
        <f>IFERROR(VLOOKUP(B35,RMS!C:F,4,FALSE),0)</f>
        <v>230219.64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-7.9958153525940103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8" t="s">
        <v>32</v>
      </c>
      <c r="D37" s="68"/>
      <c r="E37" s="15">
        <f>IFERROR(VLOOKUP(C37,RA!B:D,3,0),0)</f>
        <v>14225.641</v>
      </c>
      <c r="F37" s="25">
        <f>IFERROR(VLOOKUP(C37,RA!B:I,8,0),0)</f>
        <v>1410.5983000000001</v>
      </c>
      <c r="G37" s="16">
        <f t="shared" si="0"/>
        <v>12815.0427</v>
      </c>
      <c r="H37" s="27">
        <f>RA!J35</f>
        <v>-7.9958153525940103</v>
      </c>
      <c r="I37" s="20">
        <f>IFERROR(VLOOKUP(B37,RMS!C:E,3,FALSE),0)</f>
        <v>14225.641025641</v>
      </c>
      <c r="J37" s="21">
        <f>IFERROR(VLOOKUP(B37,RMS!C:F,4,FALSE),0)</f>
        <v>12815.0427350427</v>
      </c>
      <c r="K37" s="22">
        <f t="shared" si="1"/>
        <v>-2.5641000320320018E-5</v>
      </c>
      <c r="L37" s="22">
        <f t="shared" si="2"/>
        <v>-3.504269989207387E-5</v>
      </c>
      <c r="M37" s="32"/>
    </row>
    <row r="38" spans="1:13">
      <c r="A38" s="70"/>
      <c r="B38" s="12">
        <v>76</v>
      </c>
      <c r="C38" s="68" t="s">
        <v>33</v>
      </c>
      <c r="D38" s="68"/>
      <c r="E38" s="15">
        <f>IFERROR(VLOOKUP(C38,RA!B:D,3,0),0)</f>
        <v>571384.59539999999</v>
      </c>
      <c r="F38" s="25">
        <f>IFERROR(VLOOKUP(C38,RA!B:I,8,0),0)</f>
        <v>33237.214999999997</v>
      </c>
      <c r="G38" s="16">
        <f t="shared" si="0"/>
        <v>538147.38040000002</v>
      </c>
      <c r="H38" s="27">
        <f>RA!J36</f>
        <v>-1.3584167515099499</v>
      </c>
      <c r="I38" s="20">
        <f>IFERROR(VLOOKUP(B38,RMS!C:E,3,FALSE),0)</f>
        <v>571384.59054957295</v>
      </c>
      <c r="J38" s="21">
        <f>IFERROR(VLOOKUP(B38,RMS!C:F,4,FALSE),0)</f>
        <v>538147.38634017098</v>
      </c>
      <c r="K38" s="22">
        <f t="shared" si="1"/>
        <v>4.8504270380362868E-3</v>
      </c>
      <c r="L38" s="22">
        <f t="shared" si="2"/>
        <v>-5.9401709586381912E-3</v>
      </c>
      <c r="M38" s="32"/>
    </row>
    <row r="39" spans="1:13">
      <c r="A39" s="70"/>
      <c r="B39" s="12">
        <v>77</v>
      </c>
      <c r="C39" s="68" t="s">
        <v>38</v>
      </c>
      <c r="D39" s="68"/>
      <c r="E39" s="15">
        <f>IFERROR(VLOOKUP(C39,RA!B:D,3,0),0)</f>
        <v>138228.4</v>
      </c>
      <c r="F39" s="25">
        <f>IFERROR(VLOOKUP(C39,RA!B:I,8,0),0)</f>
        <v>-15278.27</v>
      </c>
      <c r="G39" s="16">
        <f t="shared" si="0"/>
        <v>153506.66999999998</v>
      </c>
      <c r="H39" s="27">
        <f>RA!J37</f>
        <v>-10.226536426594899</v>
      </c>
      <c r="I39" s="20">
        <f>IFERROR(VLOOKUP(B39,RMS!C:E,3,FALSE),0)</f>
        <v>138228.4</v>
      </c>
      <c r="J39" s="21">
        <f>IFERROR(VLOOKUP(B39,RMS!C:F,4,FALSE),0)</f>
        <v>153506.67000000001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8" t="s">
        <v>39</v>
      </c>
      <c r="D40" s="68"/>
      <c r="E40" s="15">
        <f>IFERROR(VLOOKUP(C40,RA!B:D,3,0),0)</f>
        <v>120678.93</v>
      </c>
      <c r="F40" s="25">
        <f>IFERROR(VLOOKUP(C40,RA!B:I,8,0),0)</f>
        <v>19267.36</v>
      </c>
      <c r="G40" s="16">
        <f t="shared" si="0"/>
        <v>101411.56999999999</v>
      </c>
      <c r="H40" s="27">
        <f>RA!J38</f>
        <v>0</v>
      </c>
      <c r="I40" s="20">
        <f>IFERROR(VLOOKUP(B40,RMS!C:E,3,FALSE),0)</f>
        <v>120678.93</v>
      </c>
      <c r="J40" s="21">
        <f>IFERROR(VLOOKUP(B40,RMS!C:F,4,FALSE),0)</f>
        <v>101411.57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73" t="s">
        <v>65</v>
      </c>
      <c r="D41" s="74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9.9158856883847992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8" t="s">
        <v>34</v>
      </c>
      <c r="D42" s="68"/>
      <c r="E42" s="15">
        <f>IFERROR(VLOOKUP(C42,RA!B:D,3,0),0)</f>
        <v>3394.0171</v>
      </c>
      <c r="F42" s="25">
        <f>IFERROR(VLOOKUP(C42,RA!B:I,8,0),0)</f>
        <v>585.01710000000003</v>
      </c>
      <c r="G42" s="16">
        <f t="shared" si="0"/>
        <v>2809</v>
      </c>
      <c r="H42" s="27">
        <f>RA!J39</f>
        <v>9.9158856883847992</v>
      </c>
      <c r="I42" s="20">
        <f>VLOOKUP(B42,RMS!C:E,3,FALSE)</f>
        <v>3394.0170940170901</v>
      </c>
      <c r="J42" s="21">
        <f>IFERROR(VLOOKUP(B42,RMS!C:F,4,FALSE),0)</f>
        <v>2809</v>
      </c>
      <c r="K42" s="22">
        <f t="shared" si="1"/>
        <v>5.9829098972841166E-6</v>
      </c>
      <c r="L42" s="22">
        <f t="shared" si="2"/>
        <v>0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sqref="A1:XFD1048576"/>
    </sheetView>
  </sheetViews>
  <sheetFormatPr defaultRowHeight="11.25"/>
  <cols>
    <col min="1" max="1" width="8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3" t="s">
        <v>45</v>
      </c>
      <c r="W1" s="77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3"/>
      <c r="W2" s="77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4" t="s">
        <v>46</v>
      </c>
      <c r="W3" s="77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8" t="s">
        <v>4</v>
      </c>
      <c r="C6" s="7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0" t="s">
        <v>5</v>
      </c>
      <c r="B7" s="81"/>
      <c r="C7" s="82"/>
      <c r="D7" s="52">
        <v>23706854.7062</v>
      </c>
      <c r="E7" s="63"/>
      <c r="F7" s="63"/>
      <c r="G7" s="52">
        <v>15151998.0108</v>
      </c>
      <c r="H7" s="53">
        <v>56.460254873992902</v>
      </c>
      <c r="I7" s="52">
        <v>2224771.9818000002</v>
      </c>
      <c r="J7" s="53">
        <v>9.3845092880168508</v>
      </c>
      <c r="K7" s="52">
        <v>1636406.2825</v>
      </c>
      <c r="L7" s="53">
        <v>10.7999372844004</v>
      </c>
      <c r="M7" s="53">
        <v>0.35954744588314003</v>
      </c>
      <c r="N7" s="52">
        <v>339934694.46759999</v>
      </c>
      <c r="O7" s="52">
        <v>339934694.46759999</v>
      </c>
      <c r="P7" s="52">
        <v>1099554</v>
      </c>
      <c r="Q7" s="52">
        <v>1036137</v>
      </c>
      <c r="R7" s="53">
        <v>6.1205226721949</v>
      </c>
      <c r="S7" s="52">
        <v>21.560427870027301</v>
      </c>
      <c r="T7" s="52">
        <v>21.48218476437</v>
      </c>
      <c r="U7" s="54">
        <v>0.36290145134877999</v>
      </c>
    </row>
    <row r="8" spans="1:23" ht="12" thickBot="1">
      <c r="A8" s="83">
        <v>42743</v>
      </c>
      <c r="B8" s="71" t="s">
        <v>6</v>
      </c>
      <c r="C8" s="72"/>
      <c r="D8" s="55">
        <v>1012202.6911000001</v>
      </c>
      <c r="E8" s="58"/>
      <c r="F8" s="58"/>
      <c r="G8" s="55">
        <v>631347.07609999995</v>
      </c>
      <c r="H8" s="56">
        <v>60.324285867077599</v>
      </c>
      <c r="I8" s="55">
        <v>254361.76730000001</v>
      </c>
      <c r="J8" s="56">
        <v>25.129528851931301</v>
      </c>
      <c r="K8" s="55">
        <v>146331.93030000001</v>
      </c>
      <c r="L8" s="56">
        <v>23.1777315266797</v>
      </c>
      <c r="M8" s="56">
        <v>0.73825197807836196</v>
      </c>
      <c r="N8" s="55">
        <v>12925649.7666</v>
      </c>
      <c r="O8" s="55">
        <v>12925649.7666</v>
      </c>
      <c r="P8" s="55">
        <v>31685</v>
      </c>
      <c r="Q8" s="55">
        <v>28222</v>
      </c>
      <c r="R8" s="56">
        <v>12.2705690595989</v>
      </c>
      <c r="S8" s="55">
        <v>31.945800571248199</v>
      </c>
      <c r="T8" s="55">
        <v>33.145267050527998</v>
      </c>
      <c r="U8" s="57">
        <v>-3.7546921906201098</v>
      </c>
    </row>
    <row r="9" spans="1:23" ht="12" thickBot="1">
      <c r="A9" s="84"/>
      <c r="B9" s="71" t="s">
        <v>7</v>
      </c>
      <c r="C9" s="72"/>
      <c r="D9" s="55">
        <v>138854.62090000001</v>
      </c>
      <c r="E9" s="58"/>
      <c r="F9" s="58"/>
      <c r="G9" s="55">
        <v>72771.479800000001</v>
      </c>
      <c r="H9" s="56">
        <v>90.809120938062904</v>
      </c>
      <c r="I9" s="55">
        <v>33959.9588</v>
      </c>
      <c r="J9" s="56">
        <v>24.457204650363899</v>
      </c>
      <c r="K9" s="55">
        <v>17386.086599999999</v>
      </c>
      <c r="L9" s="56">
        <v>23.891346785557602</v>
      </c>
      <c r="M9" s="56">
        <v>0.953283656139156</v>
      </c>
      <c r="N9" s="55">
        <v>967186.63970000006</v>
      </c>
      <c r="O9" s="55">
        <v>967186.63970000006</v>
      </c>
      <c r="P9" s="55">
        <v>8114</v>
      </c>
      <c r="Q9" s="55">
        <v>7724</v>
      </c>
      <c r="R9" s="56">
        <v>5.0491973070947704</v>
      </c>
      <c r="S9" s="55">
        <v>17.112967821049999</v>
      </c>
      <c r="T9" s="55">
        <v>17.150420132055899</v>
      </c>
      <c r="U9" s="57">
        <v>-0.21885339467432599</v>
      </c>
    </row>
    <row r="10" spans="1:23" ht="12" thickBot="1">
      <c r="A10" s="84"/>
      <c r="B10" s="71" t="s">
        <v>8</v>
      </c>
      <c r="C10" s="72"/>
      <c r="D10" s="55">
        <v>166329.1145</v>
      </c>
      <c r="E10" s="58"/>
      <c r="F10" s="58"/>
      <c r="G10" s="55">
        <v>97368.351200000005</v>
      </c>
      <c r="H10" s="56">
        <v>70.824618523477696</v>
      </c>
      <c r="I10" s="55">
        <v>44045.6901</v>
      </c>
      <c r="J10" s="56">
        <v>26.481046467664601</v>
      </c>
      <c r="K10" s="55">
        <v>28160.3259</v>
      </c>
      <c r="L10" s="56">
        <v>28.9214365375841</v>
      </c>
      <c r="M10" s="56">
        <v>0.56410441613532603</v>
      </c>
      <c r="N10" s="55">
        <v>1916512.0689000001</v>
      </c>
      <c r="O10" s="55">
        <v>1916512.0689000001</v>
      </c>
      <c r="P10" s="55">
        <v>113809</v>
      </c>
      <c r="Q10" s="55">
        <v>109676</v>
      </c>
      <c r="R10" s="56">
        <v>3.7683722965826698</v>
      </c>
      <c r="S10" s="55">
        <v>1.46147593336204</v>
      </c>
      <c r="T10" s="55">
        <v>1.5807173201064999</v>
      </c>
      <c r="U10" s="57">
        <v>-8.1589702589321291</v>
      </c>
    </row>
    <row r="11" spans="1:23" ht="12" thickBot="1">
      <c r="A11" s="84"/>
      <c r="B11" s="71" t="s">
        <v>9</v>
      </c>
      <c r="C11" s="72"/>
      <c r="D11" s="55">
        <v>78633.514200000005</v>
      </c>
      <c r="E11" s="58"/>
      <c r="F11" s="58"/>
      <c r="G11" s="55">
        <v>55896.330300000001</v>
      </c>
      <c r="H11" s="56">
        <v>40.677417959225103</v>
      </c>
      <c r="I11" s="55">
        <v>16760.2281</v>
      </c>
      <c r="J11" s="56">
        <v>21.314357205721802</v>
      </c>
      <c r="K11" s="55">
        <v>12470.645399999999</v>
      </c>
      <c r="L11" s="56">
        <v>22.310311487478799</v>
      </c>
      <c r="M11" s="56">
        <v>0.34397439446077099</v>
      </c>
      <c r="N11" s="55">
        <v>829610.3334</v>
      </c>
      <c r="O11" s="55">
        <v>829610.3334</v>
      </c>
      <c r="P11" s="55">
        <v>3435</v>
      </c>
      <c r="Q11" s="55">
        <v>3182</v>
      </c>
      <c r="R11" s="56">
        <v>7.95097423004401</v>
      </c>
      <c r="S11" s="55">
        <v>22.891852751091701</v>
      </c>
      <c r="T11" s="55">
        <v>23.861946008799499</v>
      </c>
      <c r="U11" s="57">
        <v>-4.2377227752416502</v>
      </c>
    </row>
    <row r="12" spans="1:23" ht="12" thickBot="1">
      <c r="A12" s="84"/>
      <c r="B12" s="71" t="s">
        <v>10</v>
      </c>
      <c r="C12" s="72"/>
      <c r="D12" s="55">
        <v>281380.97340000002</v>
      </c>
      <c r="E12" s="58"/>
      <c r="F12" s="58"/>
      <c r="G12" s="55">
        <v>195654.2285</v>
      </c>
      <c r="H12" s="56">
        <v>43.8154317221925</v>
      </c>
      <c r="I12" s="55">
        <v>37988.814100000003</v>
      </c>
      <c r="J12" s="56">
        <v>13.5008467846888</v>
      </c>
      <c r="K12" s="55">
        <v>15104.8573</v>
      </c>
      <c r="L12" s="56">
        <v>7.7201793264590801</v>
      </c>
      <c r="M12" s="56">
        <v>1.51500648735026</v>
      </c>
      <c r="N12" s="55">
        <v>5744728.6819000002</v>
      </c>
      <c r="O12" s="55">
        <v>5744728.6819000002</v>
      </c>
      <c r="P12" s="55">
        <v>2261</v>
      </c>
      <c r="Q12" s="55">
        <v>1860</v>
      </c>
      <c r="R12" s="56">
        <v>21.559139784946201</v>
      </c>
      <c r="S12" s="55">
        <v>124.449789208315</v>
      </c>
      <c r="T12" s="55">
        <v>128.864364408602</v>
      </c>
      <c r="U12" s="57">
        <v>-3.5472741483697998</v>
      </c>
    </row>
    <row r="13" spans="1:23" ht="12" thickBot="1">
      <c r="A13" s="84"/>
      <c r="B13" s="71" t="s">
        <v>11</v>
      </c>
      <c r="C13" s="72"/>
      <c r="D13" s="55">
        <v>285084.50910000002</v>
      </c>
      <c r="E13" s="58"/>
      <c r="F13" s="58"/>
      <c r="G13" s="55">
        <v>283268.24939999997</v>
      </c>
      <c r="H13" s="56">
        <v>0.64118011949700904</v>
      </c>
      <c r="I13" s="55">
        <v>76334.863400000002</v>
      </c>
      <c r="J13" s="56">
        <v>26.776222826342298</v>
      </c>
      <c r="K13" s="55">
        <v>30071.935099999999</v>
      </c>
      <c r="L13" s="56">
        <v>10.6160627474828</v>
      </c>
      <c r="M13" s="56">
        <v>1.53840875707397</v>
      </c>
      <c r="N13" s="55">
        <v>5171027.0107000005</v>
      </c>
      <c r="O13" s="55">
        <v>5171027.0107000005</v>
      </c>
      <c r="P13" s="55">
        <v>9323</v>
      </c>
      <c r="Q13" s="55">
        <v>8625</v>
      </c>
      <c r="R13" s="56">
        <v>8.0927536231884005</v>
      </c>
      <c r="S13" s="55">
        <v>30.578623736994501</v>
      </c>
      <c r="T13" s="55">
        <v>32.018954910144899</v>
      </c>
      <c r="U13" s="57">
        <v>-4.7102550642521699</v>
      </c>
    </row>
    <row r="14" spans="1:23" ht="12" thickBot="1">
      <c r="A14" s="84"/>
      <c r="B14" s="71" t="s">
        <v>12</v>
      </c>
      <c r="C14" s="72"/>
      <c r="D14" s="55">
        <v>115412.7743</v>
      </c>
      <c r="E14" s="58"/>
      <c r="F14" s="58"/>
      <c r="G14" s="55">
        <v>169947.27100000001</v>
      </c>
      <c r="H14" s="56">
        <v>-32.089068791225202</v>
      </c>
      <c r="I14" s="55">
        <v>19943.860700000001</v>
      </c>
      <c r="J14" s="56">
        <v>17.2804620813972</v>
      </c>
      <c r="K14" s="55">
        <v>30434.981599999999</v>
      </c>
      <c r="L14" s="56">
        <v>17.908485038279899</v>
      </c>
      <c r="M14" s="56">
        <v>-0.344706004356513</v>
      </c>
      <c r="N14" s="55">
        <v>1618130.7877</v>
      </c>
      <c r="O14" s="55">
        <v>1618130.7877</v>
      </c>
      <c r="P14" s="55">
        <v>2033</v>
      </c>
      <c r="Q14" s="55">
        <v>2010</v>
      </c>
      <c r="R14" s="56">
        <v>1.14427860696518</v>
      </c>
      <c r="S14" s="55">
        <v>56.769687309395003</v>
      </c>
      <c r="T14" s="55">
        <v>50.665486766169202</v>
      </c>
      <c r="U14" s="57">
        <v>10.752570310908901</v>
      </c>
    </row>
    <row r="15" spans="1:23" ht="12" thickBot="1">
      <c r="A15" s="84"/>
      <c r="B15" s="71" t="s">
        <v>13</v>
      </c>
      <c r="C15" s="72"/>
      <c r="D15" s="55">
        <v>116378.1344</v>
      </c>
      <c r="E15" s="58"/>
      <c r="F15" s="58"/>
      <c r="G15" s="55">
        <v>113954.7757</v>
      </c>
      <c r="H15" s="56">
        <v>2.1265968759218898</v>
      </c>
      <c r="I15" s="55">
        <v>4212.1918999999998</v>
      </c>
      <c r="J15" s="56">
        <v>3.61940146378562</v>
      </c>
      <c r="K15" s="55">
        <v>901.18669999999997</v>
      </c>
      <c r="L15" s="56">
        <v>0.79082837420740104</v>
      </c>
      <c r="M15" s="56">
        <v>3.67405022732803</v>
      </c>
      <c r="N15" s="55">
        <v>1509778.4036999999</v>
      </c>
      <c r="O15" s="55">
        <v>1509778.4036999999</v>
      </c>
      <c r="P15" s="55">
        <v>4105</v>
      </c>
      <c r="Q15" s="55">
        <v>3882</v>
      </c>
      <c r="R15" s="56">
        <v>5.7444616177228198</v>
      </c>
      <c r="S15" s="55">
        <v>28.3503372472594</v>
      </c>
      <c r="T15" s="55">
        <v>29.1881666409068</v>
      </c>
      <c r="U15" s="57">
        <v>-2.95527134770964</v>
      </c>
    </row>
    <row r="16" spans="1:23" ht="12" thickBot="1">
      <c r="A16" s="84"/>
      <c r="B16" s="71" t="s">
        <v>14</v>
      </c>
      <c r="C16" s="72"/>
      <c r="D16" s="55">
        <v>944765.88430000003</v>
      </c>
      <c r="E16" s="58"/>
      <c r="F16" s="58"/>
      <c r="G16" s="55">
        <v>651032.08900000004</v>
      </c>
      <c r="H16" s="56">
        <v>45.118174704903097</v>
      </c>
      <c r="I16" s="55">
        <v>-54919.138200000001</v>
      </c>
      <c r="J16" s="56">
        <v>-5.8129891344130096</v>
      </c>
      <c r="K16" s="55">
        <v>32462.6312</v>
      </c>
      <c r="L16" s="56">
        <v>4.9863335077481903</v>
      </c>
      <c r="M16" s="56">
        <v>-2.6917648437567201</v>
      </c>
      <c r="N16" s="55">
        <v>10775130.075200001</v>
      </c>
      <c r="O16" s="55">
        <v>10775130.075200001</v>
      </c>
      <c r="P16" s="55">
        <v>44653</v>
      </c>
      <c r="Q16" s="55">
        <v>42598</v>
      </c>
      <c r="R16" s="56">
        <v>4.8241701488332698</v>
      </c>
      <c r="S16" s="55">
        <v>21.1579487223703</v>
      </c>
      <c r="T16" s="55">
        <v>21.380968320108899</v>
      </c>
      <c r="U16" s="57">
        <v>-1.05407003611295</v>
      </c>
    </row>
    <row r="17" spans="1:21" ht="12" thickBot="1">
      <c r="A17" s="84"/>
      <c r="B17" s="71" t="s">
        <v>15</v>
      </c>
      <c r="C17" s="72"/>
      <c r="D17" s="55">
        <v>981198.1986</v>
      </c>
      <c r="E17" s="58"/>
      <c r="F17" s="58"/>
      <c r="G17" s="55">
        <v>518088.63959999999</v>
      </c>
      <c r="H17" s="56">
        <v>89.388093774368798</v>
      </c>
      <c r="I17" s="55">
        <v>141094.9951</v>
      </c>
      <c r="J17" s="56">
        <v>14.379866911834799</v>
      </c>
      <c r="K17" s="55">
        <v>65484.099800000004</v>
      </c>
      <c r="L17" s="56">
        <v>12.6395552410796</v>
      </c>
      <c r="M17" s="56">
        <v>1.15464510516185</v>
      </c>
      <c r="N17" s="55">
        <v>28104148.2951</v>
      </c>
      <c r="O17" s="55">
        <v>28104148.2951</v>
      </c>
      <c r="P17" s="55">
        <v>11756</v>
      </c>
      <c r="Q17" s="55">
        <v>11795</v>
      </c>
      <c r="R17" s="56">
        <v>-0.33064857990674501</v>
      </c>
      <c r="S17" s="55">
        <v>83.463609952364706</v>
      </c>
      <c r="T17" s="55">
        <v>86.272615905044503</v>
      </c>
      <c r="U17" s="57">
        <v>-3.3655457202042398</v>
      </c>
    </row>
    <row r="18" spans="1:21" ht="12" customHeight="1" thickBot="1">
      <c r="A18" s="84"/>
      <c r="B18" s="71" t="s">
        <v>16</v>
      </c>
      <c r="C18" s="72"/>
      <c r="D18" s="55">
        <v>2744578.3596999999</v>
      </c>
      <c r="E18" s="58"/>
      <c r="F18" s="58"/>
      <c r="G18" s="55">
        <v>1480550.7958</v>
      </c>
      <c r="H18" s="56">
        <v>85.375494544717498</v>
      </c>
      <c r="I18" s="55">
        <v>401446.15769999998</v>
      </c>
      <c r="J18" s="56">
        <v>14.626879071650199</v>
      </c>
      <c r="K18" s="55">
        <v>227033.5753</v>
      </c>
      <c r="L18" s="56">
        <v>15.3343995993954</v>
      </c>
      <c r="M18" s="56">
        <v>0.76822374034119301</v>
      </c>
      <c r="N18" s="55">
        <v>37027336.056500003</v>
      </c>
      <c r="O18" s="55">
        <v>37027336.056500003</v>
      </c>
      <c r="P18" s="55">
        <v>95034</v>
      </c>
      <c r="Q18" s="55">
        <v>88253</v>
      </c>
      <c r="R18" s="56">
        <v>7.68359149264049</v>
      </c>
      <c r="S18" s="55">
        <v>28.879962536565898</v>
      </c>
      <c r="T18" s="55">
        <v>28.579981057867698</v>
      </c>
      <c r="U18" s="57">
        <v>1.0387183789394601</v>
      </c>
    </row>
    <row r="19" spans="1:21" ht="12" customHeight="1" thickBot="1">
      <c r="A19" s="84"/>
      <c r="B19" s="71" t="s">
        <v>17</v>
      </c>
      <c r="C19" s="72"/>
      <c r="D19" s="55">
        <v>618392.71530000004</v>
      </c>
      <c r="E19" s="58"/>
      <c r="F19" s="58"/>
      <c r="G19" s="55">
        <v>439019.5858</v>
      </c>
      <c r="H19" s="56">
        <v>40.857659954541397</v>
      </c>
      <c r="I19" s="55">
        <v>62038.023699999998</v>
      </c>
      <c r="J19" s="56">
        <v>10.0321401214928</v>
      </c>
      <c r="K19" s="55">
        <v>52986.098599999998</v>
      </c>
      <c r="L19" s="56">
        <v>12.069187870843299</v>
      </c>
      <c r="M19" s="56">
        <v>0.17083584825397999</v>
      </c>
      <c r="N19" s="55">
        <v>7712848.1299999999</v>
      </c>
      <c r="O19" s="55">
        <v>7712848.1299999999</v>
      </c>
      <c r="P19" s="55">
        <v>14115</v>
      </c>
      <c r="Q19" s="55">
        <v>13016</v>
      </c>
      <c r="R19" s="56">
        <v>8.4434542102028303</v>
      </c>
      <c r="S19" s="55">
        <v>43.811031902231697</v>
      </c>
      <c r="T19" s="55">
        <v>46.430113368162303</v>
      </c>
      <c r="U19" s="57">
        <v>-5.9781323383920997</v>
      </c>
    </row>
    <row r="20" spans="1:21" ht="12" thickBot="1">
      <c r="A20" s="84"/>
      <c r="B20" s="71" t="s">
        <v>18</v>
      </c>
      <c r="C20" s="72"/>
      <c r="D20" s="55">
        <v>1581989.6777999999</v>
      </c>
      <c r="E20" s="58"/>
      <c r="F20" s="58"/>
      <c r="G20" s="55">
        <v>1071662.6584000001</v>
      </c>
      <c r="H20" s="56">
        <v>47.620117711474798</v>
      </c>
      <c r="I20" s="55">
        <v>145016.08549999999</v>
      </c>
      <c r="J20" s="56">
        <v>9.1666897410902894</v>
      </c>
      <c r="K20" s="55">
        <v>92712.377800000002</v>
      </c>
      <c r="L20" s="56">
        <v>8.65126512277849</v>
      </c>
      <c r="M20" s="56">
        <v>0.56415021317682101</v>
      </c>
      <c r="N20" s="55">
        <v>22976994.736699998</v>
      </c>
      <c r="O20" s="55">
        <v>22976994.736699998</v>
      </c>
      <c r="P20" s="55">
        <v>53908</v>
      </c>
      <c r="Q20" s="55">
        <v>49736</v>
      </c>
      <c r="R20" s="56">
        <v>8.3882901721087393</v>
      </c>
      <c r="S20" s="55">
        <v>29.3461022074646</v>
      </c>
      <c r="T20" s="55">
        <v>31.206817898504099</v>
      </c>
      <c r="U20" s="57">
        <v>-6.3405888723655899</v>
      </c>
    </row>
    <row r="21" spans="1:21" ht="12" customHeight="1" thickBot="1">
      <c r="A21" s="84"/>
      <c r="B21" s="71" t="s">
        <v>19</v>
      </c>
      <c r="C21" s="72"/>
      <c r="D21" s="55">
        <v>544755.63699999999</v>
      </c>
      <c r="E21" s="58"/>
      <c r="F21" s="58"/>
      <c r="G21" s="55">
        <v>356479.00689999998</v>
      </c>
      <c r="H21" s="56">
        <v>52.815629098971201</v>
      </c>
      <c r="I21" s="55">
        <v>70436.256699999998</v>
      </c>
      <c r="J21" s="56">
        <v>12.929881201027399</v>
      </c>
      <c r="K21" s="55">
        <v>49706.2382</v>
      </c>
      <c r="L21" s="56">
        <v>13.9436649109449</v>
      </c>
      <c r="M21" s="56">
        <v>0.41705064093947097</v>
      </c>
      <c r="N21" s="55">
        <v>4576389.2210999997</v>
      </c>
      <c r="O21" s="55">
        <v>4576389.2210999997</v>
      </c>
      <c r="P21" s="55">
        <v>37068</v>
      </c>
      <c r="Q21" s="55">
        <v>34688</v>
      </c>
      <c r="R21" s="56">
        <v>6.8611623616236201</v>
      </c>
      <c r="S21" s="55">
        <v>14.6961162458185</v>
      </c>
      <c r="T21" s="55">
        <v>14.2731152156365</v>
      </c>
      <c r="U21" s="57">
        <v>2.8783184829687301</v>
      </c>
    </row>
    <row r="22" spans="1:21" ht="12" customHeight="1" thickBot="1">
      <c r="A22" s="84"/>
      <c r="B22" s="71" t="s">
        <v>20</v>
      </c>
      <c r="C22" s="72"/>
      <c r="D22" s="55">
        <v>1566970.5456000001</v>
      </c>
      <c r="E22" s="58"/>
      <c r="F22" s="58"/>
      <c r="G22" s="55">
        <v>977236.44770000002</v>
      </c>
      <c r="H22" s="56">
        <v>60.3471247197118</v>
      </c>
      <c r="I22" s="55">
        <v>81947.587899999999</v>
      </c>
      <c r="J22" s="56">
        <v>5.2296827231440997</v>
      </c>
      <c r="K22" s="55">
        <v>89495.128899999996</v>
      </c>
      <c r="L22" s="56">
        <v>9.1579810710738005</v>
      </c>
      <c r="M22" s="56">
        <v>-8.4334657011707004E-2</v>
      </c>
      <c r="N22" s="55">
        <v>11799513.2849</v>
      </c>
      <c r="O22" s="55">
        <v>11799513.2849</v>
      </c>
      <c r="P22" s="55">
        <v>84271</v>
      </c>
      <c r="Q22" s="55">
        <v>78108</v>
      </c>
      <c r="R22" s="56">
        <v>7.8903569416705102</v>
      </c>
      <c r="S22" s="55">
        <v>18.594422109622499</v>
      </c>
      <c r="T22" s="55">
        <v>18.554002181594701</v>
      </c>
      <c r="U22" s="57">
        <v>0.21737662934356899</v>
      </c>
    </row>
    <row r="23" spans="1:21" ht="12" thickBot="1">
      <c r="A23" s="84"/>
      <c r="B23" s="71" t="s">
        <v>21</v>
      </c>
      <c r="C23" s="72"/>
      <c r="D23" s="55">
        <v>2610881.7886999999</v>
      </c>
      <c r="E23" s="58"/>
      <c r="F23" s="58"/>
      <c r="G23" s="55">
        <v>1871247.0781</v>
      </c>
      <c r="H23" s="56">
        <v>39.526298758526302</v>
      </c>
      <c r="I23" s="55">
        <v>254078.99299999999</v>
      </c>
      <c r="J23" s="56">
        <v>9.7315395166362499</v>
      </c>
      <c r="K23" s="55">
        <v>215268.93950000001</v>
      </c>
      <c r="L23" s="56">
        <v>11.504036106155301</v>
      </c>
      <c r="M23" s="56">
        <v>0.180286359890763</v>
      </c>
      <c r="N23" s="55">
        <v>49091833.533299997</v>
      </c>
      <c r="O23" s="55">
        <v>49091833.533299997</v>
      </c>
      <c r="P23" s="55">
        <v>80503</v>
      </c>
      <c r="Q23" s="55">
        <v>71146</v>
      </c>
      <c r="R23" s="56">
        <v>13.1518286340764</v>
      </c>
      <c r="S23" s="55">
        <v>32.432105495447402</v>
      </c>
      <c r="T23" s="55">
        <v>32.526804357237197</v>
      </c>
      <c r="U23" s="57">
        <v>-0.29199110061831901</v>
      </c>
    </row>
    <row r="24" spans="1:21" ht="12" thickBot="1">
      <c r="A24" s="84"/>
      <c r="B24" s="71" t="s">
        <v>22</v>
      </c>
      <c r="C24" s="72"/>
      <c r="D24" s="55">
        <v>375226.82829999999</v>
      </c>
      <c r="E24" s="58"/>
      <c r="F24" s="58"/>
      <c r="G24" s="55">
        <v>278454.72489999997</v>
      </c>
      <c r="H24" s="56">
        <v>34.753263186592797</v>
      </c>
      <c r="I24" s="55">
        <v>52179.209600000002</v>
      </c>
      <c r="J24" s="56">
        <v>13.9060444681961</v>
      </c>
      <c r="K24" s="55">
        <v>38877.274700000002</v>
      </c>
      <c r="L24" s="56">
        <v>13.9617938657575</v>
      </c>
      <c r="M24" s="56">
        <v>0.34215193844336</v>
      </c>
      <c r="N24" s="55">
        <v>3363847.7744999998</v>
      </c>
      <c r="O24" s="55">
        <v>3363847.7744999998</v>
      </c>
      <c r="P24" s="55">
        <v>32338</v>
      </c>
      <c r="Q24" s="55">
        <v>30979</v>
      </c>
      <c r="R24" s="56">
        <v>4.38684269989347</v>
      </c>
      <c r="S24" s="55">
        <v>11.6032787525512</v>
      </c>
      <c r="T24" s="55">
        <v>11.255666196455699</v>
      </c>
      <c r="U24" s="57">
        <v>2.9958131964991899</v>
      </c>
    </row>
    <row r="25" spans="1:21" ht="12" thickBot="1">
      <c r="A25" s="84"/>
      <c r="B25" s="71" t="s">
        <v>23</v>
      </c>
      <c r="C25" s="72"/>
      <c r="D25" s="55">
        <v>583961.06330000004</v>
      </c>
      <c r="E25" s="58"/>
      <c r="F25" s="58"/>
      <c r="G25" s="55">
        <v>366277.06270000001</v>
      </c>
      <c r="H25" s="56">
        <v>59.431513127070801</v>
      </c>
      <c r="I25" s="55">
        <v>30168.670099999999</v>
      </c>
      <c r="J25" s="56">
        <v>5.1662126117647302</v>
      </c>
      <c r="K25" s="55">
        <v>23390.441900000002</v>
      </c>
      <c r="L25" s="56">
        <v>6.3859969083453096</v>
      </c>
      <c r="M25" s="56">
        <v>0.289786239566513</v>
      </c>
      <c r="N25" s="55">
        <v>7708886.9636000004</v>
      </c>
      <c r="O25" s="55">
        <v>7708886.9636000004</v>
      </c>
      <c r="P25" s="55">
        <v>24475</v>
      </c>
      <c r="Q25" s="55">
        <v>24429</v>
      </c>
      <c r="R25" s="56">
        <v>0.188300790044615</v>
      </c>
      <c r="S25" s="55">
        <v>23.859491861082699</v>
      </c>
      <c r="T25" s="55">
        <v>24.190975721478601</v>
      </c>
      <c r="U25" s="57">
        <v>-1.3893165132176</v>
      </c>
    </row>
    <row r="26" spans="1:21" ht="12" thickBot="1">
      <c r="A26" s="84"/>
      <c r="B26" s="71" t="s">
        <v>24</v>
      </c>
      <c r="C26" s="72"/>
      <c r="D26" s="55">
        <v>1064330.6577999999</v>
      </c>
      <c r="E26" s="58"/>
      <c r="F26" s="58"/>
      <c r="G26" s="55">
        <v>604872.61369999999</v>
      </c>
      <c r="H26" s="56">
        <v>75.959472076194601</v>
      </c>
      <c r="I26" s="55">
        <v>217612.09640000001</v>
      </c>
      <c r="J26" s="56">
        <v>20.445910752003499</v>
      </c>
      <c r="K26" s="55">
        <v>138118.87950000001</v>
      </c>
      <c r="L26" s="56">
        <v>22.834374771099</v>
      </c>
      <c r="M26" s="56">
        <v>0.57554200546493695</v>
      </c>
      <c r="N26" s="55">
        <v>9131129.3625000007</v>
      </c>
      <c r="O26" s="55">
        <v>9131129.3625000007</v>
      </c>
      <c r="P26" s="55">
        <v>63153</v>
      </c>
      <c r="Q26" s="55">
        <v>58961</v>
      </c>
      <c r="R26" s="56">
        <v>7.1097844337782501</v>
      </c>
      <c r="S26" s="55">
        <v>16.853208205469301</v>
      </c>
      <c r="T26" s="55">
        <v>16.511793410898701</v>
      </c>
      <c r="U26" s="57">
        <v>2.0258148502534299</v>
      </c>
    </row>
    <row r="27" spans="1:21" ht="12" thickBot="1">
      <c r="A27" s="84"/>
      <c r="B27" s="71" t="s">
        <v>25</v>
      </c>
      <c r="C27" s="72"/>
      <c r="D27" s="55">
        <v>323413.09889999998</v>
      </c>
      <c r="E27" s="58"/>
      <c r="F27" s="58"/>
      <c r="G27" s="55">
        <v>237995.8192</v>
      </c>
      <c r="H27" s="56">
        <v>35.890243781223496</v>
      </c>
      <c r="I27" s="55">
        <v>77889.337299999999</v>
      </c>
      <c r="J27" s="56">
        <v>24.0835444095861</v>
      </c>
      <c r="K27" s="55">
        <v>64232.639600000002</v>
      </c>
      <c r="L27" s="56">
        <v>26.988978132435999</v>
      </c>
      <c r="M27" s="56">
        <v>0.212613054438448</v>
      </c>
      <c r="N27" s="55">
        <v>2293527.2796</v>
      </c>
      <c r="O27" s="55">
        <v>2293527.2796</v>
      </c>
      <c r="P27" s="55">
        <v>38802</v>
      </c>
      <c r="Q27" s="55">
        <v>36607</v>
      </c>
      <c r="R27" s="56">
        <v>5.99612096047204</v>
      </c>
      <c r="S27" s="55">
        <v>8.3349595098190807</v>
      </c>
      <c r="T27" s="55">
        <v>8.2827063922200708</v>
      </c>
      <c r="U27" s="57">
        <v>0.62691507424188697</v>
      </c>
    </row>
    <row r="28" spans="1:21" ht="12" thickBot="1">
      <c r="A28" s="84"/>
      <c r="B28" s="71" t="s">
        <v>26</v>
      </c>
      <c r="C28" s="72"/>
      <c r="D28" s="55">
        <v>1508762.7938000001</v>
      </c>
      <c r="E28" s="58"/>
      <c r="F28" s="58"/>
      <c r="G28" s="55">
        <v>1179159.9062999999</v>
      </c>
      <c r="H28" s="56">
        <v>27.952348594876899</v>
      </c>
      <c r="I28" s="55">
        <v>13232.2456</v>
      </c>
      <c r="J28" s="56">
        <v>0.87702623993484097</v>
      </c>
      <c r="K28" s="55">
        <v>37576.254999999997</v>
      </c>
      <c r="L28" s="56">
        <v>3.1866971391444099</v>
      </c>
      <c r="M28" s="56">
        <v>-0.64785619003277495</v>
      </c>
      <c r="N28" s="55">
        <v>16277187.853399999</v>
      </c>
      <c r="O28" s="55">
        <v>16277187.853399999</v>
      </c>
      <c r="P28" s="55">
        <v>50336</v>
      </c>
      <c r="Q28" s="55">
        <v>49243</v>
      </c>
      <c r="R28" s="56">
        <v>2.2196048169282898</v>
      </c>
      <c r="S28" s="55">
        <v>29.9738317267959</v>
      </c>
      <c r="T28" s="55">
        <v>29.960679454947901</v>
      </c>
      <c r="U28" s="57">
        <v>4.3879180906534997E-2</v>
      </c>
    </row>
    <row r="29" spans="1:21" ht="12" thickBot="1">
      <c r="A29" s="84"/>
      <c r="B29" s="71" t="s">
        <v>27</v>
      </c>
      <c r="C29" s="72"/>
      <c r="D29" s="55">
        <v>791653.8554</v>
      </c>
      <c r="E29" s="58"/>
      <c r="F29" s="58"/>
      <c r="G29" s="55">
        <v>679896.5037</v>
      </c>
      <c r="H29" s="56">
        <v>16.437406442276998</v>
      </c>
      <c r="I29" s="55">
        <v>119734.495</v>
      </c>
      <c r="J29" s="56">
        <v>15.124602019338599</v>
      </c>
      <c r="K29" s="55">
        <v>102821.1106</v>
      </c>
      <c r="L29" s="56">
        <v>15.1230532942068</v>
      </c>
      <c r="M29" s="56">
        <v>0.16449330591066399</v>
      </c>
      <c r="N29" s="55">
        <v>6759748.233</v>
      </c>
      <c r="O29" s="55">
        <v>6759748.233</v>
      </c>
      <c r="P29" s="55">
        <v>113717</v>
      </c>
      <c r="Q29" s="55">
        <v>111214</v>
      </c>
      <c r="R29" s="56">
        <v>2.2506159296491499</v>
      </c>
      <c r="S29" s="55">
        <v>6.9616139662495504</v>
      </c>
      <c r="T29" s="55">
        <v>7.1445967324257698</v>
      </c>
      <c r="U29" s="57">
        <v>-2.6284532159257701</v>
      </c>
    </row>
    <row r="30" spans="1:21" ht="12" thickBot="1">
      <c r="A30" s="84"/>
      <c r="B30" s="71" t="s">
        <v>28</v>
      </c>
      <c r="C30" s="72"/>
      <c r="D30" s="55">
        <v>1253371.7675000001</v>
      </c>
      <c r="E30" s="58"/>
      <c r="F30" s="58"/>
      <c r="G30" s="55">
        <v>699699.14670000004</v>
      </c>
      <c r="H30" s="56">
        <v>79.130098044465697</v>
      </c>
      <c r="I30" s="55">
        <v>140601.35459999999</v>
      </c>
      <c r="J30" s="56">
        <v>11.2178491845597</v>
      </c>
      <c r="K30" s="55">
        <v>89855.264200000005</v>
      </c>
      <c r="L30" s="56">
        <v>12.841985676813501</v>
      </c>
      <c r="M30" s="56">
        <v>0.56475367193901105</v>
      </c>
      <c r="N30" s="55">
        <v>11272212.5704</v>
      </c>
      <c r="O30" s="55">
        <v>11272212.5704</v>
      </c>
      <c r="P30" s="55">
        <v>85788</v>
      </c>
      <c r="Q30" s="55">
        <v>83953</v>
      </c>
      <c r="R30" s="56">
        <v>2.1857467868926701</v>
      </c>
      <c r="S30" s="55">
        <v>14.6101059297338</v>
      </c>
      <c r="T30" s="55">
        <v>14.974114530749301</v>
      </c>
      <c r="U30" s="57">
        <v>-2.49148502253342</v>
      </c>
    </row>
    <row r="31" spans="1:21" ht="12" thickBot="1">
      <c r="A31" s="84"/>
      <c r="B31" s="71" t="s">
        <v>29</v>
      </c>
      <c r="C31" s="72"/>
      <c r="D31" s="55">
        <v>1880703.2823999999</v>
      </c>
      <c r="E31" s="58"/>
      <c r="F31" s="58"/>
      <c r="G31" s="55">
        <v>538328.73629999999</v>
      </c>
      <c r="H31" s="56">
        <v>249.359630200369</v>
      </c>
      <c r="I31" s="55">
        <v>-71221.093800000002</v>
      </c>
      <c r="J31" s="56">
        <v>-3.78693941072477</v>
      </c>
      <c r="K31" s="55">
        <v>23915.554700000001</v>
      </c>
      <c r="L31" s="56">
        <v>4.4425558376048402</v>
      </c>
      <c r="M31" s="56">
        <v>-3.9780239134490998</v>
      </c>
      <c r="N31" s="55">
        <v>40581538.015000001</v>
      </c>
      <c r="O31" s="55">
        <v>40581538.015000001</v>
      </c>
      <c r="P31" s="55">
        <v>39847</v>
      </c>
      <c r="Q31" s="55">
        <v>34785</v>
      </c>
      <c r="R31" s="56">
        <v>14.5522495328446</v>
      </c>
      <c r="S31" s="55">
        <v>47.198114849298598</v>
      </c>
      <c r="T31" s="55">
        <v>42.512032430645398</v>
      </c>
      <c r="U31" s="57">
        <v>9.9285372596249193</v>
      </c>
    </row>
    <row r="32" spans="1:21" ht="12" thickBot="1">
      <c r="A32" s="84"/>
      <c r="B32" s="71" t="s">
        <v>30</v>
      </c>
      <c r="C32" s="72"/>
      <c r="D32" s="55">
        <v>164512.2438</v>
      </c>
      <c r="E32" s="58"/>
      <c r="F32" s="58"/>
      <c r="G32" s="55">
        <v>99251.552100000001</v>
      </c>
      <c r="H32" s="56">
        <v>65.752817280123907</v>
      </c>
      <c r="I32" s="55">
        <v>36533.360099999998</v>
      </c>
      <c r="J32" s="56">
        <v>22.2070766625821</v>
      </c>
      <c r="K32" s="55">
        <v>27000.595499999999</v>
      </c>
      <c r="L32" s="56">
        <v>27.204204799533802</v>
      </c>
      <c r="M32" s="56">
        <v>0.35305756867473498</v>
      </c>
      <c r="N32" s="55">
        <v>1191570.1041000001</v>
      </c>
      <c r="O32" s="55">
        <v>1191570.1041000001</v>
      </c>
      <c r="P32" s="55">
        <v>29669</v>
      </c>
      <c r="Q32" s="55">
        <v>27916</v>
      </c>
      <c r="R32" s="56">
        <v>6.2795529445479401</v>
      </c>
      <c r="S32" s="55">
        <v>5.5449204152482396</v>
      </c>
      <c r="T32" s="55">
        <v>5.6962225927783301</v>
      </c>
      <c r="U32" s="57">
        <v>-2.7286627435449402</v>
      </c>
    </row>
    <row r="33" spans="1:21" ht="12" thickBot="1">
      <c r="A33" s="84"/>
      <c r="B33" s="71" t="s">
        <v>31</v>
      </c>
      <c r="C33" s="72"/>
      <c r="D33" s="55">
        <v>409020.48259999999</v>
      </c>
      <c r="E33" s="58"/>
      <c r="F33" s="58"/>
      <c r="G33" s="55">
        <v>239434.87160000001</v>
      </c>
      <c r="H33" s="56">
        <v>70.827448761644803</v>
      </c>
      <c r="I33" s="55">
        <v>15063.9107</v>
      </c>
      <c r="J33" s="56">
        <v>3.6829233108924</v>
      </c>
      <c r="K33" s="55">
        <v>18310.039000000001</v>
      </c>
      <c r="L33" s="56">
        <v>7.6471897671567097</v>
      </c>
      <c r="M33" s="56">
        <v>-0.177286804249843</v>
      </c>
      <c r="N33" s="55">
        <v>3385548.4051000001</v>
      </c>
      <c r="O33" s="55">
        <v>3385548.4051000001</v>
      </c>
      <c r="P33" s="55">
        <v>22145</v>
      </c>
      <c r="Q33" s="55">
        <v>20546</v>
      </c>
      <c r="R33" s="56">
        <v>7.7825367468120401</v>
      </c>
      <c r="S33" s="55">
        <v>18.470105333032301</v>
      </c>
      <c r="T33" s="55">
        <v>18.314784834030998</v>
      </c>
      <c r="U33" s="57">
        <v>0.84092914577781297</v>
      </c>
    </row>
    <row r="34" spans="1:21" ht="12" customHeight="1" thickBot="1">
      <c r="A34" s="84"/>
      <c r="B34" s="71" t="s">
        <v>61</v>
      </c>
      <c r="C34" s="72"/>
      <c r="D34" s="55">
        <v>159941.4</v>
      </c>
      <c r="E34" s="58"/>
      <c r="F34" s="58"/>
      <c r="G34" s="55">
        <v>86140.22</v>
      </c>
      <c r="H34" s="56">
        <v>85.675634448112604</v>
      </c>
      <c r="I34" s="55">
        <v>11726.88</v>
      </c>
      <c r="J34" s="56">
        <v>7.3319853396306396</v>
      </c>
      <c r="K34" s="55">
        <v>1880.86</v>
      </c>
      <c r="L34" s="56">
        <v>2.1834864131993199</v>
      </c>
      <c r="M34" s="56">
        <v>5.2348500154184796</v>
      </c>
      <c r="N34" s="55">
        <v>4810314.05</v>
      </c>
      <c r="O34" s="55">
        <v>4810314.05</v>
      </c>
      <c r="P34" s="55">
        <v>119</v>
      </c>
      <c r="Q34" s="55">
        <v>114</v>
      </c>
      <c r="R34" s="56">
        <v>4.3859649122806896</v>
      </c>
      <c r="S34" s="55">
        <v>1344.0453781512599</v>
      </c>
      <c r="T34" s="55">
        <v>1513.58938596491</v>
      </c>
      <c r="U34" s="57">
        <v>-12.6144556255132</v>
      </c>
    </row>
    <row r="35" spans="1:21" ht="12" customHeight="1" thickBot="1">
      <c r="A35" s="84"/>
      <c r="B35" s="71" t="s">
        <v>35</v>
      </c>
      <c r="C35" s="72"/>
      <c r="D35" s="55">
        <v>310946.15000000002</v>
      </c>
      <c r="E35" s="58"/>
      <c r="F35" s="58"/>
      <c r="G35" s="55">
        <v>282794.12</v>
      </c>
      <c r="H35" s="56">
        <v>9.9549559234117098</v>
      </c>
      <c r="I35" s="55">
        <v>-24862.68</v>
      </c>
      <c r="J35" s="56">
        <v>-7.9958153525940103</v>
      </c>
      <c r="K35" s="55">
        <v>-34164.99</v>
      </c>
      <c r="L35" s="56">
        <v>-12.081223612428699</v>
      </c>
      <c r="M35" s="56">
        <v>-0.27227609315852302</v>
      </c>
      <c r="N35" s="55">
        <v>9355895.6400000006</v>
      </c>
      <c r="O35" s="55">
        <v>9355895.6400000006</v>
      </c>
      <c r="P35" s="55">
        <v>144</v>
      </c>
      <c r="Q35" s="55">
        <v>131</v>
      </c>
      <c r="R35" s="56">
        <v>9.92366412213741</v>
      </c>
      <c r="S35" s="55">
        <v>2159.34826388889</v>
      </c>
      <c r="T35" s="55">
        <v>2289.69259541985</v>
      </c>
      <c r="U35" s="57">
        <v>-6.0362811182765901</v>
      </c>
    </row>
    <row r="36" spans="1:21" ht="12" customHeight="1" thickBot="1">
      <c r="A36" s="84"/>
      <c r="B36" s="71" t="s">
        <v>36</v>
      </c>
      <c r="C36" s="72"/>
      <c r="D36" s="55">
        <v>36429.910000000003</v>
      </c>
      <c r="E36" s="58"/>
      <c r="F36" s="58"/>
      <c r="G36" s="55">
        <v>73018.83</v>
      </c>
      <c r="H36" s="56">
        <v>-50.108882873089001</v>
      </c>
      <c r="I36" s="55">
        <v>-494.87</v>
      </c>
      <c r="J36" s="56">
        <v>-1.3584167515099499</v>
      </c>
      <c r="K36" s="55">
        <v>-621.35</v>
      </c>
      <c r="L36" s="56">
        <v>-0.85094488640806798</v>
      </c>
      <c r="M36" s="56">
        <v>-0.20355677154582799</v>
      </c>
      <c r="N36" s="55">
        <v>3306506.95</v>
      </c>
      <c r="O36" s="55">
        <v>3306506.95</v>
      </c>
      <c r="P36" s="55">
        <v>14</v>
      </c>
      <c r="Q36" s="55">
        <v>34</v>
      </c>
      <c r="R36" s="56">
        <v>-58.823529411764703</v>
      </c>
      <c r="S36" s="55">
        <v>2602.1364285714299</v>
      </c>
      <c r="T36" s="55">
        <v>1665.41088235294</v>
      </c>
      <c r="U36" s="57">
        <v>35.998325680900201</v>
      </c>
    </row>
    <row r="37" spans="1:21" ht="12" customHeight="1" thickBot="1">
      <c r="A37" s="84"/>
      <c r="B37" s="71" t="s">
        <v>37</v>
      </c>
      <c r="C37" s="72"/>
      <c r="D37" s="55">
        <v>208860.45</v>
      </c>
      <c r="E37" s="58"/>
      <c r="F37" s="58"/>
      <c r="G37" s="55">
        <v>178131.72</v>
      </c>
      <c r="H37" s="56">
        <v>17.2505660418032</v>
      </c>
      <c r="I37" s="55">
        <v>-21359.19</v>
      </c>
      <c r="J37" s="56">
        <v>-10.226536426594899</v>
      </c>
      <c r="K37" s="55">
        <v>-31172.65</v>
      </c>
      <c r="L37" s="56">
        <v>-17.499774885685699</v>
      </c>
      <c r="M37" s="56">
        <v>-0.31480993755744202</v>
      </c>
      <c r="N37" s="55">
        <v>5448357.6799999997</v>
      </c>
      <c r="O37" s="55">
        <v>5448357.6799999997</v>
      </c>
      <c r="P37" s="55">
        <v>147</v>
      </c>
      <c r="Q37" s="55">
        <v>136</v>
      </c>
      <c r="R37" s="56">
        <v>8.0882352941176396</v>
      </c>
      <c r="S37" s="55">
        <v>1420.8193877551</v>
      </c>
      <c r="T37" s="55">
        <v>1678.6565441176499</v>
      </c>
      <c r="U37" s="57">
        <v>-18.147074750291001</v>
      </c>
    </row>
    <row r="38" spans="1:21" ht="12" customHeight="1" thickBot="1">
      <c r="A38" s="84"/>
      <c r="B38" s="71" t="s">
        <v>74</v>
      </c>
      <c r="C38" s="72"/>
      <c r="D38" s="58"/>
      <c r="E38" s="58"/>
      <c r="F38" s="58"/>
      <c r="G38" s="55">
        <v>3.41</v>
      </c>
      <c r="H38" s="58"/>
      <c r="I38" s="58"/>
      <c r="J38" s="58"/>
      <c r="K38" s="55">
        <v>-107.71</v>
      </c>
      <c r="L38" s="56">
        <v>-3158.6510263929599</v>
      </c>
      <c r="M38" s="58"/>
      <c r="N38" s="58"/>
      <c r="O38" s="58"/>
      <c r="P38" s="58"/>
      <c r="Q38" s="58"/>
      <c r="R38" s="58"/>
      <c r="S38" s="58"/>
      <c r="T38" s="58"/>
      <c r="U38" s="86"/>
    </row>
    <row r="39" spans="1:21" ht="12" customHeight="1" thickBot="1">
      <c r="A39" s="84"/>
      <c r="B39" s="71" t="s">
        <v>32</v>
      </c>
      <c r="C39" s="72"/>
      <c r="D39" s="55">
        <v>14225.641</v>
      </c>
      <c r="E39" s="58"/>
      <c r="F39" s="58"/>
      <c r="G39" s="55">
        <v>78149.572</v>
      </c>
      <c r="H39" s="56">
        <v>-81.796904786631501</v>
      </c>
      <c r="I39" s="55">
        <v>1410.5983000000001</v>
      </c>
      <c r="J39" s="56">
        <v>9.9158856883847992</v>
      </c>
      <c r="K39" s="55">
        <v>3690.4690000000001</v>
      </c>
      <c r="L39" s="56">
        <v>4.7223150499148003</v>
      </c>
      <c r="M39" s="56">
        <v>-0.617772619144071</v>
      </c>
      <c r="N39" s="55">
        <v>231720.08350000001</v>
      </c>
      <c r="O39" s="55">
        <v>231720.08350000001</v>
      </c>
      <c r="P39" s="55">
        <v>52</v>
      </c>
      <c r="Q39" s="55">
        <v>39</v>
      </c>
      <c r="R39" s="56">
        <v>33.3333333333333</v>
      </c>
      <c r="S39" s="55">
        <v>273.57001923076899</v>
      </c>
      <c r="T39" s="55">
        <v>238.26429999999999</v>
      </c>
      <c r="U39" s="57">
        <v>12.9055513210266</v>
      </c>
    </row>
    <row r="40" spans="1:21" ht="12" customHeight="1" thickBot="1">
      <c r="A40" s="84"/>
      <c r="B40" s="71" t="s">
        <v>33</v>
      </c>
      <c r="C40" s="72"/>
      <c r="D40" s="55">
        <v>571384.59539999999</v>
      </c>
      <c r="E40" s="58"/>
      <c r="F40" s="58"/>
      <c r="G40" s="55">
        <v>371003.54450000002</v>
      </c>
      <c r="H40" s="56">
        <v>54.010548920779897</v>
      </c>
      <c r="I40" s="55">
        <v>33237.214999999997</v>
      </c>
      <c r="J40" s="56">
        <v>5.8169602869206098</v>
      </c>
      <c r="K40" s="55">
        <v>18333.0982</v>
      </c>
      <c r="L40" s="56">
        <v>4.9414886924348496</v>
      </c>
      <c r="M40" s="56">
        <v>0.81296225206495598</v>
      </c>
      <c r="N40" s="55">
        <v>6126620.3477999996</v>
      </c>
      <c r="O40" s="55">
        <v>6126620.3477999996</v>
      </c>
      <c r="P40" s="55">
        <v>2511</v>
      </c>
      <c r="Q40" s="55">
        <v>2317</v>
      </c>
      <c r="R40" s="56">
        <v>8.3728959861890395</v>
      </c>
      <c r="S40" s="55">
        <v>227.55260669056199</v>
      </c>
      <c r="T40" s="55">
        <v>240.061200776867</v>
      </c>
      <c r="U40" s="57">
        <v>-5.4970119956986503</v>
      </c>
    </row>
    <row r="41" spans="1:21" ht="12" thickBot="1">
      <c r="A41" s="84"/>
      <c r="B41" s="71" t="s">
        <v>38</v>
      </c>
      <c r="C41" s="72"/>
      <c r="D41" s="55">
        <v>138228.4</v>
      </c>
      <c r="E41" s="58"/>
      <c r="F41" s="58"/>
      <c r="G41" s="55">
        <v>96242.78</v>
      </c>
      <c r="H41" s="56">
        <v>43.624695795362499</v>
      </c>
      <c r="I41" s="55">
        <v>-15278.27</v>
      </c>
      <c r="J41" s="56">
        <v>-11.0529167667426</v>
      </c>
      <c r="K41" s="55">
        <v>1472.77</v>
      </c>
      <c r="L41" s="56">
        <v>1.53026543913216</v>
      </c>
      <c r="M41" s="56">
        <v>-11.3738329813888</v>
      </c>
      <c r="N41" s="55">
        <v>3940833.12</v>
      </c>
      <c r="O41" s="55">
        <v>3940833.12</v>
      </c>
      <c r="P41" s="55">
        <v>102</v>
      </c>
      <c r="Q41" s="55">
        <v>90</v>
      </c>
      <c r="R41" s="56">
        <v>13.3333333333333</v>
      </c>
      <c r="S41" s="55">
        <v>1355.1803921568601</v>
      </c>
      <c r="T41" s="55">
        <v>1321.6922222222199</v>
      </c>
      <c r="U41" s="57">
        <v>2.4711226732953002</v>
      </c>
    </row>
    <row r="42" spans="1:21" ht="12" customHeight="1" thickBot="1">
      <c r="A42" s="84"/>
      <c r="B42" s="71" t="s">
        <v>39</v>
      </c>
      <c r="C42" s="72"/>
      <c r="D42" s="55">
        <v>120678.93</v>
      </c>
      <c r="E42" s="58"/>
      <c r="F42" s="58"/>
      <c r="G42" s="55">
        <v>65500.88</v>
      </c>
      <c r="H42" s="56">
        <v>84.240165933648498</v>
      </c>
      <c r="I42" s="55">
        <v>19267.36</v>
      </c>
      <c r="J42" s="56">
        <v>15.9658028124711</v>
      </c>
      <c r="K42" s="55">
        <v>6173.69</v>
      </c>
      <c r="L42" s="56">
        <v>9.4253542853164696</v>
      </c>
      <c r="M42" s="56">
        <v>2.1208823248332802</v>
      </c>
      <c r="N42" s="55">
        <v>1948604.17</v>
      </c>
      <c r="O42" s="55">
        <v>1948604.17</v>
      </c>
      <c r="P42" s="55">
        <v>118</v>
      </c>
      <c r="Q42" s="55">
        <v>115</v>
      </c>
      <c r="R42" s="56">
        <v>2.6086956521739202</v>
      </c>
      <c r="S42" s="55">
        <v>1022.70279661017</v>
      </c>
      <c r="T42" s="55">
        <v>1195.46391304348</v>
      </c>
      <c r="U42" s="57">
        <v>-16.892602328451598</v>
      </c>
    </row>
    <row r="43" spans="1:21" ht="12" thickBot="1">
      <c r="A43" s="85"/>
      <c r="B43" s="71" t="s">
        <v>34</v>
      </c>
      <c r="C43" s="72"/>
      <c r="D43" s="59">
        <v>3394.0171</v>
      </c>
      <c r="E43" s="60"/>
      <c r="F43" s="60"/>
      <c r="G43" s="59">
        <v>12117.933800000001</v>
      </c>
      <c r="H43" s="61">
        <v>-71.991783780828996</v>
      </c>
      <c r="I43" s="59">
        <v>585.01710000000003</v>
      </c>
      <c r="J43" s="61">
        <v>17.2367163382883</v>
      </c>
      <c r="K43" s="59">
        <v>813.00239999999997</v>
      </c>
      <c r="L43" s="61">
        <v>6.7090843490166598</v>
      </c>
      <c r="M43" s="61">
        <v>-0.28042389542761498</v>
      </c>
      <c r="N43" s="59">
        <v>53828.839699999997</v>
      </c>
      <c r="O43" s="59">
        <v>53828.839699999997</v>
      </c>
      <c r="P43" s="59">
        <v>4</v>
      </c>
      <c r="Q43" s="59">
        <v>7</v>
      </c>
      <c r="R43" s="61">
        <v>-42.857142857142897</v>
      </c>
      <c r="S43" s="59">
        <v>848.50427500000001</v>
      </c>
      <c r="T43" s="59">
        <v>1118.14407142857</v>
      </c>
      <c r="U43" s="62">
        <v>-31.778248427631201</v>
      </c>
    </row>
  </sheetData>
  <mergeCells count="41">
    <mergeCell ref="B29:C29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B30:C30"/>
    <mergeCell ref="B19:C19"/>
    <mergeCell ref="A1:U4"/>
    <mergeCell ref="W1:W4"/>
    <mergeCell ref="B6:C6"/>
    <mergeCell ref="A7:C7"/>
    <mergeCell ref="B8:C8"/>
    <mergeCell ref="A8:A43"/>
    <mergeCell ref="B43:C43"/>
    <mergeCell ref="B14:C14"/>
    <mergeCell ref="B15:C15"/>
    <mergeCell ref="B16:C16"/>
    <mergeCell ref="B17:C17"/>
    <mergeCell ref="B20:C20"/>
    <mergeCell ref="B9:C9"/>
    <mergeCell ref="B10:C10"/>
    <mergeCell ref="B11:C11"/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42743</v>
      </c>
      <c r="C2" s="65">
        <v>12</v>
      </c>
      <c r="D2" s="65">
        <v>80762</v>
      </c>
      <c r="E2" s="65">
        <v>1012203.91988803</v>
      </c>
      <c r="F2" s="65">
        <v>757840.92234786297</v>
      </c>
      <c r="G2" s="37"/>
      <c r="H2" s="37"/>
    </row>
    <row r="3" spans="1:8">
      <c r="A3" s="65">
        <v>2</v>
      </c>
      <c r="B3" s="66">
        <v>42743</v>
      </c>
      <c r="C3" s="65">
        <v>13</v>
      </c>
      <c r="D3" s="65">
        <v>14939</v>
      </c>
      <c r="E3" s="65">
        <v>138854.72172649601</v>
      </c>
      <c r="F3" s="65">
        <v>104894.66866752099</v>
      </c>
      <c r="G3" s="37"/>
      <c r="H3" s="37"/>
    </row>
    <row r="4" spans="1:8">
      <c r="A4" s="65">
        <v>3</v>
      </c>
      <c r="B4" s="66">
        <v>42743</v>
      </c>
      <c r="C4" s="65">
        <v>14</v>
      </c>
      <c r="D4" s="65">
        <v>132602</v>
      </c>
      <c r="E4" s="65">
        <v>166331.46838631699</v>
      </c>
      <c r="F4" s="65">
        <v>122283.421778627</v>
      </c>
      <c r="G4" s="37"/>
      <c r="H4" s="37"/>
    </row>
    <row r="5" spans="1:8">
      <c r="A5" s="65">
        <v>4</v>
      </c>
      <c r="B5" s="66">
        <v>42743</v>
      </c>
      <c r="C5" s="65">
        <v>15</v>
      </c>
      <c r="D5" s="65">
        <v>4503</v>
      </c>
      <c r="E5" s="65">
        <v>78633.569781900005</v>
      </c>
      <c r="F5" s="65">
        <v>61873.287710990102</v>
      </c>
      <c r="G5" s="37"/>
      <c r="H5" s="37"/>
    </row>
    <row r="6" spans="1:8">
      <c r="A6" s="65">
        <v>5</v>
      </c>
      <c r="B6" s="66">
        <v>42743</v>
      </c>
      <c r="C6" s="65">
        <v>16</v>
      </c>
      <c r="D6" s="65">
        <v>7470</v>
      </c>
      <c r="E6" s="65">
        <v>281380.94660598302</v>
      </c>
      <c r="F6" s="65">
        <v>243392.15705042699</v>
      </c>
      <c r="G6" s="37"/>
      <c r="H6" s="37"/>
    </row>
    <row r="7" spans="1:8">
      <c r="A7" s="65">
        <v>6</v>
      </c>
      <c r="B7" s="66">
        <v>42743</v>
      </c>
      <c r="C7" s="65">
        <v>17</v>
      </c>
      <c r="D7" s="65">
        <v>15726</v>
      </c>
      <c r="E7" s="65">
        <v>285084.67658888898</v>
      </c>
      <c r="F7" s="65">
        <v>208749.64821196601</v>
      </c>
      <c r="G7" s="37"/>
      <c r="H7" s="37"/>
    </row>
    <row r="8" spans="1:8">
      <c r="A8" s="65">
        <v>7</v>
      </c>
      <c r="B8" s="66">
        <v>42743</v>
      </c>
      <c r="C8" s="65">
        <v>18</v>
      </c>
      <c r="D8" s="65">
        <v>53562</v>
      </c>
      <c r="E8" s="65">
        <v>115412.788823932</v>
      </c>
      <c r="F8" s="65">
        <v>95468.914564957304</v>
      </c>
      <c r="G8" s="37"/>
      <c r="H8" s="37"/>
    </row>
    <row r="9" spans="1:8">
      <c r="A9" s="65">
        <v>8</v>
      </c>
      <c r="B9" s="66">
        <v>42743</v>
      </c>
      <c r="C9" s="65">
        <v>19</v>
      </c>
      <c r="D9" s="65">
        <v>20973</v>
      </c>
      <c r="E9" s="65">
        <v>116378.265700855</v>
      </c>
      <c r="F9" s="65">
        <v>112165.943596581</v>
      </c>
      <c r="G9" s="37"/>
      <c r="H9" s="37"/>
    </row>
    <row r="10" spans="1:8">
      <c r="A10" s="65">
        <v>9</v>
      </c>
      <c r="B10" s="66">
        <v>42743</v>
      </c>
      <c r="C10" s="65">
        <v>21</v>
      </c>
      <c r="D10" s="65">
        <v>197380</v>
      </c>
      <c r="E10" s="65">
        <v>944765.60341282003</v>
      </c>
      <c r="F10" s="65">
        <v>999685.02210512804</v>
      </c>
      <c r="G10" s="37"/>
      <c r="H10" s="37"/>
    </row>
    <row r="11" spans="1:8">
      <c r="A11" s="65">
        <v>10</v>
      </c>
      <c r="B11" s="66">
        <v>42743</v>
      </c>
      <c r="C11" s="65">
        <v>22</v>
      </c>
      <c r="D11" s="65">
        <v>44692</v>
      </c>
      <c r="E11" s="65">
        <v>981198.20369829098</v>
      </c>
      <c r="F11" s="65">
        <v>840103.20416752098</v>
      </c>
      <c r="G11" s="37"/>
      <c r="H11" s="37"/>
    </row>
    <row r="12" spans="1:8">
      <c r="A12" s="65">
        <v>11</v>
      </c>
      <c r="B12" s="66">
        <v>42743</v>
      </c>
      <c r="C12" s="65">
        <v>23</v>
      </c>
      <c r="D12" s="65">
        <v>196542.75</v>
      </c>
      <c r="E12" s="65">
        <v>2744578.5154641001</v>
      </c>
      <c r="F12" s="65">
        <v>2343132.1540273498</v>
      </c>
      <c r="G12" s="37"/>
      <c r="H12" s="37"/>
    </row>
    <row r="13" spans="1:8">
      <c r="A13" s="65">
        <v>12</v>
      </c>
      <c r="B13" s="66">
        <v>42743</v>
      </c>
      <c r="C13" s="65">
        <v>24</v>
      </c>
      <c r="D13" s="65">
        <v>25138.1</v>
      </c>
      <c r="E13" s="65">
        <v>618392.65816153795</v>
      </c>
      <c r="F13" s="65">
        <v>556354.68992735003</v>
      </c>
      <c r="G13" s="37"/>
      <c r="H13" s="37"/>
    </row>
    <row r="14" spans="1:8">
      <c r="A14" s="65">
        <v>13</v>
      </c>
      <c r="B14" s="66">
        <v>42743</v>
      </c>
      <c r="C14" s="65">
        <v>25</v>
      </c>
      <c r="D14" s="65">
        <v>124007</v>
      </c>
      <c r="E14" s="65">
        <v>1581990.0408999999</v>
      </c>
      <c r="F14" s="65">
        <v>1436973.5922999999</v>
      </c>
      <c r="G14" s="37"/>
      <c r="H14" s="37"/>
    </row>
    <row r="15" spans="1:8">
      <c r="A15" s="65">
        <v>14</v>
      </c>
      <c r="B15" s="66">
        <v>42743</v>
      </c>
      <c r="C15" s="65">
        <v>26</v>
      </c>
      <c r="D15" s="65">
        <v>84362</v>
      </c>
      <c r="E15" s="65">
        <v>544754.73016979801</v>
      </c>
      <c r="F15" s="65">
        <v>474319.38022927201</v>
      </c>
      <c r="G15" s="37"/>
      <c r="H15" s="37"/>
    </row>
    <row r="16" spans="1:8">
      <c r="A16" s="65">
        <v>15</v>
      </c>
      <c r="B16" s="66">
        <v>42743</v>
      </c>
      <c r="C16" s="65">
        <v>27</v>
      </c>
      <c r="D16" s="65">
        <v>174340.394</v>
      </c>
      <c r="E16" s="65">
        <v>1566972.5439556199</v>
      </c>
      <c r="F16" s="65">
        <v>1485022.9613951701</v>
      </c>
      <c r="G16" s="37"/>
      <c r="H16" s="37"/>
    </row>
    <row r="17" spans="1:9">
      <c r="A17" s="65">
        <v>16</v>
      </c>
      <c r="B17" s="66">
        <v>42743</v>
      </c>
      <c r="C17" s="65">
        <v>29</v>
      </c>
      <c r="D17" s="65">
        <v>186586</v>
      </c>
      <c r="E17" s="65">
        <v>2610883.98565043</v>
      </c>
      <c r="F17" s="65">
        <v>2356802.8245538501</v>
      </c>
      <c r="G17" s="37"/>
      <c r="H17" s="37"/>
    </row>
    <row r="18" spans="1:9">
      <c r="A18" s="65">
        <v>17</v>
      </c>
      <c r="B18" s="66">
        <v>42743</v>
      </c>
      <c r="C18" s="65">
        <v>31</v>
      </c>
      <c r="D18" s="65">
        <v>32077.263999999999</v>
      </c>
      <c r="E18" s="65">
        <v>375226.94320121798</v>
      </c>
      <c r="F18" s="65">
        <v>323047.619127988</v>
      </c>
      <c r="G18" s="37"/>
      <c r="H18" s="37"/>
    </row>
    <row r="19" spans="1:9">
      <c r="A19" s="65">
        <v>18</v>
      </c>
      <c r="B19" s="66">
        <v>42743</v>
      </c>
      <c r="C19" s="65">
        <v>32</v>
      </c>
      <c r="D19" s="65">
        <v>37731.885999999999</v>
      </c>
      <c r="E19" s="65">
        <v>583961.06003823504</v>
      </c>
      <c r="F19" s="65">
        <v>553792.39393570798</v>
      </c>
      <c r="G19" s="37"/>
      <c r="H19" s="37"/>
    </row>
    <row r="20" spans="1:9">
      <c r="A20" s="65">
        <v>19</v>
      </c>
      <c r="B20" s="66">
        <v>42743</v>
      </c>
      <c r="C20" s="65">
        <v>33</v>
      </c>
      <c r="D20" s="65">
        <v>57375.968999999997</v>
      </c>
      <c r="E20" s="65">
        <v>1064330.66748706</v>
      </c>
      <c r="F20" s="65">
        <v>846718.49540822301</v>
      </c>
      <c r="G20" s="37"/>
      <c r="H20" s="37"/>
    </row>
    <row r="21" spans="1:9">
      <c r="A21" s="65">
        <v>20</v>
      </c>
      <c r="B21" s="66">
        <v>42743</v>
      </c>
      <c r="C21" s="65">
        <v>34</v>
      </c>
      <c r="D21" s="65">
        <v>48720.27</v>
      </c>
      <c r="E21" s="65">
        <v>323412.91624879302</v>
      </c>
      <c r="F21" s="65">
        <v>245523.77732254699</v>
      </c>
      <c r="G21" s="37"/>
      <c r="H21" s="37"/>
    </row>
    <row r="22" spans="1:9">
      <c r="A22" s="65">
        <v>21</v>
      </c>
      <c r="B22" s="66">
        <v>42743</v>
      </c>
      <c r="C22" s="65">
        <v>35</v>
      </c>
      <c r="D22" s="65">
        <v>55313.37</v>
      </c>
      <c r="E22" s="65">
        <v>1508762.7939371699</v>
      </c>
      <c r="F22" s="65">
        <v>1495530.5362008801</v>
      </c>
      <c r="G22" s="37"/>
      <c r="H22" s="37"/>
    </row>
    <row r="23" spans="1:9">
      <c r="A23" s="65">
        <v>22</v>
      </c>
      <c r="B23" s="66">
        <v>42743</v>
      </c>
      <c r="C23" s="65">
        <v>36</v>
      </c>
      <c r="D23" s="65">
        <v>166777.76800000001</v>
      </c>
      <c r="E23" s="65">
        <v>791656.21379468997</v>
      </c>
      <c r="F23" s="65">
        <v>671919.36131602898</v>
      </c>
      <c r="G23" s="37"/>
      <c r="H23" s="37"/>
    </row>
    <row r="24" spans="1:9">
      <c r="A24" s="65">
        <v>23</v>
      </c>
      <c r="B24" s="66">
        <v>42743</v>
      </c>
      <c r="C24" s="65">
        <v>37</v>
      </c>
      <c r="D24" s="65">
        <v>143653.33600000001</v>
      </c>
      <c r="E24" s="65">
        <v>1253371.7340911501</v>
      </c>
      <c r="F24" s="65">
        <v>1112770.44640855</v>
      </c>
      <c r="G24" s="37"/>
      <c r="H24" s="37"/>
    </row>
    <row r="25" spans="1:9">
      <c r="A25" s="65">
        <v>24</v>
      </c>
      <c r="B25" s="66">
        <v>42743</v>
      </c>
      <c r="C25" s="65">
        <v>38</v>
      </c>
      <c r="D25" s="65">
        <v>444738.19099999999</v>
      </c>
      <c r="E25" s="65">
        <v>1880703.4950061899</v>
      </c>
      <c r="F25" s="65">
        <v>1951924.40974336</v>
      </c>
      <c r="G25" s="37"/>
      <c r="H25" s="37"/>
    </row>
    <row r="26" spans="1:9">
      <c r="A26" s="65">
        <v>25</v>
      </c>
      <c r="B26" s="66">
        <v>42743</v>
      </c>
      <c r="C26" s="65">
        <v>39</v>
      </c>
      <c r="D26" s="65">
        <v>103064.539</v>
      </c>
      <c r="E26" s="65">
        <v>164512.16777764901</v>
      </c>
      <c r="F26" s="65">
        <v>127978.88465780699</v>
      </c>
      <c r="G26" s="37"/>
      <c r="H26" s="37"/>
    </row>
    <row r="27" spans="1:9">
      <c r="A27" s="65">
        <v>26</v>
      </c>
      <c r="B27" s="66">
        <v>42743</v>
      </c>
      <c r="C27" s="65">
        <v>42</v>
      </c>
      <c r="D27" s="65">
        <v>23015.258999999998</v>
      </c>
      <c r="E27" s="65">
        <v>409020.48220000003</v>
      </c>
      <c r="F27" s="65">
        <v>393956.57809999998</v>
      </c>
      <c r="G27" s="37"/>
      <c r="H27" s="37"/>
    </row>
    <row r="28" spans="1:9">
      <c r="A28" s="65">
        <v>27</v>
      </c>
      <c r="B28" s="66">
        <v>42743</v>
      </c>
      <c r="C28" s="65">
        <v>70</v>
      </c>
      <c r="D28" s="65">
        <v>119</v>
      </c>
      <c r="E28" s="65">
        <v>159941.4</v>
      </c>
      <c r="F28" s="65">
        <v>148214.51999999999</v>
      </c>
      <c r="G28" s="37"/>
      <c r="H28" s="37"/>
    </row>
    <row r="29" spans="1:9">
      <c r="A29" s="65">
        <v>28</v>
      </c>
      <c r="B29" s="66">
        <v>42743</v>
      </c>
      <c r="C29" s="65">
        <v>71</v>
      </c>
      <c r="D29" s="65">
        <v>126</v>
      </c>
      <c r="E29" s="65">
        <v>310946.15000000002</v>
      </c>
      <c r="F29" s="65">
        <v>335808.83</v>
      </c>
      <c r="G29" s="37"/>
      <c r="H29" s="37"/>
    </row>
    <row r="30" spans="1:9">
      <c r="A30" s="65">
        <v>29</v>
      </c>
      <c r="B30" s="66">
        <v>42743</v>
      </c>
      <c r="C30" s="65">
        <v>72</v>
      </c>
      <c r="D30" s="65">
        <v>12</v>
      </c>
      <c r="E30" s="65">
        <v>36429.910000000003</v>
      </c>
      <c r="F30" s="65">
        <v>36924.78</v>
      </c>
      <c r="G30" s="37"/>
      <c r="H30" s="37"/>
    </row>
    <row r="31" spans="1:9">
      <c r="A31" s="39">
        <v>30</v>
      </c>
      <c r="B31" s="66">
        <v>42743</v>
      </c>
      <c r="C31" s="39">
        <v>73</v>
      </c>
      <c r="D31" s="39">
        <v>129</v>
      </c>
      <c r="E31" s="39">
        <v>208860.45</v>
      </c>
      <c r="F31" s="39">
        <v>230219.64</v>
      </c>
      <c r="G31" s="39"/>
      <c r="H31" s="39"/>
      <c r="I31" s="39"/>
    </row>
    <row r="32" spans="1:9">
      <c r="A32" s="39">
        <v>31</v>
      </c>
      <c r="B32" s="66">
        <v>42743</v>
      </c>
      <c r="C32" s="39">
        <v>75</v>
      </c>
      <c r="D32" s="39">
        <v>54</v>
      </c>
      <c r="E32" s="39">
        <v>14225.641025641</v>
      </c>
      <c r="F32" s="39">
        <v>12815.0427350427</v>
      </c>
      <c r="G32" s="39"/>
      <c r="H32" s="39"/>
    </row>
    <row r="33" spans="1:8">
      <c r="A33" s="39">
        <v>32</v>
      </c>
      <c r="B33" s="66">
        <v>42743</v>
      </c>
      <c r="C33" s="39">
        <v>76</v>
      </c>
      <c r="D33" s="39">
        <v>2622</v>
      </c>
      <c r="E33" s="39">
        <v>571384.59054957295</v>
      </c>
      <c r="F33" s="39">
        <v>538147.38634017098</v>
      </c>
      <c r="G33" s="39"/>
      <c r="H33" s="39"/>
    </row>
    <row r="34" spans="1:8">
      <c r="A34" s="39">
        <v>33</v>
      </c>
      <c r="B34" s="66">
        <v>42743</v>
      </c>
      <c r="C34" s="39">
        <v>77</v>
      </c>
      <c r="D34" s="39">
        <v>94</v>
      </c>
      <c r="E34" s="39">
        <v>138228.4</v>
      </c>
      <c r="F34" s="39">
        <v>153506.67000000001</v>
      </c>
      <c r="G34" s="30"/>
      <c r="H34" s="30"/>
    </row>
    <row r="35" spans="1:8">
      <c r="A35" s="39">
        <v>34</v>
      </c>
      <c r="B35" s="66">
        <v>42743</v>
      </c>
      <c r="C35" s="39">
        <v>78</v>
      </c>
      <c r="D35" s="39">
        <v>100</v>
      </c>
      <c r="E35" s="39">
        <v>120678.93</v>
      </c>
      <c r="F35" s="39">
        <v>101411.57</v>
      </c>
      <c r="G35" s="30"/>
      <c r="H35" s="30"/>
    </row>
    <row r="36" spans="1:8">
      <c r="A36" s="39">
        <v>35</v>
      </c>
      <c r="B36" s="66">
        <v>42743</v>
      </c>
      <c r="C36" s="39">
        <v>99</v>
      </c>
      <c r="D36" s="39">
        <v>4</v>
      </c>
      <c r="E36" s="39">
        <v>3394.0170940170901</v>
      </c>
      <c r="F36" s="39">
        <v>2809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2017-01-09T00:21:05Z</dcterms:modified>
</cp:coreProperties>
</file>