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<sst xmlns="http://schemas.openxmlformats.org/spreadsheetml/2006/main" count="115" uniqueCount="75">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</sst>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18127773.329200007</v>
      </c>
      <c r="F3" s="25">
        <f>RA!I7</f>
        <v>1928406.7444</v>
      </c>
      <c r="G3" s="16">
        <f>SUM(G4:G42)</f>
        <v>16199366.584799999</v>
      </c>
      <c r="H3" s="27">
        <f>RA!J7</f>
        <v>10.6378577742571</v>
      </c>
      <c r="I3" s="20">
        <f>SUM(I4:I42)</f>
        <v>18127780.096183944</v>
      </c>
      <c r="J3" s="21">
        <f>SUM(J4:J42)</f>
        <v>16199366.553428765</v>
      </c>
      <c r="K3" s="22">
        <f>E3-I3</f>
        <v>-6.766983937472105</v>
      </c>
      <c r="L3" s="22">
        <f>G3-J3</f>
        <v>3.1371233984827995E-2</v>
      </c>
    </row>
    <row r="4" spans="1:13">
      <c r="A4" s="73">
        <f>RA!A8</f>
        <v>42744</v>
      </c>
      <c r="B4" s="12">
        <v>12</v>
      </c>
      <c r="C4" s="68" t="s">
        <v>6</v>
      </c>
      <c r="D4" s="68"/>
      <c r="E4" s="15">
        <f>IFERROR(VLOOKUP(C4,RA!B:D,3,0),0)</f>
        <v>803680.48640000005</v>
      </c>
      <c r="F4" s="25">
        <f>IFERROR(VLOOKUP(C4,RA!B:I,8,0),0)</f>
        <v>200865.60070000001</v>
      </c>
      <c r="G4" s="16">
        <f t="shared" ref="G4:G42" si="0">E4-F4</f>
        <v>602814.88569999998</v>
      </c>
      <c r="H4" s="27">
        <f>RA!J8</f>
        <v>24.9932160975758</v>
      </c>
      <c r="I4" s="20">
        <f>IFERROR(VLOOKUP(B4,RMS!C:E,3,FALSE),0)</f>
        <v>803681.43791111105</v>
      </c>
      <c r="J4" s="21">
        <f>IFERROR(VLOOKUP(B4,RMS!C:F,4,FALSE),0)</f>
        <v>602814.88557093998</v>
      </c>
      <c r="K4" s="22">
        <f t="shared" ref="K4:K42" si="1">E4-I4</f>
        <v>-0.95151111099403352</v>
      </c>
      <c r="L4" s="22">
        <f t="shared" ref="L4:L42" si="2">G4-J4</f>
        <v>1.2906000483781099E-4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92993.062399999995</v>
      </c>
      <c r="F5" s="25">
        <f>IFERROR(VLOOKUP(C5,RA!B:I,8,0),0)</f>
        <v>23029.822700000001</v>
      </c>
      <c r="G5" s="16">
        <f t="shared" si="0"/>
        <v>69963.239699999991</v>
      </c>
      <c r="H5" s="27">
        <f>RA!J9</f>
        <v>24.7650976380793</v>
      </c>
      <c r="I5" s="20">
        <f>IFERROR(VLOOKUP(B5,RMS!C:E,3,FALSE),0)</f>
        <v>92993.128935042696</v>
      </c>
      <c r="J5" s="21">
        <f>IFERROR(VLOOKUP(B5,RMS!C:F,4,FALSE),0)</f>
        <v>69963.250391452995</v>
      </c>
      <c r="K5" s="22">
        <f t="shared" si="1"/>
        <v>-6.6535042700706981E-2</v>
      </c>
      <c r="L5" s="22">
        <f t="shared" si="2"/>
        <v>-1.0691453004255891E-2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132386.64629999999</v>
      </c>
      <c r="F6" s="25">
        <f>IFERROR(VLOOKUP(C6,RA!B:I,8,0),0)</f>
        <v>35946.9182</v>
      </c>
      <c r="G6" s="16">
        <f t="shared" si="0"/>
        <v>96439.728099999993</v>
      </c>
      <c r="H6" s="27">
        <f>RA!J10</f>
        <v>27.1529789481494</v>
      </c>
      <c r="I6" s="20">
        <f>IFERROR(VLOOKUP(B6,RMS!C:E,3,FALSE),0)</f>
        <v>132388.60747159101</v>
      </c>
      <c r="J6" s="21">
        <f>IFERROR(VLOOKUP(B6,RMS!C:F,4,FALSE),0)</f>
        <v>96439.726120631894</v>
      </c>
      <c r="K6" s="22">
        <f>E6-I6</f>
        <v>-1.9611715910141356</v>
      </c>
      <c r="L6" s="22">
        <f t="shared" si="2"/>
        <v>1.9793680985458195E-3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58123.125999999997</v>
      </c>
      <c r="F7" s="25">
        <f>IFERROR(VLOOKUP(C7,RA!B:I,8,0),0)</f>
        <v>12305.433199999999</v>
      </c>
      <c r="G7" s="16">
        <f t="shared" si="0"/>
        <v>45817.692799999997</v>
      </c>
      <c r="H7" s="27">
        <f>RA!J11</f>
        <v>21.1713203450207</v>
      </c>
      <c r="I7" s="20">
        <f>IFERROR(VLOOKUP(B7,RMS!C:E,3,FALSE),0)</f>
        <v>58123.158500037804</v>
      </c>
      <c r="J7" s="21">
        <f>IFERROR(VLOOKUP(B7,RMS!C:F,4,FALSE),0)</f>
        <v>45817.693758149901</v>
      </c>
      <c r="K7" s="22">
        <f t="shared" si="1"/>
        <v>-3.2500037807039917E-2</v>
      </c>
      <c r="L7" s="22">
        <f t="shared" si="2"/>
        <v>-9.5814990345388651E-4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208280.6655</v>
      </c>
      <c r="F8" s="25">
        <f>IFERROR(VLOOKUP(C8,RA!B:I,8,0),0)</f>
        <v>27621.913100000002</v>
      </c>
      <c r="G8" s="16">
        <f t="shared" si="0"/>
        <v>180658.7524</v>
      </c>
      <c r="H8" s="27">
        <f>RA!J12</f>
        <v>13.261870963246</v>
      </c>
      <c r="I8" s="20">
        <f>IFERROR(VLOOKUP(B8,RMS!C:E,3,FALSE),0)</f>
        <v>208280.64708461499</v>
      </c>
      <c r="J8" s="21">
        <f>IFERROR(VLOOKUP(B8,RMS!C:F,4,FALSE),0)</f>
        <v>180658.75070854701</v>
      </c>
      <c r="K8" s="22">
        <f t="shared" si="1"/>
        <v>1.8415385013213381E-2</v>
      </c>
      <c r="L8" s="22">
        <f t="shared" si="2"/>
        <v>1.6914529842324555E-3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232555.9852</v>
      </c>
      <c r="F9" s="25">
        <f>IFERROR(VLOOKUP(C9,RA!B:I,8,0),0)</f>
        <v>62596.896099999998</v>
      </c>
      <c r="G9" s="16">
        <f t="shared" si="0"/>
        <v>169959.08909999998</v>
      </c>
      <c r="H9" s="27">
        <f>RA!J13</f>
        <v>26.916914671607401</v>
      </c>
      <c r="I9" s="20">
        <f>IFERROR(VLOOKUP(B9,RMS!C:E,3,FALSE),0)</f>
        <v>232556.12085042699</v>
      </c>
      <c r="J9" s="21">
        <f>IFERROR(VLOOKUP(B9,RMS!C:F,4,FALSE),0)</f>
        <v>169959.08990341899</v>
      </c>
      <c r="K9" s="22">
        <f t="shared" si="1"/>
        <v>-0.13565042699337937</v>
      </c>
      <c r="L9" s="22">
        <f t="shared" si="2"/>
        <v>-8.0341901048086584E-4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91644.128500000006</v>
      </c>
      <c r="F10" s="25">
        <f>IFERROR(VLOOKUP(C10,RA!B:I,8,0),0)</f>
        <v>17410.0877</v>
      </c>
      <c r="G10" s="16">
        <f t="shared" si="0"/>
        <v>74234.040800000002</v>
      </c>
      <c r="H10" s="27">
        <f>RA!J14</f>
        <v>18.9974938765444</v>
      </c>
      <c r="I10" s="20">
        <f>IFERROR(VLOOKUP(B10,RMS!C:E,3,FALSE),0)</f>
        <v>91644.134141025599</v>
      </c>
      <c r="J10" s="21">
        <f>IFERROR(VLOOKUP(B10,RMS!C:F,4,FALSE),0)</f>
        <v>74234.040311111094</v>
      </c>
      <c r="K10" s="22">
        <f t="shared" si="1"/>
        <v>-5.641025592922233E-3</v>
      </c>
      <c r="L10" s="22">
        <f t="shared" si="2"/>
        <v>4.8888890887610614E-4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102444.2972</v>
      </c>
      <c r="F11" s="25">
        <f>IFERROR(VLOOKUP(C11,RA!B:I,8,0),0)</f>
        <v>2977.9097000000002</v>
      </c>
      <c r="G11" s="16">
        <f t="shared" si="0"/>
        <v>99466.387499999997</v>
      </c>
      <c r="H11" s="27">
        <f>RA!J15</f>
        <v>2.9068574643899301</v>
      </c>
      <c r="I11" s="20">
        <f>IFERROR(VLOOKUP(B11,RMS!C:E,3,FALSE),0)</f>
        <v>102444.403253846</v>
      </c>
      <c r="J11" s="21">
        <f>IFERROR(VLOOKUP(B11,RMS!C:F,4,FALSE),0)</f>
        <v>99466.387367521398</v>
      </c>
      <c r="K11" s="22">
        <f t="shared" si="1"/>
        <v>-0.10605384600057732</v>
      </c>
      <c r="L11" s="22">
        <f t="shared" si="2"/>
        <v>1.3247859897091985E-4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732952.80180000002</v>
      </c>
      <c r="F12" s="25">
        <f>IFERROR(VLOOKUP(C12,RA!B:I,8,0),0)</f>
        <v>-14695.3634</v>
      </c>
      <c r="G12" s="16">
        <f t="shared" si="0"/>
        <v>747648.16520000005</v>
      </c>
      <c r="H12" s="27">
        <f>RA!J16</f>
        <v>-2.0049535746245701</v>
      </c>
      <c r="I12" s="20">
        <f>IFERROR(VLOOKUP(B12,RMS!C:E,3,FALSE),0)</f>
        <v>732952.55138461501</v>
      </c>
      <c r="J12" s="21">
        <f>IFERROR(VLOOKUP(B12,RMS!C:F,4,FALSE),0)</f>
        <v>747648.16525384597</v>
      </c>
      <c r="K12" s="22">
        <f t="shared" si="1"/>
        <v>0.25041538500227034</v>
      </c>
      <c r="L12" s="22">
        <f t="shared" si="2"/>
        <v>-5.3845928050577641E-5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1093258.9704</v>
      </c>
      <c r="F13" s="25">
        <f>IFERROR(VLOOKUP(C13,RA!B:I,8,0),0)</f>
        <v>142926.87820000001</v>
      </c>
      <c r="G13" s="16">
        <f t="shared" si="0"/>
        <v>950332.09219999996</v>
      </c>
      <c r="H13" s="27">
        <f>RA!J17</f>
        <v>13.073469513605399</v>
      </c>
      <c r="I13" s="20">
        <f>IFERROR(VLOOKUP(B13,RMS!C:E,3,FALSE),0)</f>
        <v>1093258.96963162</v>
      </c>
      <c r="J13" s="21">
        <f>IFERROR(VLOOKUP(B13,RMS!C:F,4,FALSE),0)</f>
        <v>950332.09301196598</v>
      </c>
      <c r="K13" s="22">
        <f t="shared" si="1"/>
        <v>7.6838000677525997E-4</v>
      </c>
      <c r="L13" s="22">
        <f t="shared" si="2"/>
        <v>-8.1196601968258619E-4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2082106.8481000001</v>
      </c>
      <c r="F14" s="25">
        <f>IFERROR(VLOOKUP(C14,RA!B:I,8,0),0)</f>
        <v>306755.09419999999</v>
      </c>
      <c r="G14" s="16">
        <f t="shared" si="0"/>
        <v>1775351.7539000001</v>
      </c>
      <c r="H14" s="27">
        <f>RA!J18</f>
        <v>14.732917980646601</v>
      </c>
      <c r="I14" s="20">
        <f>IFERROR(VLOOKUP(B14,RMS!C:E,3,FALSE),0)</f>
        <v>2082106.9573418801</v>
      </c>
      <c r="J14" s="21">
        <f>IFERROR(VLOOKUP(B14,RMS!C:F,4,FALSE),0)</f>
        <v>1775351.7260094001</v>
      </c>
      <c r="K14" s="22">
        <f t="shared" si="1"/>
        <v>-0.10924188001081347</v>
      </c>
      <c r="L14" s="22">
        <f t="shared" si="2"/>
        <v>2.7890600031241775E-2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487305.51160000003</v>
      </c>
      <c r="F15" s="25">
        <f>IFERROR(VLOOKUP(C15,RA!B:I,8,0),0)</f>
        <v>45750.175600000002</v>
      </c>
      <c r="G15" s="16">
        <f t="shared" si="0"/>
        <v>441555.33600000001</v>
      </c>
      <c r="H15" s="27">
        <f>RA!J19</f>
        <v>9.3883969113720198</v>
      </c>
      <c r="I15" s="20">
        <f>IFERROR(VLOOKUP(B15,RMS!C:E,3,FALSE),0)</f>
        <v>487305.45468546997</v>
      </c>
      <c r="J15" s="21">
        <f>IFERROR(VLOOKUP(B15,RMS!C:F,4,FALSE),0)</f>
        <v>441555.33558461501</v>
      </c>
      <c r="K15" s="22">
        <f t="shared" si="1"/>
        <v>5.6914530054200441E-2</v>
      </c>
      <c r="L15" s="22">
        <f t="shared" si="2"/>
        <v>4.1538500227034092E-4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1410710.1808</v>
      </c>
      <c r="F16" s="25">
        <f>IFERROR(VLOOKUP(C16,RA!B:I,8,0),0)</f>
        <v>115596.51</v>
      </c>
      <c r="G16" s="16">
        <f t="shared" si="0"/>
        <v>1295113.6708</v>
      </c>
      <c r="H16" s="27">
        <f>RA!J20</f>
        <v>8.1942068309485308</v>
      </c>
      <c r="I16" s="20">
        <f>IFERROR(VLOOKUP(B16,RMS!C:E,3,FALSE),0)</f>
        <v>1410710.4221000001</v>
      </c>
      <c r="J16" s="21">
        <f>IFERROR(VLOOKUP(B16,RMS!C:F,4,FALSE),0)</f>
        <v>1295113.6708</v>
      </c>
      <c r="K16" s="22">
        <f t="shared" si="1"/>
        <v>-0.24130000011064112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419999.53389999998</v>
      </c>
      <c r="F17" s="25">
        <f>IFERROR(VLOOKUP(C17,RA!B:I,8,0),0)</f>
        <v>56758.749300000003</v>
      </c>
      <c r="G17" s="16">
        <f t="shared" si="0"/>
        <v>363240.78459999996</v>
      </c>
      <c r="H17" s="27">
        <f>RA!J21</f>
        <v>13.514002925897101</v>
      </c>
      <c r="I17" s="20">
        <f>IFERROR(VLOOKUP(B17,RMS!C:E,3,FALSE),0)</f>
        <v>419998.74223005102</v>
      </c>
      <c r="J17" s="21">
        <f>IFERROR(VLOOKUP(B17,RMS!C:F,4,FALSE),0)</f>
        <v>363240.78451933298</v>
      </c>
      <c r="K17" s="22">
        <f t="shared" si="1"/>
        <v>0.79166994895786047</v>
      </c>
      <c r="L17" s="22">
        <f t="shared" si="2"/>
        <v>8.0666970461606979E-5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1195962.6679</v>
      </c>
      <c r="F18" s="25">
        <f>IFERROR(VLOOKUP(C18,RA!B:I,8,0),0)</f>
        <v>61217.484499999999</v>
      </c>
      <c r="G18" s="16">
        <f t="shared" si="0"/>
        <v>1134745.1834</v>
      </c>
      <c r="H18" s="27">
        <f>RA!J22</f>
        <v>5.1186785460028004</v>
      </c>
      <c r="I18" s="20">
        <f>IFERROR(VLOOKUP(B18,RMS!C:E,3,FALSE),0)</f>
        <v>1195964.1955447199</v>
      </c>
      <c r="J18" s="21">
        <f>IFERROR(VLOOKUP(B18,RMS!C:F,4,FALSE),0)</f>
        <v>1134745.18496515</v>
      </c>
      <c r="K18" s="22">
        <f t="shared" si="1"/>
        <v>-1.527644719928503</v>
      </c>
      <c r="L18" s="22">
        <f t="shared" si="2"/>
        <v>-1.5651499852538109E-3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2227615.1477000001</v>
      </c>
      <c r="F19" s="25">
        <f>IFERROR(VLOOKUP(C19,RA!B:I,8,0),0)</f>
        <v>193645.20120000001</v>
      </c>
      <c r="G19" s="16">
        <f t="shared" si="0"/>
        <v>2033969.9465000001</v>
      </c>
      <c r="H19" s="27">
        <f>RA!J23</f>
        <v>8.6929378892012608</v>
      </c>
      <c r="I19" s="20">
        <f>IFERROR(VLOOKUP(B19,RMS!C:E,3,FALSE),0)</f>
        <v>2227616.8388606799</v>
      </c>
      <c r="J19" s="21">
        <f>IFERROR(VLOOKUP(B19,RMS!C:F,4,FALSE),0)</f>
        <v>2033969.96882906</v>
      </c>
      <c r="K19" s="22">
        <f t="shared" si="1"/>
        <v>-1.691160679794848</v>
      </c>
      <c r="L19" s="22">
        <f t="shared" si="2"/>
        <v>-2.2329059895128012E-2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287248.6067</v>
      </c>
      <c r="F20" s="25">
        <f>IFERROR(VLOOKUP(C20,RA!B:I,8,0),0)</f>
        <v>41177.8367</v>
      </c>
      <c r="G20" s="16">
        <f t="shared" si="0"/>
        <v>246070.77000000002</v>
      </c>
      <c r="H20" s="27">
        <f>RA!J24</f>
        <v>14.3352607252176</v>
      </c>
      <c r="I20" s="20">
        <f>IFERROR(VLOOKUP(B20,RMS!C:E,3,FALSE),0)</f>
        <v>287248.69248885103</v>
      </c>
      <c r="J20" s="21">
        <f>IFERROR(VLOOKUP(B20,RMS!C:F,4,FALSE),0)</f>
        <v>246070.756887219</v>
      </c>
      <c r="K20" s="22">
        <f t="shared" si="1"/>
        <v>-8.5788851021789014E-2</v>
      </c>
      <c r="L20" s="22">
        <f t="shared" si="2"/>
        <v>1.3112781016388908E-2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379738.27389999997</v>
      </c>
      <c r="F21" s="25">
        <f>IFERROR(VLOOKUP(C21,RA!B:I,8,0),0)</f>
        <v>26784.3724</v>
      </c>
      <c r="G21" s="16">
        <f t="shared" si="0"/>
        <v>352953.90149999998</v>
      </c>
      <c r="H21" s="27">
        <f>RA!J25</f>
        <v>7.0533770865175898</v>
      </c>
      <c r="I21" s="20">
        <f>IFERROR(VLOOKUP(B21,RMS!C:E,3,FALSE),0)</f>
        <v>379738.278569102</v>
      </c>
      <c r="J21" s="21">
        <f>IFERROR(VLOOKUP(B21,RMS!C:F,4,FALSE),0)</f>
        <v>352953.903984103</v>
      </c>
      <c r="K21" s="22">
        <f t="shared" si="1"/>
        <v>-4.669102025218308E-3</v>
      </c>
      <c r="L21" s="22">
        <f t="shared" si="2"/>
        <v>-2.4841030244715512E-3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864212.44389999995</v>
      </c>
      <c r="F22" s="25">
        <f>IFERROR(VLOOKUP(C22,RA!B:I,8,0),0)</f>
        <v>179175.40270000001</v>
      </c>
      <c r="G22" s="16">
        <f t="shared" si="0"/>
        <v>685037.04119999998</v>
      </c>
      <c r="H22" s="27">
        <f>RA!J26</f>
        <v>20.732795965239902</v>
      </c>
      <c r="I22" s="20">
        <f>IFERROR(VLOOKUP(B22,RMS!C:E,3,FALSE),0)</f>
        <v>864212.44038319297</v>
      </c>
      <c r="J22" s="21">
        <f>IFERROR(VLOOKUP(B22,RMS!C:F,4,FALSE),0)</f>
        <v>685037.01545074501</v>
      </c>
      <c r="K22" s="22">
        <f t="shared" si="1"/>
        <v>3.5168069880455732E-3</v>
      </c>
      <c r="L22" s="22">
        <f t="shared" si="2"/>
        <v>2.574925497174263E-2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260203.29889999999</v>
      </c>
      <c r="F23" s="25">
        <f>IFERROR(VLOOKUP(C23,RA!B:I,8,0),0)</f>
        <v>66124.290699999998</v>
      </c>
      <c r="G23" s="16">
        <f t="shared" si="0"/>
        <v>194079.00819999998</v>
      </c>
      <c r="H23" s="27">
        <f>RA!J27</f>
        <v>25.412548949047899</v>
      </c>
      <c r="I23" s="20">
        <f>IFERROR(VLOOKUP(B23,RMS!C:E,3,FALSE),0)</f>
        <v>260203.17486478301</v>
      </c>
      <c r="J23" s="21">
        <f>IFERROR(VLOOKUP(B23,RMS!C:F,4,FALSE),0)</f>
        <v>194079.009424847</v>
      </c>
      <c r="K23" s="22">
        <f t="shared" si="1"/>
        <v>0.12403521698433906</v>
      </c>
      <c r="L23" s="22">
        <f t="shared" si="2"/>
        <v>-1.2248470156919211E-3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1158568.7015</v>
      </c>
      <c r="F24" s="25">
        <f>IFERROR(VLOOKUP(C24,RA!B:I,8,0),0)</f>
        <v>9115.9374000000007</v>
      </c>
      <c r="G24" s="16">
        <f t="shared" si="0"/>
        <v>1149452.7641</v>
      </c>
      <c r="H24" s="27">
        <f>RA!J28</f>
        <v>0.78682752159605096</v>
      </c>
      <c r="I24" s="20">
        <f>IFERROR(VLOOKUP(B24,RMS!C:E,3,FALSE),0)</f>
        <v>1158568.7018557501</v>
      </c>
      <c r="J24" s="21">
        <f>IFERROR(VLOOKUP(B24,RMS!C:F,4,FALSE),0)</f>
        <v>1149452.75550796</v>
      </c>
      <c r="K24" s="22">
        <f t="shared" si="1"/>
        <v>-3.5575008951127529E-4</v>
      </c>
      <c r="L24" s="22">
        <f t="shared" si="2"/>
        <v>8.5920400451868773E-3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792456.79700000002</v>
      </c>
      <c r="F25" s="25">
        <f>IFERROR(VLOOKUP(C25,RA!B:I,8,0),0)</f>
        <v>99607.316099999996</v>
      </c>
      <c r="G25" s="16">
        <f t="shared" si="0"/>
        <v>692849.48090000008</v>
      </c>
      <c r="H25" s="27">
        <f>RA!J29</f>
        <v>12.569431731430999</v>
      </c>
      <c r="I25" s="20">
        <f>IFERROR(VLOOKUP(B25,RMS!C:E,3,FALSE),0)</f>
        <v>792457.88907699101</v>
      </c>
      <c r="J25" s="21">
        <f>IFERROR(VLOOKUP(B25,RMS!C:F,4,FALSE),0)</f>
        <v>692849.45961934095</v>
      </c>
      <c r="K25" s="22">
        <f t="shared" si="1"/>
        <v>-1.0920769909862429</v>
      </c>
      <c r="L25" s="22">
        <f t="shared" si="2"/>
        <v>2.1280659129843116E-2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973556.40700000001</v>
      </c>
      <c r="F26" s="25">
        <f>IFERROR(VLOOKUP(C26,RA!B:I,8,0),0)</f>
        <v>109894.723</v>
      </c>
      <c r="G26" s="16">
        <f t="shared" si="0"/>
        <v>863661.68400000001</v>
      </c>
      <c r="H26" s="27">
        <f>RA!J30</f>
        <v>11.2879666971366</v>
      </c>
      <c r="I26" s="20">
        <f>IFERROR(VLOOKUP(B26,RMS!C:E,3,FALSE),0)</f>
        <v>973556.50381150399</v>
      </c>
      <c r="J26" s="21">
        <f>IFERROR(VLOOKUP(B26,RMS!C:F,4,FALSE),0)</f>
        <v>863661.68171600299</v>
      </c>
      <c r="K26" s="22">
        <f t="shared" si="1"/>
        <v>-9.6811503986828029E-2</v>
      </c>
      <c r="L26" s="22">
        <f t="shared" si="2"/>
        <v>2.2839970188215375E-3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634150.92660000001</v>
      </c>
      <c r="F27" s="25">
        <f>IFERROR(VLOOKUP(C27,RA!B:I,8,0),0)</f>
        <v>44502.221899999997</v>
      </c>
      <c r="G27" s="16">
        <f t="shared" si="0"/>
        <v>589648.7047</v>
      </c>
      <c r="H27" s="27">
        <f>RA!J31</f>
        <v>7.0176073286841403</v>
      </c>
      <c r="I27" s="20">
        <f>IFERROR(VLOOKUP(B27,RMS!C:E,3,FALSE),0)</f>
        <v>634150.90917079605</v>
      </c>
      <c r="J27" s="21">
        <f>IFERROR(VLOOKUP(B27,RMS!C:F,4,FALSE),0)</f>
        <v>589648.71149380505</v>
      </c>
      <c r="K27" s="22">
        <f t="shared" si="1"/>
        <v>1.7429203959181905E-2</v>
      </c>
      <c r="L27" s="22">
        <f t="shared" si="2"/>
        <v>-6.7938050488010049E-3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127566.53290000001</v>
      </c>
      <c r="F28" s="25">
        <f>IFERROR(VLOOKUP(C28,RA!B:I,8,0),0)</f>
        <v>30729.6201</v>
      </c>
      <c r="G28" s="16">
        <f t="shared" si="0"/>
        <v>96836.912800000006</v>
      </c>
      <c r="H28" s="27">
        <f>RA!J32</f>
        <v>24.089092492690899</v>
      </c>
      <c r="I28" s="20">
        <f>IFERROR(VLOOKUP(B28,RMS!C:E,3,FALSE),0)</f>
        <v>127566.46017469899</v>
      </c>
      <c r="J28" s="21">
        <f>IFERROR(VLOOKUP(B28,RMS!C:F,4,FALSE),0)</f>
        <v>96836.930905404894</v>
      </c>
      <c r="K28" s="22">
        <f t="shared" si="1"/>
        <v>7.2725301011814736E-2</v>
      </c>
      <c r="L28" s="22">
        <f t="shared" si="2"/>
        <v>-1.8105404888046905E-2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252854.50219999999</v>
      </c>
      <c r="F30" s="25">
        <f>IFERROR(VLOOKUP(C30,RA!B:I,8,0),0)</f>
        <v>36498.401299999998</v>
      </c>
      <c r="G30" s="16">
        <f t="shared" si="0"/>
        <v>216356.10089999999</v>
      </c>
      <c r="H30" s="27">
        <f>RA!J34</f>
        <v>14.4345467383179</v>
      </c>
      <c r="I30" s="20">
        <f>IFERROR(VLOOKUP(B30,RMS!C:E,3,FALSE),0)</f>
        <v>252854.5018</v>
      </c>
      <c r="J30" s="21">
        <f>IFERROR(VLOOKUP(B30,RMS!C:F,4,FALSE),0)</f>
        <v>216356.10759999999</v>
      </c>
      <c r="K30" s="22">
        <f t="shared" si="1"/>
        <v>3.9999998989515007E-4</v>
      </c>
      <c r="L30" s="22">
        <f t="shared" si="2"/>
        <v>-6.6999999980907887E-3</v>
      </c>
      <c r="M30" s="32"/>
    </row>
    <row r="31" spans="1:13" s="36" customFormat="1" ht="12" thickBot="1">
      <c r="A31" s="73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7.0170987700519101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105557.3</v>
      </c>
      <c r="F32" s="25">
        <f>IFERROR(VLOOKUP(C32,RA!B:I,8,0),0)</f>
        <v>7407.06</v>
      </c>
      <c r="G32" s="16">
        <f t="shared" si="0"/>
        <v>98150.24</v>
      </c>
      <c r="H32" s="27">
        <f>RA!J34</f>
        <v>14.4345467383179</v>
      </c>
      <c r="I32" s="20">
        <f>IFERROR(VLOOKUP(B32,RMS!C:E,3,FALSE),0)</f>
        <v>105557.3</v>
      </c>
      <c r="J32" s="21">
        <f>IFERROR(VLOOKUP(B32,RMS!C:F,4,FALSE),0)</f>
        <v>98150.24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198781.12</v>
      </c>
      <c r="F33" s="25">
        <f>IFERROR(VLOOKUP(C33,RA!B:I,8,0),0)</f>
        <v>-33225.769999999997</v>
      </c>
      <c r="G33" s="16">
        <f t="shared" si="0"/>
        <v>232006.88999999998</v>
      </c>
      <c r="H33" s="27">
        <f>RA!J34</f>
        <v>14.4345467383179</v>
      </c>
      <c r="I33" s="20">
        <f>IFERROR(VLOOKUP(B33,RMS!C:E,3,FALSE),0)</f>
        <v>198781.12</v>
      </c>
      <c r="J33" s="21">
        <f>IFERROR(VLOOKUP(B33,RMS!C:F,4,FALSE),0)</f>
        <v>232006.89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59440.19</v>
      </c>
      <c r="F34" s="25">
        <f>IFERROR(VLOOKUP(C34,RA!B:I,8,0),0)</f>
        <v>1233.3499999999999</v>
      </c>
      <c r="G34" s="16">
        <f t="shared" si="0"/>
        <v>58206.840000000004</v>
      </c>
      <c r="H34" s="27">
        <f>RA!J35</f>
        <v>7.0170987700519101</v>
      </c>
      <c r="I34" s="20">
        <f>IFERROR(VLOOKUP(B34,RMS!C:E,3,FALSE),0)</f>
        <v>59440.19</v>
      </c>
      <c r="J34" s="21">
        <f>IFERROR(VLOOKUP(B34,RMS!C:F,4,FALSE),0)</f>
        <v>58206.84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120445.42</v>
      </c>
      <c r="F35" s="25">
        <f>IFERROR(VLOOKUP(C35,RA!B:I,8,0),0)</f>
        <v>-6537.93</v>
      </c>
      <c r="G35" s="16">
        <f t="shared" si="0"/>
        <v>126983.35</v>
      </c>
      <c r="H35" s="27">
        <f>RA!J34</f>
        <v>14.4345467383179</v>
      </c>
      <c r="I35" s="20">
        <f>IFERROR(VLOOKUP(B35,RMS!C:E,3,FALSE),0)</f>
        <v>120445.42</v>
      </c>
      <c r="J35" s="21">
        <f>IFERROR(VLOOKUP(B35,RMS!C:F,4,FALSE),0)</f>
        <v>126983.35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7.0170987700519101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11334.187599999999</v>
      </c>
      <c r="F37" s="25">
        <f>IFERROR(VLOOKUP(C37,RA!B:I,8,0),0)</f>
        <v>1155.4188999999999</v>
      </c>
      <c r="G37" s="16">
        <f t="shared" si="0"/>
        <v>10178.768699999999</v>
      </c>
      <c r="H37" s="27">
        <f>RA!J35</f>
        <v>7.0170987700519101</v>
      </c>
      <c r="I37" s="20">
        <f>IFERROR(VLOOKUP(B37,RMS!C:E,3,FALSE),0)</f>
        <v>11334.188034188001</v>
      </c>
      <c r="J37" s="21">
        <f>IFERROR(VLOOKUP(B37,RMS!C:F,4,FALSE),0)</f>
        <v>10178.7692307692</v>
      </c>
      <c r="K37" s="22">
        <f t="shared" si="1"/>
        <v>-4.3418800123617984E-4</v>
      </c>
      <c r="L37" s="22">
        <f t="shared" si="2"/>
        <v>-5.3076920085004531E-4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387304.4975</v>
      </c>
      <c r="F38" s="25">
        <f>IFERROR(VLOOKUP(C38,RA!B:I,8,0),0)</f>
        <v>17809.393100000001</v>
      </c>
      <c r="G38" s="16">
        <f t="shared" si="0"/>
        <v>369495.10440000001</v>
      </c>
      <c r="H38" s="27">
        <f>RA!J36</f>
        <v>-16.714751380815201</v>
      </c>
      <c r="I38" s="20">
        <f>IFERROR(VLOOKUP(B38,RMS!C:E,3,FALSE),0)</f>
        <v>387304.49218119698</v>
      </c>
      <c r="J38" s="21">
        <f>IFERROR(VLOOKUP(B38,RMS!C:F,4,FALSE),0)</f>
        <v>369495.10388803401</v>
      </c>
      <c r="K38" s="22">
        <f t="shared" si="1"/>
        <v>5.3188030142337084E-3</v>
      </c>
      <c r="L38" s="22">
        <f t="shared" si="2"/>
        <v>5.119660054333508E-4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95846.09</v>
      </c>
      <c r="F39" s="25">
        <f>IFERROR(VLOOKUP(C39,RA!B:I,8,0),0)</f>
        <v>-753.4</v>
      </c>
      <c r="G39" s="16">
        <f t="shared" si="0"/>
        <v>96599.489999999991</v>
      </c>
      <c r="H39" s="27">
        <f>RA!J37</f>
        <v>2.0749428963803802</v>
      </c>
      <c r="I39" s="20">
        <f>IFERROR(VLOOKUP(B39,RMS!C:E,3,FALSE),0)</f>
        <v>95846.09</v>
      </c>
      <c r="J39" s="21">
        <f>IFERROR(VLOOKUP(B39,RMS!C:F,4,FALSE),0)</f>
        <v>96599.49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45831.82</v>
      </c>
      <c r="F40" s="25">
        <f>IFERROR(VLOOKUP(C40,RA!B:I,8,0),0)</f>
        <v>6886.62</v>
      </c>
      <c r="G40" s="16">
        <f t="shared" si="0"/>
        <v>38945.199999999997</v>
      </c>
      <c r="H40" s="27">
        <f>RA!J38</f>
        <v>-5.4281266983833802</v>
      </c>
      <c r="I40" s="20">
        <f>IFERROR(VLOOKUP(B40,RMS!C:E,3,FALSE),0)</f>
        <v>45831.82</v>
      </c>
      <c r="J40" s="21">
        <f>IFERROR(VLOOKUP(B40,RMS!C:F,4,FALSE),0)</f>
        <v>38945.199999999997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10.1941042514595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656.15380000000005</v>
      </c>
      <c r="F42" s="25">
        <f>IFERROR(VLOOKUP(C42,RA!B:I,8,0),0)</f>
        <v>112.56910000000001</v>
      </c>
      <c r="G42" s="16">
        <f t="shared" si="0"/>
        <v>543.5847</v>
      </c>
      <c r="H42" s="27">
        <f>RA!J39</f>
        <v>10.1941042514595</v>
      </c>
      <c r="I42" s="20">
        <f>VLOOKUP(B42,RMS!C:E,3,FALSE)</f>
        <v>656.15384615384596</v>
      </c>
      <c r="J42" s="21">
        <f>IFERROR(VLOOKUP(B42,RMS!C:F,4,FALSE),0)</f>
        <v>543.58461538461495</v>
      </c>
      <c r="K42" s="22">
        <f t="shared" si="1"/>
        <v>-4.6153845914886915E-5</v>
      </c>
      <c r="L42" s="22">
        <f t="shared" si="2"/>
        <v>8.4615385048891767E-5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0.5703125" style="40" bestFit="1" customWidth="1"/>
    <col min="17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18127773.3292</v>
      </c>
      <c r="E7" s="63"/>
      <c r="F7" s="63"/>
      <c r="G7" s="52">
        <v>19697562.3763</v>
      </c>
      <c r="H7" s="53">
        <v>-7.9694584391252397</v>
      </c>
      <c r="I7" s="52">
        <v>1928406.7444</v>
      </c>
      <c r="J7" s="53">
        <v>10.6378577742571</v>
      </c>
      <c r="K7" s="52">
        <v>1811494.5533</v>
      </c>
      <c r="L7" s="53">
        <v>9.1965417785887098</v>
      </c>
      <c r="M7" s="53">
        <v>6.4539079561139995E-2</v>
      </c>
      <c r="N7" s="52">
        <v>358062467.79680002</v>
      </c>
      <c r="O7" s="52">
        <v>358062467.79680002</v>
      </c>
      <c r="P7" s="52">
        <v>879330</v>
      </c>
      <c r="Q7" s="52">
        <v>1099554</v>
      </c>
      <c r="R7" s="53">
        <v>-20.028484276352</v>
      </c>
      <c r="S7" s="52">
        <v>20.615438264587802</v>
      </c>
      <c r="T7" s="52">
        <v>21.560427870027301</v>
      </c>
      <c r="U7" s="54">
        <v>-4.58389287344305</v>
      </c>
    </row>
    <row r="8" spans="1:23" ht="12" thickBot="1">
      <c r="A8" s="84">
        <v>42744</v>
      </c>
      <c r="B8" s="74" t="s">
        <v>6</v>
      </c>
      <c r="C8" s="75"/>
      <c r="D8" s="55">
        <v>803680.48640000005</v>
      </c>
      <c r="E8" s="58"/>
      <c r="F8" s="58"/>
      <c r="G8" s="55">
        <v>835556.43610000005</v>
      </c>
      <c r="H8" s="56">
        <v>-3.81493676821909</v>
      </c>
      <c r="I8" s="55">
        <v>200865.60070000001</v>
      </c>
      <c r="J8" s="56">
        <v>24.9932160975758</v>
      </c>
      <c r="K8" s="55">
        <v>145392.39360000001</v>
      </c>
      <c r="L8" s="56">
        <v>17.400667066682701</v>
      </c>
      <c r="M8" s="56">
        <v>0.381541329133191</v>
      </c>
      <c r="N8" s="55">
        <v>13729330.253</v>
      </c>
      <c r="O8" s="55">
        <v>13729330.253</v>
      </c>
      <c r="P8" s="55">
        <v>25269</v>
      </c>
      <c r="Q8" s="55">
        <v>31685</v>
      </c>
      <c r="R8" s="56">
        <v>-20.249329335647801</v>
      </c>
      <c r="S8" s="55">
        <v>31.804997680952901</v>
      </c>
      <c r="T8" s="55">
        <v>31.945800571248199</v>
      </c>
      <c r="U8" s="57">
        <v>-0.44270680887236502</v>
      </c>
    </row>
    <row r="9" spans="1:23" ht="12" thickBot="1">
      <c r="A9" s="85"/>
      <c r="B9" s="74" t="s">
        <v>7</v>
      </c>
      <c r="C9" s="75"/>
      <c r="D9" s="55">
        <v>92993.062399999995</v>
      </c>
      <c r="E9" s="58"/>
      <c r="F9" s="58"/>
      <c r="G9" s="55">
        <v>117189.81449999999</v>
      </c>
      <c r="H9" s="56">
        <v>-20.647487329199599</v>
      </c>
      <c r="I9" s="55">
        <v>23029.822700000001</v>
      </c>
      <c r="J9" s="56">
        <v>24.7650976380793</v>
      </c>
      <c r="K9" s="55">
        <v>28023.3953</v>
      </c>
      <c r="L9" s="56">
        <v>23.912825034807099</v>
      </c>
      <c r="M9" s="56">
        <v>-0.17819299005499201</v>
      </c>
      <c r="N9" s="55">
        <v>1060179.7021000001</v>
      </c>
      <c r="O9" s="55">
        <v>1060179.7021000001</v>
      </c>
      <c r="P9" s="55">
        <v>5565</v>
      </c>
      <c r="Q9" s="55">
        <v>8114</v>
      </c>
      <c r="R9" s="56">
        <v>-31.414838550653201</v>
      </c>
      <c r="S9" s="55">
        <v>16.710343647798702</v>
      </c>
      <c r="T9" s="55">
        <v>17.112967821049999</v>
      </c>
      <c r="U9" s="57">
        <v>-2.40943083958858</v>
      </c>
    </row>
    <row r="10" spans="1:23" ht="12" thickBot="1">
      <c r="A10" s="85"/>
      <c r="B10" s="74" t="s">
        <v>8</v>
      </c>
      <c r="C10" s="75"/>
      <c r="D10" s="55">
        <v>132386.64629999999</v>
      </c>
      <c r="E10" s="58"/>
      <c r="F10" s="58"/>
      <c r="G10" s="55">
        <v>140638.13380000001</v>
      </c>
      <c r="H10" s="56">
        <v>-5.8671764741520001</v>
      </c>
      <c r="I10" s="55">
        <v>35946.9182</v>
      </c>
      <c r="J10" s="56">
        <v>27.1529789481494</v>
      </c>
      <c r="K10" s="55">
        <v>40102.871599999999</v>
      </c>
      <c r="L10" s="56">
        <v>28.5149344039433</v>
      </c>
      <c r="M10" s="56">
        <v>-0.103632314450021</v>
      </c>
      <c r="N10" s="55">
        <v>2048898.7152</v>
      </c>
      <c r="O10" s="55">
        <v>2048898.7152</v>
      </c>
      <c r="P10" s="55">
        <v>92285</v>
      </c>
      <c r="Q10" s="55">
        <v>113809</v>
      </c>
      <c r="R10" s="56">
        <v>-18.912388299695099</v>
      </c>
      <c r="S10" s="55">
        <v>1.43454132632606</v>
      </c>
      <c r="T10" s="55">
        <v>1.46147593336204</v>
      </c>
      <c r="U10" s="57">
        <v>-1.87757623581067</v>
      </c>
    </row>
    <row r="11" spans="1:23" ht="12" thickBot="1">
      <c r="A11" s="85"/>
      <c r="B11" s="74" t="s">
        <v>9</v>
      </c>
      <c r="C11" s="75"/>
      <c r="D11" s="55">
        <v>58123.125999999997</v>
      </c>
      <c r="E11" s="58"/>
      <c r="F11" s="58"/>
      <c r="G11" s="55">
        <v>78028.477700000003</v>
      </c>
      <c r="H11" s="56">
        <v>-25.510367864065099</v>
      </c>
      <c r="I11" s="55">
        <v>12305.433199999999</v>
      </c>
      <c r="J11" s="56">
        <v>21.1713203450207</v>
      </c>
      <c r="K11" s="55">
        <v>17049.982800000002</v>
      </c>
      <c r="L11" s="56">
        <v>21.850974544900001</v>
      </c>
      <c r="M11" s="56">
        <v>-0.27827298453345101</v>
      </c>
      <c r="N11" s="55">
        <v>887733.45940000005</v>
      </c>
      <c r="O11" s="55">
        <v>887733.45940000005</v>
      </c>
      <c r="P11" s="55">
        <v>2590</v>
      </c>
      <c r="Q11" s="55">
        <v>3435</v>
      </c>
      <c r="R11" s="56">
        <v>-24.599708879184899</v>
      </c>
      <c r="S11" s="55">
        <v>22.441361389961401</v>
      </c>
      <c r="T11" s="55">
        <v>22.891852751091701</v>
      </c>
      <c r="U11" s="57">
        <v>-2.0074154740533499</v>
      </c>
    </row>
    <row r="12" spans="1:23" ht="12" thickBot="1">
      <c r="A12" s="85"/>
      <c r="B12" s="74" t="s">
        <v>10</v>
      </c>
      <c r="C12" s="75"/>
      <c r="D12" s="55">
        <v>208280.6655</v>
      </c>
      <c r="E12" s="58"/>
      <c r="F12" s="58"/>
      <c r="G12" s="55">
        <v>247017.20509999999</v>
      </c>
      <c r="H12" s="56">
        <v>-15.681717224643601</v>
      </c>
      <c r="I12" s="55">
        <v>27621.913100000002</v>
      </c>
      <c r="J12" s="56">
        <v>13.261870963246</v>
      </c>
      <c r="K12" s="55">
        <v>19877.777300000002</v>
      </c>
      <c r="L12" s="56">
        <v>8.0471225848227395</v>
      </c>
      <c r="M12" s="56">
        <v>0.38958761249427998</v>
      </c>
      <c r="N12" s="55">
        <v>5953009.3474000003</v>
      </c>
      <c r="O12" s="55">
        <v>5953009.3474000003</v>
      </c>
      <c r="P12" s="55">
        <v>1643</v>
      </c>
      <c r="Q12" s="55">
        <v>2261</v>
      </c>
      <c r="R12" s="56">
        <v>-27.333038478549302</v>
      </c>
      <c r="S12" s="55">
        <v>126.768512172855</v>
      </c>
      <c r="T12" s="55">
        <v>124.449789208315</v>
      </c>
      <c r="U12" s="57">
        <v>1.82910008549911</v>
      </c>
    </row>
    <row r="13" spans="1:23" ht="12" thickBot="1">
      <c r="A13" s="85"/>
      <c r="B13" s="74" t="s">
        <v>11</v>
      </c>
      <c r="C13" s="75"/>
      <c r="D13" s="55">
        <v>232555.9852</v>
      </c>
      <c r="E13" s="58"/>
      <c r="F13" s="58"/>
      <c r="G13" s="55">
        <v>349923.10200000001</v>
      </c>
      <c r="H13" s="56">
        <v>-33.540831150953899</v>
      </c>
      <c r="I13" s="55">
        <v>62596.896099999998</v>
      </c>
      <c r="J13" s="56">
        <v>26.916914671607401</v>
      </c>
      <c r="K13" s="55">
        <v>40015.224600000001</v>
      </c>
      <c r="L13" s="56">
        <v>11.4354337771045</v>
      </c>
      <c r="M13" s="56">
        <v>0.56432699618034898</v>
      </c>
      <c r="N13" s="55">
        <v>5403582.9959000004</v>
      </c>
      <c r="O13" s="55">
        <v>5403582.9959000004</v>
      </c>
      <c r="P13" s="55">
        <v>7689</v>
      </c>
      <c r="Q13" s="55">
        <v>9323</v>
      </c>
      <c r="R13" s="56">
        <v>-17.5265472487397</v>
      </c>
      <c r="S13" s="55">
        <v>30.245283547925599</v>
      </c>
      <c r="T13" s="55">
        <v>30.578623736994501</v>
      </c>
      <c r="U13" s="57">
        <v>-1.10212287658246</v>
      </c>
    </row>
    <row r="14" spans="1:23" ht="12" thickBot="1">
      <c r="A14" s="85"/>
      <c r="B14" s="74" t="s">
        <v>12</v>
      </c>
      <c r="C14" s="75"/>
      <c r="D14" s="55">
        <v>91644.128500000006</v>
      </c>
      <c r="E14" s="58"/>
      <c r="F14" s="58"/>
      <c r="G14" s="55">
        <v>195062.28260000001</v>
      </c>
      <c r="H14" s="56">
        <v>-53.018016974646002</v>
      </c>
      <c r="I14" s="55">
        <v>17410.0877</v>
      </c>
      <c r="J14" s="56">
        <v>18.9974938765444</v>
      </c>
      <c r="K14" s="55">
        <v>36509.874400000001</v>
      </c>
      <c r="L14" s="56">
        <v>18.717034330449302</v>
      </c>
      <c r="M14" s="56">
        <v>-0.523140301463212</v>
      </c>
      <c r="N14" s="55">
        <v>1709774.9162000001</v>
      </c>
      <c r="O14" s="55">
        <v>1709774.9162000001</v>
      </c>
      <c r="P14" s="55">
        <v>1400</v>
      </c>
      <c r="Q14" s="55">
        <v>2033</v>
      </c>
      <c r="R14" s="56">
        <v>-31.136251844564701</v>
      </c>
      <c r="S14" s="55">
        <v>65.460091785714297</v>
      </c>
      <c r="T14" s="55">
        <v>56.769687309395003</v>
      </c>
      <c r="U14" s="57">
        <v>13.2758818988027</v>
      </c>
    </row>
    <row r="15" spans="1:23" ht="12" thickBot="1">
      <c r="A15" s="85"/>
      <c r="B15" s="74" t="s">
        <v>13</v>
      </c>
      <c r="C15" s="75"/>
      <c r="D15" s="55">
        <v>102444.2972</v>
      </c>
      <c r="E15" s="58"/>
      <c r="F15" s="58"/>
      <c r="G15" s="55">
        <v>138820.75529999999</v>
      </c>
      <c r="H15" s="56">
        <v>-26.203904467590799</v>
      </c>
      <c r="I15" s="55">
        <v>2977.9097000000002</v>
      </c>
      <c r="J15" s="56">
        <v>2.9068574643899301</v>
      </c>
      <c r="K15" s="55">
        <v>1573.7646</v>
      </c>
      <c r="L15" s="56">
        <v>1.1336666455956099</v>
      </c>
      <c r="M15" s="56">
        <v>0.89222053920897704</v>
      </c>
      <c r="N15" s="55">
        <v>1612222.7009000001</v>
      </c>
      <c r="O15" s="55">
        <v>1612222.7009000001</v>
      </c>
      <c r="P15" s="55">
        <v>3437</v>
      </c>
      <c r="Q15" s="55">
        <v>4105</v>
      </c>
      <c r="R15" s="56">
        <v>-16.272838002436099</v>
      </c>
      <c r="S15" s="55">
        <v>29.8063128309572</v>
      </c>
      <c r="T15" s="55">
        <v>28.3503372472594</v>
      </c>
      <c r="U15" s="57">
        <v>4.8847893127713302</v>
      </c>
    </row>
    <row r="16" spans="1:23" ht="12" thickBot="1">
      <c r="A16" s="85"/>
      <c r="B16" s="74" t="s">
        <v>14</v>
      </c>
      <c r="C16" s="75"/>
      <c r="D16" s="55">
        <v>732952.80180000002</v>
      </c>
      <c r="E16" s="58"/>
      <c r="F16" s="58"/>
      <c r="G16" s="55">
        <v>714253.62170000002</v>
      </c>
      <c r="H16" s="56">
        <v>2.6180028398727502</v>
      </c>
      <c r="I16" s="55">
        <v>-14695.3634</v>
      </c>
      <c r="J16" s="56">
        <v>-2.0049535746245701</v>
      </c>
      <c r="K16" s="55">
        <v>26298.602200000001</v>
      </c>
      <c r="L16" s="56">
        <v>3.6819697375011602</v>
      </c>
      <c r="M16" s="56">
        <v>-1.55878876330545</v>
      </c>
      <c r="N16" s="55">
        <v>11508082.877</v>
      </c>
      <c r="O16" s="55">
        <v>11508082.877</v>
      </c>
      <c r="P16" s="55">
        <v>33707</v>
      </c>
      <c r="Q16" s="55">
        <v>44653</v>
      </c>
      <c r="R16" s="56">
        <v>-24.513470539493401</v>
      </c>
      <c r="S16" s="55">
        <v>21.744824570563999</v>
      </c>
      <c r="T16" s="55">
        <v>21.1579487223703</v>
      </c>
      <c r="U16" s="57">
        <v>2.69892197239502</v>
      </c>
    </row>
    <row r="17" spans="1:21" ht="12" thickBot="1">
      <c r="A17" s="85"/>
      <c r="B17" s="74" t="s">
        <v>15</v>
      </c>
      <c r="C17" s="75"/>
      <c r="D17" s="55">
        <v>1093258.9704</v>
      </c>
      <c r="E17" s="58"/>
      <c r="F17" s="58"/>
      <c r="G17" s="55">
        <v>521797.32209999999</v>
      </c>
      <c r="H17" s="56">
        <v>109.51793428148</v>
      </c>
      <c r="I17" s="55">
        <v>142926.87820000001</v>
      </c>
      <c r="J17" s="56">
        <v>13.073469513605399</v>
      </c>
      <c r="K17" s="55">
        <v>60360.652900000001</v>
      </c>
      <c r="L17" s="56">
        <v>11.567834931976201</v>
      </c>
      <c r="M17" s="56">
        <v>1.36788158068449</v>
      </c>
      <c r="N17" s="55">
        <v>29197407.265500002</v>
      </c>
      <c r="O17" s="55">
        <v>29197407.265500002</v>
      </c>
      <c r="P17" s="55">
        <v>10191</v>
      </c>
      <c r="Q17" s="55">
        <v>11756</v>
      </c>
      <c r="R17" s="56">
        <v>-13.3123511398435</v>
      </c>
      <c r="S17" s="55">
        <v>107.276908095378</v>
      </c>
      <c r="T17" s="55">
        <v>83.463609952364706</v>
      </c>
      <c r="U17" s="57">
        <v>22.197972113291598</v>
      </c>
    </row>
    <row r="18" spans="1:21" ht="12" customHeight="1" thickBot="1">
      <c r="A18" s="85"/>
      <c r="B18" s="74" t="s">
        <v>16</v>
      </c>
      <c r="C18" s="75"/>
      <c r="D18" s="55">
        <v>2082106.8481000001</v>
      </c>
      <c r="E18" s="58"/>
      <c r="F18" s="58"/>
      <c r="G18" s="55">
        <v>2155173.3256999999</v>
      </c>
      <c r="H18" s="56">
        <v>-3.3902831261271098</v>
      </c>
      <c r="I18" s="55">
        <v>306755.09419999999</v>
      </c>
      <c r="J18" s="56">
        <v>14.732917980646601</v>
      </c>
      <c r="K18" s="55">
        <v>324286.31109999999</v>
      </c>
      <c r="L18" s="56">
        <v>15.046878468332601</v>
      </c>
      <c r="M18" s="56">
        <v>-5.4060921784002999E-2</v>
      </c>
      <c r="N18" s="55">
        <v>39109442.904600002</v>
      </c>
      <c r="O18" s="55">
        <v>39109442.904600002</v>
      </c>
      <c r="P18" s="55">
        <v>72020</v>
      </c>
      <c r="Q18" s="55">
        <v>95034</v>
      </c>
      <c r="R18" s="56">
        <v>-24.216596165582899</v>
      </c>
      <c r="S18" s="55">
        <v>28.910120079144701</v>
      </c>
      <c r="T18" s="55">
        <v>28.879962536565898</v>
      </c>
      <c r="U18" s="57">
        <v>0.104314829880542</v>
      </c>
    </row>
    <row r="19" spans="1:21" ht="12" customHeight="1" thickBot="1">
      <c r="A19" s="85"/>
      <c r="B19" s="74" t="s">
        <v>17</v>
      </c>
      <c r="C19" s="75"/>
      <c r="D19" s="55">
        <v>487305.51160000003</v>
      </c>
      <c r="E19" s="58"/>
      <c r="F19" s="58"/>
      <c r="G19" s="55">
        <v>625969.94200000004</v>
      </c>
      <c r="H19" s="56">
        <v>-22.151931122596899</v>
      </c>
      <c r="I19" s="55">
        <v>45750.175600000002</v>
      </c>
      <c r="J19" s="56">
        <v>9.3883969113720198</v>
      </c>
      <c r="K19" s="55">
        <v>58226.597000000002</v>
      </c>
      <c r="L19" s="56">
        <v>9.3018199586330894</v>
      </c>
      <c r="M19" s="56">
        <v>-0.21427358016474801</v>
      </c>
      <c r="N19" s="55">
        <v>8200153.6415999997</v>
      </c>
      <c r="O19" s="55">
        <v>8200153.6415999997</v>
      </c>
      <c r="P19" s="55">
        <v>10852</v>
      </c>
      <c r="Q19" s="55">
        <v>14115</v>
      </c>
      <c r="R19" s="56">
        <v>-23.117251151257499</v>
      </c>
      <c r="S19" s="55">
        <v>44.904673018798398</v>
      </c>
      <c r="T19" s="55">
        <v>43.811031902231697</v>
      </c>
      <c r="U19" s="57">
        <v>2.4354728429018602</v>
      </c>
    </row>
    <row r="20" spans="1:21" ht="12" thickBot="1">
      <c r="A20" s="85"/>
      <c r="B20" s="74" t="s">
        <v>18</v>
      </c>
      <c r="C20" s="75"/>
      <c r="D20" s="55">
        <v>1410710.1808</v>
      </c>
      <c r="E20" s="58"/>
      <c r="F20" s="58"/>
      <c r="G20" s="55">
        <v>1590086.206</v>
      </c>
      <c r="H20" s="56">
        <v>-11.2808993954634</v>
      </c>
      <c r="I20" s="55">
        <v>115596.51</v>
      </c>
      <c r="J20" s="56">
        <v>8.1942068309485308</v>
      </c>
      <c r="K20" s="55">
        <v>28577.2101</v>
      </c>
      <c r="L20" s="56">
        <v>1.79721137081545</v>
      </c>
      <c r="M20" s="56">
        <v>3.04505931808928</v>
      </c>
      <c r="N20" s="55">
        <v>24387704.9175</v>
      </c>
      <c r="O20" s="55">
        <v>24387704.9175</v>
      </c>
      <c r="P20" s="55">
        <v>43786</v>
      </c>
      <c r="Q20" s="55">
        <v>53908</v>
      </c>
      <c r="R20" s="56">
        <v>-18.776433924463898</v>
      </c>
      <c r="S20" s="55">
        <v>32.218293079979901</v>
      </c>
      <c r="T20" s="55">
        <v>29.3461022074646</v>
      </c>
      <c r="U20" s="57">
        <v>8.91478287004621</v>
      </c>
    </row>
    <row r="21" spans="1:21" ht="12" customHeight="1" thickBot="1">
      <c r="A21" s="85"/>
      <c r="B21" s="74" t="s">
        <v>19</v>
      </c>
      <c r="C21" s="75"/>
      <c r="D21" s="55">
        <v>419999.53389999998</v>
      </c>
      <c r="E21" s="58"/>
      <c r="F21" s="58"/>
      <c r="G21" s="55">
        <v>392791.33179999999</v>
      </c>
      <c r="H21" s="56">
        <v>6.9268845560608501</v>
      </c>
      <c r="I21" s="55">
        <v>56758.749300000003</v>
      </c>
      <c r="J21" s="56">
        <v>13.514002925897101</v>
      </c>
      <c r="K21" s="55">
        <v>49929.793299999998</v>
      </c>
      <c r="L21" s="56">
        <v>12.7115313546234</v>
      </c>
      <c r="M21" s="56">
        <v>0.136771165043057</v>
      </c>
      <c r="N21" s="55">
        <v>4996388.7549999999</v>
      </c>
      <c r="O21" s="55">
        <v>4996388.7549999999</v>
      </c>
      <c r="P21" s="55">
        <v>29482</v>
      </c>
      <c r="Q21" s="55">
        <v>37068</v>
      </c>
      <c r="R21" s="56">
        <v>-20.465091183770401</v>
      </c>
      <c r="S21" s="55">
        <v>14.245964788684599</v>
      </c>
      <c r="T21" s="55">
        <v>14.6961162458185</v>
      </c>
      <c r="U21" s="57">
        <v>-3.1598523779268701</v>
      </c>
    </row>
    <row r="22" spans="1:21" ht="12" customHeight="1" thickBot="1">
      <c r="A22" s="85"/>
      <c r="B22" s="74" t="s">
        <v>20</v>
      </c>
      <c r="C22" s="75"/>
      <c r="D22" s="55">
        <v>1195962.6679</v>
      </c>
      <c r="E22" s="58"/>
      <c r="F22" s="58"/>
      <c r="G22" s="55">
        <v>1280895.9985</v>
      </c>
      <c r="H22" s="56">
        <v>-6.6307749184525404</v>
      </c>
      <c r="I22" s="55">
        <v>61217.484499999999</v>
      </c>
      <c r="J22" s="56">
        <v>5.1186785460028004</v>
      </c>
      <c r="K22" s="55">
        <v>95429.523499999996</v>
      </c>
      <c r="L22" s="56">
        <v>7.4502163807017299</v>
      </c>
      <c r="M22" s="56">
        <v>-0.35850581397904602</v>
      </c>
      <c r="N22" s="55">
        <v>12995475.9528</v>
      </c>
      <c r="O22" s="55">
        <v>12995475.9528</v>
      </c>
      <c r="P22" s="55">
        <v>65696</v>
      </c>
      <c r="Q22" s="55">
        <v>84271</v>
      </c>
      <c r="R22" s="56">
        <v>-22.041983600526901</v>
      </c>
      <c r="S22" s="55">
        <v>18.204497502131002</v>
      </c>
      <c r="T22" s="55">
        <v>18.594422109622499</v>
      </c>
      <c r="U22" s="57">
        <v>-2.1419135982515098</v>
      </c>
    </row>
    <row r="23" spans="1:21" ht="12" thickBot="1">
      <c r="A23" s="85"/>
      <c r="B23" s="74" t="s">
        <v>21</v>
      </c>
      <c r="C23" s="75"/>
      <c r="D23" s="55">
        <v>2227615.1477000001</v>
      </c>
      <c r="E23" s="58"/>
      <c r="F23" s="58"/>
      <c r="G23" s="55">
        <v>2364632.2655000002</v>
      </c>
      <c r="H23" s="56">
        <v>-5.7944366149054396</v>
      </c>
      <c r="I23" s="55">
        <v>193645.20120000001</v>
      </c>
      <c r="J23" s="56">
        <v>8.6929378892012608</v>
      </c>
      <c r="K23" s="55">
        <v>250435.47029999999</v>
      </c>
      <c r="L23" s="56">
        <v>10.5908844243503</v>
      </c>
      <c r="M23" s="56">
        <v>-0.22676607683396499</v>
      </c>
      <c r="N23" s="55">
        <v>51319448.681000002</v>
      </c>
      <c r="O23" s="55">
        <v>51319448.681000002</v>
      </c>
      <c r="P23" s="55">
        <v>65407</v>
      </c>
      <c r="Q23" s="55">
        <v>80503</v>
      </c>
      <c r="R23" s="56">
        <v>-18.7520961951729</v>
      </c>
      <c r="S23" s="55">
        <v>34.057748370969499</v>
      </c>
      <c r="T23" s="55">
        <v>32.432105495447402</v>
      </c>
      <c r="U23" s="57">
        <v>4.7731953910017504</v>
      </c>
    </row>
    <row r="24" spans="1:21" ht="12" thickBot="1">
      <c r="A24" s="85"/>
      <c r="B24" s="74" t="s">
        <v>22</v>
      </c>
      <c r="C24" s="75"/>
      <c r="D24" s="55">
        <v>287248.6067</v>
      </c>
      <c r="E24" s="58"/>
      <c r="F24" s="58"/>
      <c r="G24" s="55">
        <v>347536.0465</v>
      </c>
      <c r="H24" s="56">
        <v>-17.3471041082353</v>
      </c>
      <c r="I24" s="55">
        <v>41177.8367</v>
      </c>
      <c r="J24" s="56">
        <v>14.3352607252176</v>
      </c>
      <c r="K24" s="55">
        <v>50387.059000000001</v>
      </c>
      <c r="L24" s="56">
        <v>14.4983691641322</v>
      </c>
      <c r="M24" s="56">
        <v>-0.182769593676821</v>
      </c>
      <c r="N24" s="55">
        <v>3651096.3812000002</v>
      </c>
      <c r="O24" s="55">
        <v>3651096.3812000002</v>
      </c>
      <c r="P24" s="55">
        <v>25246</v>
      </c>
      <c r="Q24" s="55">
        <v>32338</v>
      </c>
      <c r="R24" s="56">
        <v>-21.930855340466302</v>
      </c>
      <c r="S24" s="55">
        <v>11.377984896617299</v>
      </c>
      <c r="T24" s="55">
        <v>11.6032787525512</v>
      </c>
      <c r="U24" s="57">
        <v>-1.9800857355758299</v>
      </c>
    </row>
    <row r="25" spans="1:21" ht="12" thickBot="1">
      <c r="A25" s="85"/>
      <c r="B25" s="74" t="s">
        <v>23</v>
      </c>
      <c r="C25" s="75"/>
      <c r="D25" s="55">
        <v>379738.27389999997</v>
      </c>
      <c r="E25" s="58"/>
      <c r="F25" s="58"/>
      <c r="G25" s="55">
        <v>507156.2058</v>
      </c>
      <c r="H25" s="56">
        <v>-25.124001331898899</v>
      </c>
      <c r="I25" s="55">
        <v>26784.3724</v>
      </c>
      <c r="J25" s="56">
        <v>7.0533770865175898</v>
      </c>
      <c r="K25" s="55">
        <v>34633.361400000002</v>
      </c>
      <c r="L25" s="56">
        <v>6.8289337691074001</v>
      </c>
      <c r="M25" s="56">
        <v>-0.22663087504985899</v>
      </c>
      <c r="N25" s="55">
        <v>8088625.2374999998</v>
      </c>
      <c r="O25" s="55">
        <v>8088625.2374999998</v>
      </c>
      <c r="P25" s="55">
        <v>17773</v>
      </c>
      <c r="Q25" s="55">
        <v>24475</v>
      </c>
      <c r="R25" s="56">
        <v>-27.383043922369801</v>
      </c>
      <c r="S25" s="55">
        <v>21.3660200247567</v>
      </c>
      <c r="T25" s="55">
        <v>23.859491861082699</v>
      </c>
      <c r="U25" s="57">
        <v>-11.6702681802082</v>
      </c>
    </row>
    <row r="26" spans="1:21" ht="12" thickBot="1">
      <c r="A26" s="85"/>
      <c r="B26" s="74" t="s">
        <v>24</v>
      </c>
      <c r="C26" s="75"/>
      <c r="D26" s="55">
        <v>864212.44389999995</v>
      </c>
      <c r="E26" s="58"/>
      <c r="F26" s="58"/>
      <c r="G26" s="55">
        <v>755393.48309999995</v>
      </c>
      <c r="H26" s="56">
        <v>14.4055996291398</v>
      </c>
      <c r="I26" s="55">
        <v>179175.40270000001</v>
      </c>
      <c r="J26" s="56">
        <v>20.732795965239902</v>
      </c>
      <c r="K26" s="55">
        <v>160479.55249999999</v>
      </c>
      <c r="L26" s="56">
        <v>21.244497879624301</v>
      </c>
      <c r="M26" s="56">
        <v>0.116499889915882</v>
      </c>
      <c r="N26" s="55">
        <v>9995341.8063999992</v>
      </c>
      <c r="O26" s="55">
        <v>9995341.8063999992</v>
      </c>
      <c r="P26" s="55">
        <v>52251</v>
      </c>
      <c r="Q26" s="55">
        <v>63153</v>
      </c>
      <c r="R26" s="56">
        <v>-17.262837869934899</v>
      </c>
      <c r="S26" s="55">
        <v>16.539634531396501</v>
      </c>
      <c r="T26" s="55">
        <v>16.853208205469301</v>
      </c>
      <c r="U26" s="57">
        <v>-1.89589240002541</v>
      </c>
    </row>
    <row r="27" spans="1:21" ht="12" thickBot="1">
      <c r="A27" s="85"/>
      <c r="B27" s="74" t="s">
        <v>25</v>
      </c>
      <c r="C27" s="75"/>
      <c r="D27" s="55">
        <v>260203.29889999999</v>
      </c>
      <c r="E27" s="58"/>
      <c r="F27" s="58"/>
      <c r="G27" s="55">
        <v>291538.88890000002</v>
      </c>
      <c r="H27" s="56">
        <v>-10.7483396531529</v>
      </c>
      <c r="I27" s="55">
        <v>66124.290699999998</v>
      </c>
      <c r="J27" s="56">
        <v>25.412548949047899</v>
      </c>
      <c r="K27" s="55">
        <v>76960.28</v>
      </c>
      <c r="L27" s="56">
        <v>26.3979465279495</v>
      </c>
      <c r="M27" s="56">
        <v>-0.14079976450189599</v>
      </c>
      <c r="N27" s="55">
        <v>2553730.5784999998</v>
      </c>
      <c r="O27" s="55">
        <v>2553730.5784999998</v>
      </c>
      <c r="P27" s="55">
        <v>30869</v>
      </c>
      <c r="Q27" s="55">
        <v>38802</v>
      </c>
      <c r="R27" s="56">
        <v>-20.444822431833401</v>
      </c>
      <c r="S27" s="55">
        <v>8.4292752891250107</v>
      </c>
      <c r="T27" s="55">
        <v>8.3349595098190807</v>
      </c>
      <c r="U27" s="57">
        <v>1.11890733272896</v>
      </c>
    </row>
    <row r="28" spans="1:21" ht="12" thickBot="1">
      <c r="A28" s="85"/>
      <c r="B28" s="74" t="s">
        <v>26</v>
      </c>
      <c r="C28" s="75"/>
      <c r="D28" s="55">
        <v>1158568.7015</v>
      </c>
      <c r="E28" s="58"/>
      <c r="F28" s="58"/>
      <c r="G28" s="55">
        <v>1510326.2439999999</v>
      </c>
      <c r="H28" s="56">
        <v>-23.290169517838301</v>
      </c>
      <c r="I28" s="55">
        <v>9115.9374000000007</v>
      </c>
      <c r="J28" s="56">
        <v>0.78682752159605096</v>
      </c>
      <c r="K28" s="55">
        <v>24646.350299999998</v>
      </c>
      <c r="L28" s="56">
        <v>1.6318560574519201</v>
      </c>
      <c r="M28" s="56">
        <v>-0.630130332116557</v>
      </c>
      <c r="N28" s="55">
        <v>17435756.554900002</v>
      </c>
      <c r="O28" s="55">
        <v>17435756.554900002</v>
      </c>
      <c r="P28" s="55">
        <v>40725</v>
      </c>
      <c r="Q28" s="55">
        <v>50336</v>
      </c>
      <c r="R28" s="56">
        <v>-19.093690400508599</v>
      </c>
      <c r="S28" s="55">
        <v>28.448586899938601</v>
      </c>
      <c r="T28" s="55">
        <v>29.9738317267959</v>
      </c>
      <c r="U28" s="57">
        <v>-5.3614080454049304</v>
      </c>
    </row>
    <row r="29" spans="1:21" ht="12" thickBot="1">
      <c r="A29" s="85"/>
      <c r="B29" s="74" t="s">
        <v>27</v>
      </c>
      <c r="C29" s="75"/>
      <c r="D29" s="55">
        <v>792456.79700000002</v>
      </c>
      <c r="E29" s="58"/>
      <c r="F29" s="58"/>
      <c r="G29" s="55">
        <v>776745.27500000002</v>
      </c>
      <c r="H29" s="56">
        <v>2.0227380205177301</v>
      </c>
      <c r="I29" s="55">
        <v>99607.316099999996</v>
      </c>
      <c r="J29" s="56">
        <v>12.569431731430999</v>
      </c>
      <c r="K29" s="55">
        <v>125105.81909999999</v>
      </c>
      <c r="L29" s="56">
        <v>16.106415207997198</v>
      </c>
      <c r="M29" s="56">
        <v>-0.20381548343181699</v>
      </c>
      <c r="N29" s="55">
        <v>7552205.0300000003</v>
      </c>
      <c r="O29" s="55">
        <v>7552205.0300000003</v>
      </c>
      <c r="P29" s="55">
        <v>113163</v>
      </c>
      <c r="Q29" s="55">
        <v>113717</v>
      </c>
      <c r="R29" s="56">
        <v>-0.48717430111593402</v>
      </c>
      <c r="S29" s="55">
        <v>7.0027906382828302</v>
      </c>
      <c r="T29" s="55">
        <v>6.9616139662495504</v>
      </c>
      <c r="U29" s="57">
        <v>0.58800375679057304</v>
      </c>
    </row>
    <row r="30" spans="1:21" ht="12" thickBot="1">
      <c r="A30" s="85"/>
      <c r="B30" s="74" t="s">
        <v>28</v>
      </c>
      <c r="C30" s="75"/>
      <c r="D30" s="55">
        <v>973556.40700000001</v>
      </c>
      <c r="E30" s="58"/>
      <c r="F30" s="58"/>
      <c r="G30" s="55">
        <v>898406.00269999995</v>
      </c>
      <c r="H30" s="56">
        <v>8.3648599936051902</v>
      </c>
      <c r="I30" s="55">
        <v>109894.723</v>
      </c>
      <c r="J30" s="56">
        <v>11.2879666971366</v>
      </c>
      <c r="K30" s="55">
        <v>116149.5061</v>
      </c>
      <c r="L30" s="56">
        <v>12.9283982688154</v>
      </c>
      <c r="M30" s="56">
        <v>-5.3851138158219E-2</v>
      </c>
      <c r="N30" s="55">
        <v>12245768.977399999</v>
      </c>
      <c r="O30" s="55">
        <v>12245768.977399999</v>
      </c>
      <c r="P30" s="55">
        <v>68437</v>
      </c>
      <c r="Q30" s="55">
        <v>85788</v>
      </c>
      <c r="R30" s="56">
        <v>-20.225439455401698</v>
      </c>
      <c r="S30" s="55">
        <v>14.2255856773383</v>
      </c>
      <c r="T30" s="55">
        <v>14.6101059297338</v>
      </c>
      <c r="U30" s="57">
        <v>-2.7030187798034402</v>
      </c>
    </row>
    <row r="31" spans="1:21" ht="12" thickBot="1">
      <c r="A31" s="85"/>
      <c r="B31" s="74" t="s">
        <v>29</v>
      </c>
      <c r="C31" s="75"/>
      <c r="D31" s="55">
        <v>634150.92660000001</v>
      </c>
      <c r="E31" s="58"/>
      <c r="F31" s="58"/>
      <c r="G31" s="55">
        <v>779950.01740000001</v>
      </c>
      <c r="H31" s="56">
        <v>-18.693389005365798</v>
      </c>
      <c r="I31" s="55">
        <v>44502.221899999997</v>
      </c>
      <c r="J31" s="56">
        <v>7.0176073286841403</v>
      </c>
      <c r="K31" s="55">
        <v>10841.8346</v>
      </c>
      <c r="L31" s="56">
        <v>1.3900678707773799</v>
      </c>
      <c r="M31" s="56">
        <v>3.1046763340219199</v>
      </c>
      <c r="N31" s="55">
        <v>41215688.941600002</v>
      </c>
      <c r="O31" s="55">
        <v>41215688.941600002</v>
      </c>
      <c r="P31" s="55">
        <v>21698</v>
      </c>
      <c r="Q31" s="55">
        <v>39847</v>
      </c>
      <c r="R31" s="56">
        <v>-45.5467161894246</v>
      </c>
      <c r="S31" s="55">
        <v>29.226238667158299</v>
      </c>
      <c r="T31" s="55">
        <v>47.198114849298598</v>
      </c>
      <c r="U31" s="57">
        <v>-61.492265175865498</v>
      </c>
    </row>
    <row r="32" spans="1:21" ht="12" thickBot="1">
      <c r="A32" s="85"/>
      <c r="B32" s="74" t="s">
        <v>30</v>
      </c>
      <c r="C32" s="75"/>
      <c r="D32" s="55">
        <v>127566.53290000001</v>
      </c>
      <c r="E32" s="58"/>
      <c r="F32" s="58"/>
      <c r="G32" s="55">
        <v>118062.603</v>
      </c>
      <c r="H32" s="56">
        <v>8.0499071327437797</v>
      </c>
      <c r="I32" s="55">
        <v>30729.6201</v>
      </c>
      <c r="J32" s="56">
        <v>24.089092492690899</v>
      </c>
      <c r="K32" s="55">
        <v>31306.296200000001</v>
      </c>
      <c r="L32" s="56">
        <v>26.5166914878202</v>
      </c>
      <c r="M32" s="56">
        <v>-1.8420451155126E-2</v>
      </c>
      <c r="N32" s="55">
        <v>1319136.6370000001</v>
      </c>
      <c r="O32" s="55">
        <v>1319136.6370000001</v>
      </c>
      <c r="P32" s="55">
        <v>22768</v>
      </c>
      <c r="Q32" s="55">
        <v>29669</v>
      </c>
      <c r="R32" s="56">
        <v>-23.2599683170987</v>
      </c>
      <c r="S32" s="55">
        <v>5.6028870739634602</v>
      </c>
      <c r="T32" s="55">
        <v>5.5449204152482396</v>
      </c>
      <c r="U32" s="57">
        <v>1.0345855261761201</v>
      </c>
    </row>
    <row r="33" spans="1:21" ht="12" thickBot="1">
      <c r="A33" s="85"/>
      <c r="B33" s="74" t="s">
        <v>74</v>
      </c>
      <c r="C33" s="75"/>
      <c r="D33" s="58"/>
      <c r="E33" s="58"/>
      <c r="F33" s="58"/>
      <c r="G33" s="55">
        <v>0</v>
      </c>
      <c r="H33" s="58"/>
      <c r="I33" s="58"/>
      <c r="J33" s="58"/>
      <c r="K33" s="55">
        <v>0</v>
      </c>
      <c r="L33" s="58"/>
      <c r="M33" s="58"/>
      <c r="N33" s="58"/>
      <c r="O33" s="58"/>
      <c r="P33" s="58"/>
      <c r="Q33" s="58"/>
      <c r="R33" s="58"/>
      <c r="S33" s="58"/>
      <c r="T33" s="58"/>
      <c r="U33" s="67"/>
    </row>
    <row r="34" spans="1:21" ht="12" customHeight="1" thickBot="1">
      <c r="A34" s="85"/>
      <c r="B34" s="74" t="s">
        <v>31</v>
      </c>
      <c r="C34" s="75"/>
      <c r="D34" s="55">
        <v>252854.50219999999</v>
      </c>
      <c r="E34" s="58"/>
      <c r="F34" s="58"/>
      <c r="G34" s="55">
        <v>265264.61829999997</v>
      </c>
      <c r="H34" s="56">
        <v>-4.6783910268669198</v>
      </c>
      <c r="I34" s="55">
        <v>36498.401299999998</v>
      </c>
      <c r="J34" s="56">
        <v>14.4345467383179</v>
      </c>
      <c r="K34" s="55">
        <v>19007.957200000001</v>
      </c>
      <c r="L34" s="56">
        <v>7.1656587002881098</v>
      </c>
      <c r="M34" s="56">
        <v>0.92016432465451903</v>
      </c>
      <c r="N34" s="55">
        <v>3638402.9073000001</v>
      </c>
      <c r="O34" s="55">
        <v>3638402.9073000001</v>
      </c>
      <c r="P34" s="55">
        <v>13154</v>
      </c>
      <c r="Q34" s="55">
        <v>22145</v>
      </c>
      <c r="R34" s="56">
        <v>-40.600587039963898</v>
      </c>
      <c r="S34" s="55">
        <v>19.222632066291599</v>
      </c>
      <c r="T34" s="55">
        <v>18.470105333032301</v>
      </c>
      <c r="U34" s="57">
        <v>3.9147954903582001</v>
      </c>
    </row>
    <row r="35" spans="1:21" ht="12" customHeight="1" thickBot="1">
      <c r="A35" s="85"/>
      <c r="B35" s="74" t="s">
        <v>61</v>
      </c>
      <c r="C35" s="75"/>
      <c r="D35" s="55">
        <v>105557.3</v>
      </c>
      <c r="E35" s="58"/>
      <c r="F35" s="58"/>
      <c r="G35" s="55">
        <v>53070.17</v>
      </c>
      <c r="H35" s="56">
        <v>98.901379060967798</v>
      </c>
      <c r="I35" s="55">
        <v>7407.06</v>
      </c>
      <c r="J35" s="56">
        <v>7.0170987700519101</v>
      </c>
      <c r="K35" s="55">
        <v>1827.77</v>
      </c>
      <c r="L35" s="56">
        <v>3.4440628322841298</v>
      </c>
      <c r="M35" s="56">
        <v>3.05251207755899</v>
      </c>
      <c r="N35" s="55">
        <v>4915871.3499999996</v>
      </c>
      <c r="O35" s="55">
        <v>4915871.3499999996</v>
      </c>
      <c r="P35" s="55">
        <v>73</v>
      </c>
      <c r="Q35" s="55">
        <v>119</v>
      </c>
      <c r="R35" s="56">
        <v>-38.655462184873997</v>
      </c>
      <c r="S35" s="55">
        <v>1445.9904109588999</v>
      </c>
      <c r="T35" s="55">
        <v>1344.0453781512599</v>
      </c>
      <c r="U35" s="57">
        <v>7.0501873342326897</v>
      </c>
    </row>
    <row r="36" spans="1:21" ht="12" customHeight="1" thickBot="1">
      <c r="A36" s="85"/>
      <c r="B36" s="74" t="s">
        <v>35</v>
      </c>
      <c r="C36" s="75"/>
      <c r="D36" s="55">
        <v>198781.12</v>
      </c>
      <c r="E36" s="58"/>
      <c r="F36" s="58"/>
      <c r="G36" s="55">
        <v>425349.65</v>
      </c>
      <c r="H36" s="56">
        <v>-53.266419756075997</v>
      </c>
      <c r="I36" s="55">
        <v>-33225.769999999997</v>
      </c>
      <c r="J36" s="56">
        <v>-16.714751380815201</v>
      </c>
      <c r="K36" s="55">
        <v>-50102.66</v>
      </c>
      <c r="L36" s="56">
        <v>-11.779170383706701</v>
      </c>
      <c r="M36" s="56">
        <v>-0.33684618740801398</v>
      </c>
      <c r="N36" s="55">
        <v>9554676.7599999998</v>
      </c>
      <c r="O36" s="55">
        <v>9554676.7599999998</v>
      </c>
      <c r="P36" s="55">
        <v>79</v>
      </c>
      <c r="Q36" s="55">
        <v>144</v>
      </c>
      <c r="R36" s="56">
        <v>-45.1388888888889</v>
      </c>
      <c r="S36" s="55">
        <v>2516.2167088607598</v>
      </c>
      <c r="T36" s="55">
        <v>2159.34826388889</v>
      </c>
      <c r="U36" s="57">
        <v>14.182738860097899</v>
      </c>
    </row>
    <row r="37" spans="1:21" ht="12" customHeight="1" thickBot="1">
      <c r="A37" s="85"/>
      <c r="B37" s="74" t="s">
        <v>36</v>
      </c>
      <c r="C37" s="75"/>
      <c r="D37" s="55">
        <v>59440.19</v>
      </c>
      <c r="E37" s="58"/>
      <c r="F37" s="58"/>
      <c r="G37" s="55">
        <v>120501.74</v>
      </c>
      <c r="H37" s="56">
        <v>-50.672753771024396</v>
      </c>
      <c r="I37" s="55">
        <v>1233.3499999999999</v>
      </c>
      <c r="J37" s="56">
        <v>2.0749428963803802</v>
      </c>
      <c r="K37" s="55">
        <v>-1147.03</v>
      </c>
      <c r="L37" s="56">
        <v>-0.95187837121688101</v>
      </c>
      <c r="M37" s="56">
        <v>-2.0752552243620501</v>
      </c>
      <c r="N37" s="55">
        <v>3365947.14</v>
      </c>
      <c r="O37" s="55">
        <v>3365947.14</v>
      </c>
      <c r="P37" s="55">
        <v>21</v>
      </c>
      <c r="Q37" s="55">
        <v>14</v>
      </c>
      <c r="R37" s="56">
        <v>50</v>
      </c>
      <c r="S37" s="55">
        <v>2830.4852380952402</v>
      </c>
      <c r="T37" s="55">
        <v>2602.1364285714299</v>
      </c>
      <c r="U37" s="57">
        <v>8.0674792594034397</v>
      </c>
    </row>
    <row r="38" spans="1:21" ht="12" customHeight="1" thickBot="1">
      <c r="A38" s="85"/>
      <c r="B38" s="74" t="s">
        <v>37</v>
      </c>
      <c r="C38" s="75"/>
      <c r="D38" s="55">
        <v>120445.42</v>
      </c>
      <c r="E38" s="58"/>
      <c r="F38" s="58"/>
      <c r="G38" s="55">
        <v>274549.64</v>
      </c>
      <c r="H38" s="56">
        <v>-56.129820457968897</v>
      </c>
      <c r="I38" s="55">
        <v>-6537.93</v>
      </c>
      <c r="J38" s="56">
        <v>-5.4281266983833802</v>
      </c>
      <c r="K38" s="55">
        <v>-45001.77</v>
      </c>
      <c r="L38" s="56">
        <v>-16.391123295590599</v>
      </c>
      <c r="M38" s="56">
        <v>-0.85471838107701104</v>
      </c>
      <c r="N38" s="55">
        <v>5568803.0999999996</v>
      </c>
      <c r="O38" s="55">
        <v>5568803.0999999996</v>
      </c>
      <c r="P38" s="55">
        <v>93</v>
      </c>
      <c r="Q38" s="55">
        <v>147</v>
      </c>
      <c r="R38" s="56">
        <v>-36.734693877551003</v>
      </c>
      <c r="S38" s="55">
        <v>1295.1120430107501</v>
      </c>
      <c r="T38" s="55">
        <v>1420.8193877551</v>
      </c>
      <c r="U38" s="57">
        <v>-9.7062910829025295</v>
      </c>
    </row>
    <row r="39" spans="1:21" ht="12" customHeight="1" thickBot="1">
      <c r="A39" s="85"/>
      <c r="B39" s="74" t="s">
        <v>32</v>
      </c>
      <c r="C39" s="75"/>
      <c r="D39" s="55">
        <v>11334.187599999999</v>
      </c>
      <c r="E39" s="58"/>
      <c r="F39" s="58"/>
      <c r="G39" s="55">
        <v>76245.298899999994</v>
      </c>
      <c r="H39" s="56">
        <v>-85.134575162640004</v>
      </c>
      <c r="I39" s="55">
        <v>1155.4188999999999</v>
      </c>
      <c r="J39" s="56">
        <v>10.1941042514595</v>
      </c>
      <c r="K39" s="55">
        <v>3675.9733999999999</v>
      </c>
      <c r="L39" s="56">
        <v>4.8212459693039502</v>
      </c>
      <c r="M39" s="56">
        <v>-0.68568355255236602</v>
      </c>
      <c r="N39" s="55">
        <v>243054.27110000001</v>
      </c>
      <c r="O39" s="55">
        <v>243054.27110000001</v>
      </c>
      <c r="P39" s="55">
        <v>44</v>
      </c>
      <c r="Q39" s="55">
        <v>52</v>
      </c>
      <c r="R39" s="56">
        <v>-15.384615384615399</v>
      </c>
      <c r="S39" s="55">
        <v>257.595172727273</v>
      </c>
      <c r="T39" s="55">
        <v>273.57001923076899</v>
      </c>
      <c r="U39" s="57">
        <v>-6.2015317811913304</v>
      </c>
    </row>
    <row r="40" spans="1:21" ht="12" customHeight="1" thickBot="1">
      <c r="A40" s="85"/>
      <c r="B40" s="74" t="s">
        <v>33</v>
      </c>
      <c r="C40" s="75"/>
      <c r="D40" s="55">
        <v>387304.4975</v>
      </c>
      <c r="E40" s="58"/>
      <c r="F40" s="58"/>
      <c r="G40" s="55">
        <v>435999.3959</v>
      </c>
      <c r="H40" s="56">
        <v>-11.168570153516599</v>
      </c>
      <c r="I40" s="55">
        <v>17809.393100000001</v>
      </c>
      <c r="J40" s="56">
        <v>4.5982923552288497</v>
      </c>
      <c r="K40" s="55">
        <v>26153.0821</v>
      </c>
      <c r="L40" s="56">
        <v>5.9984216368039203</v>
      </c>
      <c r="M40" s="56">
        <v>-0.31903272310684899</v>
      </c>
      <c r="N40" s="55">
        <v>6513924.8453000002</v>
      </c>
      <c r="O40" s="55">
        <v>6513924.8453000002</v>
      </c>
      <c r="P40" s="55">
        <v>1787</v>
      </c>
      <c r="Q40" s="55">
        <v>2511</v>
      </c>
      <c r="R40" s="56">
        <v>-28.833134209478299</v>
      </c>
      <c r="S40" s="55">
        <v>216.73446978175701</v>
      </c>
      <c r="T40" s="55">
        <v>227.55260669056199</v>
      </c>
      <c r="U40" s="57">
        <v>-4.9914242620003204</v>
      </c>
    </row>
    <row r="41" spans="1:21" ht="12" thickBot="1">
      <c r="A41" s="85"/>
      <c r="B41" s="74" t="s">
        <v>38</v>
      </c>
      <c r="C41" s="75"/>
      <c r="D41" s="55">
        <v>95846.09</v>
      </c>
      <c r="E41" s="58"/>
      <c r="F41" s="58"/>
      <c r="G41" s="55">
        <v>182464.99</v>
      </c>
      <c r="H41" s="56">
        <v>-47.471517686762802</v>
      </c>
      <c r="I41" s="55">
        <v>-753.4</v>
      </c>
      <c r="J41" s="56">
        <v>-0.78605188797999004</v>
      </c>
      <c r="K41" s="55">
        <v>-12508.56</v>
      </c>
      <c r="L41" s="56">
        <v>-6.8553205741002703</v>
      </c>
      <c r="M41" s="56">
        <v>-0.93976924602032497</v>
      </c>
      <c r="N41" s="55">
        <v>4036679.21</v>
      </c>
      <c r="O41" s="55">
        <v>4036679.21</v>
      </c>
      <c r="P41" s="55">
        <v>75</v>
      </c>
      <c r="Q41" s="55">
        <v>102</v>
      </c>
      <c r="R41" s="56">
        <v>-26.470588235294102</v>
      </c>
      <c r="S41" s="55">
        <v>1277.9478666666701</v>
      </c>
      <c r="T41" s="55">
        <v>1355.1803921568601</v>
      </c>
      <c r="U41" s="57">
        <v>-6.0434801375462399</v>
      </c>
    </row>
    <row r="42" spans="1:21" ht="12" customHeight="1" thickBot="1">
      <c r="A42" s="85"/>
      <c r="B42" s="74" t="s">
        <v>39</v>
      </c>
      <c r="C42" s="75"/>
      <c r="D42" s="55">
        <v>45831.82</v>
      </c>
      <c r="E42" s="58"/>
      <c r="F42" s="58"/>
      <c r="G42" s="55">
        <v>119005.23</v>
      </c>
      <c r="H42" s="56">
        <v>-61.487558151856</v>
      </c>
      <c r="I42" s="55">
        <v>6886.62</v>
      </c>
      <c r="J42" s="56">
        <v>15.025848853482101</v>
      </c>
      <c r="K42" s="55">
        <v>16013.21</v>
      </c>
      <c r="L42" s="56">
        <v>13.455887610989899</v>
      </c>
      <c r="M42" s="56">
        <v>-0.56994131719998697</v>
      </c>
      <c r="N42" s="55">
        <v>1994435.99</v>
      </c>
      <c r="O42" s="55">
        <v>1994435.99</v>
      </c>
      <c r="P42" s="55">
        <v>52</v>
      </c>
      <c r="Q42" s="55">
        <v>118</v>
      </c>
      <c r="R42" s="56">
        <v>-55.932203389830498</v>
      </c>
      <c r="S42" s="55">
        <v>881.38115384615401</v>
      </c>
      <c r="T42" s="55">
        <v>1022.70279661017</v>
      </c>
      <c r="U42" s="57">
        <v>-16.034112159911601</v>
      </c>
    </row>
    <row r="43" spans="1:21" ht="12" thickBot="1">
      <c r="A43" s="86"/>
      <c r="B43" s="74" t="s">
        <v>34</v>
      </c>
      <c r="C43" s="75"/>
      <c r="D43" s="59">
        <v>656.15380000000005</v>
      </c>
      <c r="E43" s="60"/>
      <c r="F43" s="60"/>
      <c r="G43" s="59">
        <v>12160.6564</v>
      </c>
      <c r="H43" s="61">
        <v>-94.604289617129496</v>
      </c>
      <c r="I43" s="59">
        <v>112.56910000000001</v>
      </c>
      <c r="J43" s="61">
        <v>17.155901558445599</v>
      </c>
      <c r="K43" s="59">
        <v>977.07680000000005</v>
      </c>
      <c r="L43" s="61">
        <v>8.0347373353958105</v>
      </c>
      <c r="M43" s="61">
        <v>-0.88478991620720104</v>
      </c>
      <c r="N43" s="59">
        <v>54484.993499999997</v>
      </c>
      <c r="O43" s="59">
        <v>54484.993499999997</v>
      </c>
      <c r="P43" s="59">
        <v>3</v>
      </c>
      <c r="Q43" s="59">
        <v>4</v>
      </c>
      <c r="R43" s="61">
        <v>-25</v>
      </c>
      <c r="S43" s="59">
        <v>218.71793333333301</v>
      </c>
      <c r="T43" s="59">
        <v>848.50427500000001</v>
      </c>
      <c r="U43" s="62">
        <v>-287.94453754592303</v>
      </c>
    </row>
  </sheetData>
  <mergeCells count="41"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30:C30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42744</v>
      </c>
      <c r="C2" s="65">
        <v>12</v>
      </c>
      <c r="D2" s="65">
        <v>65050</v>
      </c>
      <c r="E2" s="65">
        <v>803681.43791111105</v>
      </c>
      <c r="F2" s="65">
        <v>602814.88557093998</v>
      </c>
      <c r="G2" s="37"/>
      <c r="H2" s="37"/>
    </row>
    <row r="3" spans="1:8">
      <c r="A3" s="65">
        <v>2</v>
      </c>
      <c r="B3" s="66">
        <v>42744</v>
      </c>
      <c r="C3" s="65">
        <v>13</v>
      </c>
      <c r="D3" s="65">
        <v>10367</v>
      </c>
      <c r="E3" s="65">
        <v>92993.128935042696</v>
      </c>
      <c r="F3" s="65">
        <v>69963.250391452995</v>
      </c>
      <c r="G3" s="37"/>
      <c r="H3" s="37"/>
    </row>
    <row r="4" spans="1:8">
      <c r="A4" s="65">
        <v>3</v>
      </c>
      <c r="B4" s="66">
        <v>42744</v>
      </c>
      <c r="C4" s="65">
        <v>14</v>
      </c>
      <c r="D4" s="65">
        <v>104486</v>
      </c>
      <c r="E4" s="65">
        <v>132388.60747159101</v>
      </c>
      <c r="F4" s="65">
        <v>96439.726120631894</v>
      </c>
      <c r="G4" s="37"/>
      <c r="H4" s="37"/>
    </row>
    <row r="5" spans="1:8">
      <c r="A5" s="65">
        <v>4</v>
      </c>
      <c r="B5" s="66">
        <v>42744</v>
      </c>
      <c r="C5" s="65">
        <v>15</v>
      </c>
      <c r="D5" s="65">
        <v>3271</v>
      </c>
      <c r="E5" s="65">
        <v>58123.158500037804</v>
      </c>
      <c r="F5" s="65">
        <v>45817.693758149901</v>
      </c>
      <c r="G5" s="37"/>
      <c r="H5" s="37"/>
    </row>
    <row r="6" spans="1:8">
      <c r="A6" s="65">
        <v>5</v>
      </c>
      <c r="B6" s="66">
        <v>42744</v>
      </c>
      <c r="C6" s="65">
        <v>16</v>
      </c>
      <c r="D6" s="65">
        <v>8043</v>
      </c>
      <c r="E6" s="65">
        <v>208280.64708461499</v>
      </c>
      <c r="F6" s="65">
        <v>180658.75070854701</v>
      </c>
      <c r="G6" s="37"/>
      <c r="H6" s="37"/>
    </row>
    <row r="7" spans="1:8">
      <c r="A7" s="65">
        <v>6</v>
      </c>
      <c r="B7" s="66">
        <v>42744</v>
      </c>
      <c r="C7" s="65">
        <v>17</v>
      </c>
      <c r="D7" s="65">
        <v>13334</v>
      </c>
      <c r="E7" s="65">
        <v>232556.12085042699</v>
      </c>
      <c r="F7" s="65">
        <v>169959.08990341899</v>
      </c>
      <c r="G7" s="37"/>
      <c r="H7" s="37"/>
    </row>
    <row r="8" spans="1:8">
      <c r="A8" s="65">
        <v>7</v>
      </c>
      <c r="B8" s="66">
        <v>42744</v>
      </c>
      <c r="C8" s="65">
        <v>18</v>
      </c>
      <c r="D8" s="65">
        <v>50258</v>
      </c>
      <c r="E8" s="65">
        <v>91644.134141025599</v>
      </c>
      <c r="F8" s="65">
        <v>74234.040311111094</v>
      </c>
      <c r="G8" s="37"/>
      <c r="H8" s="37"/>
    </row>
    <row r="9" spans="1:8">
      <c r="A9" s="65">
        <v>8</v>
      </c>
      <c r="B9" s="66">
        <v>42744</v>
      </c>
      <c r="C9" s="65">
        <v>19</v>
      </c>
      <c r="D9" s="65">
        <v>15898</v>
      </c>
      <c r="E9" s="65">
        <v>102444.403253846</v>
      </c>
      <c r="F9" s="65">
        <v>99466.387367521398</v>
      </c>
      <c r="G9" s="37"/>
      <c r="H9" s="37"/>
    </row>
    <row r="10" spans="1:8">
      <c r="A10" s="65">
        <v>9</v>
      </c>
      <c r="B10" s="66">
        <v>42744</v>
      </c>
      <c r="C10" s="65">
        <v>21</v>
      </c>
      <c r="D10" s="65">
        <v>163568</v>
      </c>
      <c r="E10" s="65">
        <v>732952.55138461501</v>
      </c>
      <c r="F10" s="65">
        <v>747648.16525384597</v>
      </c>
      <c r="G10" s="37"/>
      <c r="H10" s="37"/>
    </row>
    <row r="11" spans="1:8">
      <c r="A11" s="65">
        <v>10</v>
      </c>
      <c r="B11" s="66">
        <v>42744</v>
      </c>
      <c r="C11" s="65">
        <v>22</v>
      </c>
      <c r="D11" s="65">
        <v>26566</v>
      </c>
      <c r="E11" s="65">
        <v>1093258.96963162</v>
      </c>
      <c r="F11" s="65">
        <v>950332.09301196598</v>
      </c>
      <c r="G11" s="37"/>
      <c r="H11" s="37"/>
    </row>
    <row r="12" spans="1:8">
      <c r="A12" s="65">
        <v>11</v>
      </c>
      <c r="B12" s="66">
        <v>42744</v>
      </c>
      <c r="C12" s="65">
        <v>23</v>
      </c>
      <c r="D12" s="65">
        <v>146060.85800000001</v>
      </c>
      <c r="E12" s="65">
        <v>2082106.9573418801</v>
      </c>
      <c r="F12" s="65">
        <v>1775351.7260094001</v>
      </c>
      <c r="G12" s="37"/>
      <c r="H12" s="37"/>
    </row>
    <row r="13" spans="1:8">
      <c r="A13" s="65">
        <v>12</v>
      </c>
      <c r="B13" s="66">
        <v>42744</v>
      </c>
      <c r="C13" s="65">
        <v>24</v>
      </c>
      <c r="D13" s="65">
        <v>19532.8</v>
      </c>
      <c r="E13" s="65">
        <v>487305.45468546997</v>
      </c>
      <c r="F13" s="65">
        <v>441555.33558461501</v>
      </c>
      <c r="G13" s="37"/>
      <c r="H13" s="37"/>
    </row>
    <row r="14" spans="1:8">
      <c r="A14" s="65">
        <v>13</v>
      </c>
      <c r="B14" s="66">
        <v>42744</v>
      </c>
      <c r="C14" s="65">
        <v>25</v>
      </c>
      <c r="D14" s="65">
        <v>105193</v>
      </c>
      <c r="E14" s="65">
        <v>1410710.4221000001</v>
      </c>
      <c r="F14" s="65">
        <v>1295113.6708</v>
      </c>
      <c r="G14" s="37"/>
      <c r="H14" s="37"/>
    </row>
    <row r="15" spans="1:8">
      <c r="A15" s="65">
        <v>14</v>
      </c>
      <c r="B15" s="66">
        <v>42744</v>
      </c>
      <c r="C15" s="65">
        <v>26</v>
      </c>
      <c r="D15" s="65">
        <v>76049</v>
      </c>
      <c r="E15" s="65">
        <v>419998.74223005102</v>
      </c>
      <c r="F15" s="65">
        <v>363240.78451933298</v>
      </c>
      <c r="G15" s="37"/>
      <c r="H15" s="37"/>
    </row>
    <row r="16" spans="1:8">
      <c r="A16" s="65">
        <v>15</v>
      </c>
      <c r="B16" s="66">
        <v>42744</v>
      </c>
      <c r="C16" s="65">
        <v>27</v>
      </c>
      <c r="D16" s="65">
        <v>132633.976</v>
      </c>
      <c r="E16" s="65">
        <v>1195964.1955447199</v>
      </c>
      <c r="F16" s="65">
        <v>1134745.18496515</v>
      </c>
      <c r="G16" s="37"/>
      <c r="H16" s="37"/>
    </row>
    <row r="17" spans="1:9">
      <c r="A17" s="65">
        <v>16</v>
      </c>
      <c r="B17" s="66">
        <v>42744</v>
      </c>
      <c r="C17" s="65">
        <v>29</v>
      </c>
      <c r="D17" s="65">
        <v>161830</v>
      </c>
      <c r="E17" s="65">
        <v>2227616.8388606799</v>
      </c>
      <c r="F17" s="65">
        <v>2033969.96882906</v>
      </c>
      <c r="G17" s="37"/>
      <c r="H17" s="37"/>
    </row>
    <row r="18" spans="1:9">
      <c r="A18" s="65">
        <v>17</v>
      </c>
      <c r="B18" s="66">
        <v>42744</v>
      </c>
      <c r="C18" s="65">
        <v>31</v>
      </c>
      <c r="D18" s="65">
        <v>25231.05</v>
      </c>
      <c r="E18" s="65">
        <v>287248.69248885103</v>
      </c>
      <c r="F18" s="65">
        <v>246070.756887219</v>
      </c>
      <c r="G18" s="37"/>
      <c r="H18" s="37"/>
    </row>
    <row r="19" spans="1:9">
      <c r="A19" s="65">
        <v>18</v>
      </c>
      <c r="B19" s="66">
        <v>42744</v>
      </c>
      <c r="C19" s="65">
        <v>32</v>
      </c>
      <c r="D19" s="65">
        <v>21560.26</v>
      </c>
      <c r="E19" s="65">
        <v>379738.278569102</v>
      </c>
      <c r="F19" s="65">
        <v>352953.903984103</v>
      </c>
      <c r="G19" s="37"/>
      <c r="H19" s="37"/>
    </row>
    <row r="20" spans="1:9">
      <c r="A20" s="65">
        <v>19</v>
      </c>
      <c r="B20" s="66">
        <v>42744</v>
      </c>
      <c r="C20" s="65">
        <v>33</v>
      </c>
      <c r="D20" s="65">
        <v>45728.97</v>
      </c>
      <c r="E20" s="65">
        <v>864212.44038319297</v>
      </c>
      <c r="F20" s="65">
        <v>685037.01545074501</v>
      </c>
      <c r="G20" s="37"/>
      <c r="H20" s="37"/>
    </row>
    <row r="21" spans="1:9">
      <c r="A21" s="65">
        <v>20</v>
      </c>
      <c r="B21" s="66">
        <v>42744</v>
      </c>
      <c r="C21" s="65">
        <v>34</v>
      </c>
      <c r="D21" s="65">
        <v>37965.17</v>
      </c>
      <c r="E21" s="65">
        <v>260203.17486478301</v>
      </c>
      <c r="F21" s="65">
        <v>194079.009424847</v>
      </c>
      <c r="G21" s="37"/>
      <c r="H21" s="37"/>
    </row>
    <row r="22" spans="1:9">
      <c r="A22" s="65">
        <v>21</v>
      </c>
      <c r="B22" s="66">
        <v>42744</v>
      </c>
      <c r="C22" s="65">
        <v>35</v>
      </c>
      <c r="D22" s="65">
        <v>42340.141000000003</v>
      </c>
      <c r="E22" s="65">
        <v>1158568.7018557501</v>
      </c>
      <c r="F22" s="65">
        <v>1149452.75550796</v>
      </c>
      <c r="G22" s="37"/>
      <c r="H22" s="37"/>
    </row>
    <row r="23" spans="1:9">
      <c r="A23" s="65">
        <v>22</v>
      </c>
      <c r="B23" s="66">
        <v>42744</v>
      </c>
      <c r="C23" s="65">
        <v>36</v>
      </c>
      <c r="D23" s="65">
        <v>171000.76199999999</v>
      </c>
      <c r="E23" s="65">
        <v>792457.88907699101</v>
      </c>
      <c r="F23" s="65">
        <v>692849.45961934095</v>
      </c>
      <c r="G23" s="37"/>
      <c r="H23" s="37"/>
    </row>
    <row r="24" spans="1:9">
      <c r="A24" s="65">
        <v>23</v>
      </c>
      <c r="B24" s="66">
        <v>42744</v>
      </c>
      <c r="C24" s="65">
        <v>37</v>
      </c>
      <c r="D24" s="65">
        <v>113940.522</v>
      </c>
      <c r="E24" s="65">
        <v>973556.50381150399</v>
      </c>
      <c r="F24" s="65">
        <v>863661.68171600299</v>
      </c>
      <c r="G24" s="37"/>
      <c r="H24" s="37"/>
    </row>
    <row r="25" spans="1:9">
      <c r="A25" s="65">
        <v>24</v>
      </c>
      <c r="B25" s="66">
        <v>42744</v>
      </c>
      <c r="C25" s="65">
        <v>38</v>
      </c>
      <c r="D25" s="65">
        <v>106716.95</v>
      </c>
      <c r="E25" s="65">
        <v>634150.90917079605</v>
      </c>
      <c r="F25" s="65">
        <v>589648.71149380505</v>
      </c>
      <c r="G25" s="37"/>
      <c r="H25" s="37"/>
    </row>
    <row r="26" spans="1:9">
      <c r="A26" s="65">
        <v>25</v>
      </c>
      <c r="B26" s="66">
        <v>42744</v>
      </c>
      <c r="C26" s="65">
        <v>39</v>
      </c>
      <c r="D26" s="65">
        <v>71794.831000000006</v>
      </c>
      <c r="E26" s="65">
        <v>127566.46017469899</v>
      </c>
      <c r="F26" s="65">
        <v>96836.930905404894</v>
      </c>
      <c r="G26" s="37"/>
      <c r="H26" s="37"/>
    </row>
    <row r="27" spans="1:9">
      <c r="A27" s="65">
        <v>26</v>
      </c>
      <c r="B27" s="66">
        <v>42744</v>
      </c>
      <c r="C27" s="65">
        <v>42</v>
      </c>
      <c r="D27" s="65">
        <v>12417.427</v>
      </c>
      <c r="E27" s="65">
        <v>252854.5018</v>
      </c>
      <c r="F27" s="65">
        <v>216356.10759999999</v>
      </c>
      <c r="G27" s="37"/>
      <c r="H27" s="37"/>
    </row>
    <row r="28" spans="1:9">
      <c r="A28" s="65">
        <v>27</v>
      </c>
      <c r="B28" s="66">
        <v>42744</v>
      </c>
      <c r="C28" s="65">
        <v>70</v>
      </c>
      <c r="D28" s="65">
        <v>71</v>
      </c>
      <c r="E28" s="65">
        <v>105557.3</v>
      </c>
      <c r="F28" s="65">
        <v>98150.24</v>
      </c>
      <c r="G28" s="37"/>
      <c r="H28" s="37"/>
    </row>
    <row r="29" spans="1:9">
      <c r="A29" s="65">
        <v>28</v>
      </c>
      <c r="B29" s="66">
        <v>42744</v>
      </c>
      <c r="C29" s="65">
        <v>71</v>
      </c>
      <c r="D29" s="65">
        <v>75</v>
      </c>
      <c r="E29" s="65">
        <v>198781.12</v>
      </c>
      <c r="F29" s="65">
        <v>232006.89</v>
      </c>
      <c r="G29" s="37"/>
      <c r="H29" s="37"/>
    </row>
    <row r="30" spans="1:9">
      <c r="A30" s="65">
        <v>29</v>
      </c>
      <c r="B30" s="66">
        <v>42744</v>
      </c>
      <c r="C30" s="65">
        <v>72</v>
      </c>
      <c r="D30" s="65">
        <v>19</v>
      </c>
      <c r="E30" s="65">
        <v>59440.19</v>
      </c>
      <c r="F30" s="65">
        <v>58206.84</v>
      </c>
      <c r="G30" s="37"/>
      <c r="H30" s="37"/>
    </row>
    <row r="31" spans="1:9">
      <c r="A31" s="39">
        <v>30</v>
      </c>
      <c r="B31" s="66">
        <v>42744</v>
      </c>
      <c r="C31" s="39">
        <v>73</v>
      </c>
      <c r="D31" s="39">
        <v>87</v>
      </c>
      <c r="E31" s="39">
        <v>120445.42</v>
      </c>
      <c r="F31" s="39">
        <v>126983.35</v>
      </c>
      <c r="G31" s="39"/>
      <c r="H31" s="39"/>
      <c r="I31" s="39"/>
    </row>
    <row r="32" spans="1:9">
      <c r="A32" s="39">
        <v>31</v>
      </c>
      <c r="B32" s="66">
        <v>42744</v>
      </c>
      <c r="C32" s="39">
        <v>75</v>
      </c>
      <c r="D32" s="39">
        <v>47</v>
      </c>
      <c r="E32" s="39">
        <v>11334.188034188001</v>
      </c>
      <c r="F32" s="39">
        <v>10178.7692307692</v>
      </c>
      <c r="G32" s="39"/>
      <c r="H32" s="39"/>
    </row>
    <row r="33" spans="1:8">
      <c r="A33" s="39">
        <v>32</v>
      </c>
      <c r="B33" s="66">
        <v>42744</v>
      </c>
      <c r="C33" s="39">
        <v>76</v>
      </c>
      <c r="D33" s="39">
        <v>1915</v>
      </c>
      <c r="E33" s="39">
        <v>387304.49218119698</v>
      </c>
      <c r="F33" s="39">
        <v>369495.10388803401</v>
      </c>
      <c r="G33" s="39"/>
      <c r="H33" s="39"/>
    </row>
    <row r="34" spans="1:8">
      <c r="A34" s="39">
        <v>33</v>
      </c>
      <c r="B34" s="66">
        <v>42744</v>
      </c>
      <c r="C34" s="39">
        <v>77</v>
      </c>
      <c r="D34" s="39">
        <v>73</v>
      </c>
      <c r="E34" s="39">
        <v>95846.09</v>
      </c>
      <c r="F34" s="39">
        <v>96599.49</v>
      </c>
      <c r="G34" s="30"/>
      <c r="H34" s="30"/>
    </row>
    <row r="35" spans="1:8">
      <c r="A35" s="39">
        <v>34</v>
      </c>
      <c r="B35" s="66">
        <v>42744</v>
      </c>
      <c r="C35" s="39">
        <v>78</v>
      </c>
      <c r="D35" s="39">
        <v>48</v>
      </c>
      <c r="E35" s="39">
        <v>45831.82</v>
      </c>
      <c r="F35" s="39">
        <v>38945.199999999997</v>
      </c>
      <c r="G35" s="30"/>
      <c r="H35" s="30"/>
    </row>
    <row r="36" spans="1:8">
      <c r="A36" s="39">
        <v>35</v>
      </c>
      <c r="B36" s="66">
        <v>42744</v>
      </c>
      <c r="C36" s="39">
        <v>99</v>
      </c>
      <c r="D36" s="39">
        <v>3</v>
      </c>
      <c r="E36" s="39">
        <v>656.15384615384596</v>
      </c>
      <c r="F36" s="39">
        <v>543.58461538461495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2017-01-10T00:14:58Z</dcterms:modified>
</cp:coreProperties>
</file>