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<sst xmlns="http://schemas.openxmlformats.org/spreadsheetml/2006/main" count="115" uniqueCount="75">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</sst>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18231342.799700003</v>
      </c>
      <c r="F3" s="25">
        <f>RA!I7</f>
        <v>1896180.3605</v>
      </c>
      <c r="G3" s="16">
        <f>SUM(G4:G42)</f>
        <v>16335162.439200001</v>
      </c>
      <c r="H3" s="27">
        <f>RA!J7</f>
        <v>10.4006620978637</v>
      </c>
      <c r="I3" s="20">
        <f>SUM(I4:I42)</f>
        <v>18231348.747545399</v>
      </c>
      <c r="J3" s="21">
        <f>SUM(J4:J42)</f>
        <v>16335162.360678028</v>
      </c>
      <c r="K3" s="22">
        <f>E3-I3</f>
        <v>-5.9478453956544399</v>
      </c>
      <c r="L3" s="22">
        <f>G3-J3</f>
        <v>7.8521972522139549E-2</v>
      </c>
    </row>
    <row r="4" spans="1:13">
      <c r="A4" s="71">
        <f>RA!A8</f>
        <v>42745</v>
      </c>
      <c r="B4" s="12">
        <v>12</v>
      </c>
      <c r="C4" s="69" t="s">
        <v>6</v>
      </c>
      <c r="D4" s="69"/>
      <c r="E4" s="15">
        <f>IFERROR(VLOOKUP(C4,RA!B:D,3,0),0)</f>
        <v>811660.82649999997</v>
      </c>
      <c r="F4" s="25">
        <f>IFERROR(VLOOKUP(C4,RA!B:I,8,0),0)</f>
        <v>202427.83780000001</v>
      </c>
      <c r="G4" s="16">
        <f t="shared" ref="G4:G42" si="0">E4-F4</f>
        <v>609232.98869999999</v>
      </c>
      <c r="H4" s="27">
        <f>RA!J8</f>
        <v>24.939954127501601</v>
      </c>
      <c r="I4" s="20">
        <f>IFERROR(VLOOKUP(B4,RMS!C:E,3,FALSE),0)</f>
        <v>811661.75080000004</v>
      </c>
      <c r="J4" s="21">
        <f>IFERROR(VLOOKUP(B4,RMS!C:F,4,FALSE),0)</f>
        <v>609232.98555213702</v>
      </c>
      <c r="K4" s="22">
        <f t="shared" ref="K4:K42" si="1">E4-I4</f>
        <v>-0.92430000007152557</v>
      </c>
      <c r="L4" s="22">
        <f t="shared" ref="L4:L42" si="2">G4-J4</f>
        <v>3.1478629680350423E-3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101055.9664</v>
      </c>
      <c r="F5" s="25">
        <f>IFERROR(VLOOKUP(C5,RA!B:I,8,0),0)</f>
        <v>24570.422999999999</v>
      </c>
      <c r="G5" s="16">
        <f t="shared" si="0"/>
        <v>76485.54340000001</v>
      </c>
      <c r="H5" s="27">
        <f>RA!J9</f>
        <v>24.313678722090799</v>
      </c>
      <c r="I5" s="20">
        <f>IFERROR(VLOOKUP(B5,RMS!C:E,3,FALSE),0)</f>
        <v>101056.026954701</v>
      </c>
      <c r="J5" s="21">
        <f>IFERROR(VLOOKUP(B5,RMS!C:F,4,FALSE),0)</f>
        <v>76485.536658974394</v>
      </c>
      <c r="K5" s="22">
        <f t="shared" si="1"/>
        <v>-6.0554700990905985E-2</v>
      </c>
      <c r="L5" s="22">
        <f t="shared" si="2"/>
        <v>6.741025616065599E-3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136120.8266</v>
      </c>
      <c r="F6" s="25">
        <f>IFERROR(VLOOKUP(C6,RA!B:I,8,0),0)</f>
        <v>34612.366399999999</v>
      </c>
      <c r="G6" s="16">
        <f t="shared" si="0"/>
        <v>101508.4602</v>
      </c>
      <c r="H6" s="27">
        <f>RA!J10</f>
        <v>25.427678676761701</v>
      </c>
      <c r="I6" s="20">
        <f>IFERROR(VLOOKUP(B6,RMS!C:E,3,FALSE),0)</f>
        <v>136122.69240066601</v>
      </c>
      <c r="J6" s="21">
        <f>IFERROR(VLOOKUP(B6,RMS!C:F,4,FALSE),0)</f>
        <v>101508.460992199</v>
      </c>
      <c r="K6" s="22">
        <f>E6-I6</f>
        <v>-1.8658006660116371</v>
      </c>
      <c r="L6" s="22">
        <f t="shared" si="2"/>
        <v>-7.9219900362659246E-4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61751.0124</v>
      </c>
      <c r="F7" s="25">
        <f>IFERROR(VLOOKUP(C7,RA!B:I,8,0),0)</f>
        <v>12975.3025</v>
      </c>
      <c r="G7" s="16">
        <f t="shared" si="0"/>
        <v>48775.709900000002</v>
      </c>
      <c r="H7" s="27">
        <f>RA!J11</f>
        <v>21.012291128039902</v>
      </c>
      <c r="I7" s="20">
        <f>IFERROR(VLOOKUP(B7,RMS!C:E,3,FALSE),0)</f>
        <v>61751.048218909302</v>
      </c>
      <c r="J7" s="21">
        <f>IFERROR(VLOOKUP(B7,RMS!C:F,4,FALSE),0)</f>
        <v>48775.710715127403</v>
      </c>
      <c r="K7" s="22">
        <f t="shared" si="1"/>
        <v>-3.5818909302179236E-2</v>
      </c>
      <c r="L7" s="22">
        <f t="shared" si="2"/>
        <v>-8.1512740143807605E-4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251290.32089999999</v>
      </c>
      <c r="F8" s="25">
        <f>IFERROR(VLOOKUP(C8,RA!B:I,8,0),0)</f>
        <v>30278.217700000001</v>
      </c>
      <c r="G8" s="16">
        <f t="shared" si="0"/>
        <v>221012.10319999998</v>
      </c>
      <c r="H8" s="27">
        <f>RA!J12</f>
        <v>12.049098266721201</v>
      </c>
      <c r="I8" s="20">
        <f>IFERROR(VLOOKUP(B8,RMS!C:E,3,FALSE),0)</f>
        <v>251290.30298717899</v>
      </c>
      <c r="J8" s="21">
        <f>IFERROR(VLOOKUP(B8,RMS!C:F,4,FALSE),0)</f>
        <v>221012.10036581199</v>
      </c>
      <c r="K8" s="22">
        <f t="shared" si="1"/>
        <v>1.7912821000209078E-2</v>
      </c>
      <c r="L8" s="22">
        <f t="shared" si="2"/>
        <v>2.8341879951767623E-3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242780.66200000001</v>
      </c>
      <c r="F9" s="25">
        <f>IFERROR(VLOOKUP(C9,RA!B:I,8,0),0)</f>
        <v>62006.337800000001</v>
      </c>
      <c r="G9" s="16">
        <f t="shared" si="0"/>
        <v>180774.3242</v>
      </c>
      <c r="H9" s="27">
        <f>RA!J13</f>
        <v>25.5400645542354</v>
      </c>
      <c r="I9" s="20">
        <f>IFERROR(VLOOKUP(B9,RMS!C:E,3,FALSE),0)</f>
        <v>242780.80651367499</v>
      </c>
      <c r="J9" s="21">
        <f>IFERROR(VLOOKUP(B9,RMS!C:F,4,FALSE),0)</f>
        <v>180774.32656581199</v>
      </c>
      <c r="K9" s="22">
        <f t="shared" si="1"/>
        <v>-0.1445136749825906</v>
      </c>
      <c r="L9" s="22">
        <f t="shared" si="2"/>
        <v>-2.3658119898755103E-3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102661.6862</v>
      </c>
      <c r="F10" s="25">
        <f>IFERROR(VLOOKUP(C10,RA!B:I,8,0),0)</f>
        <v>19392.674500000001</v>
      </c>
      <c r="G10" s="16">
        <f t="shared" si="0"/>
        <v>83269.011700000003</v>
      </c>
      <c r="H10" s="27">
        <f>RA!J14</f>
        <v>18.8898850367802</v>
      </c>
      <c r="I10" s="20">
        <f>IFERROR(VLOOKUP(B10,RMS!C:E,3,FALSE),0)</f>
        <v>102661.690784615</v>
      </c>
      <c r="J10" s="21">
        <f>IFERROR(VLOOKUP(B10,RMS!C:F,4,FALSE),0)</f>
        <v>83269.013176068402</v>
      </c>
      <c r="K10" s="22">
        <f t="shared" si="1"/>
        <v>-4.584615002386272E-3</v>
      </c>
      <c r="L10" s="22">
        <f t="shared" si="2"/>
        <v>-1.4760683989152312E-3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102966.6179</v>
      </c>
      <c r="F11" s="25">
        <f>IFERROR(VLOOKUP(C11,RA!B:I,8,0),0)</f>
        <v>3425.6302999999998</v>
      </c>
      <c r="G11" s="16">
        <f t="shared" si="0"/>
        <v>99540.987599999993</v>
      </c>
      <c r="H11" s="27">
        <f>RA!J15</f>
        <v>3.32693291269111</v>
      </c>
      <c r="I11" s="20">
        <f>IFERROR(VLOOKUP(B11,RMS!C:E,3,FALSE),0)</f>
        <v>102966.726404274</v>
      </c>
      <c r="J11" s="21">
        <f>IFERROR(VLOOKUP(B11,RMS!C:F,4,FALSE),0)</f>
        <v>99540.988232478601</v>
      </c>
      <c r="K11" s="22">
        <f t="shared" si="1"/>
        <v>-0.10850427400146145</v>
      </c>
      <c r="L11" s="22">
        <f t="shared" si="2"/>
        <v>-6.3247860816773027E-4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667182.40870000003</v>
      </c>
      <c r="F12" s="25">
        <f>IFERROR(VLOOKUP(C12,RA!B:I,8,0),0)</f>
        <v>-16829.4087</v>
      </c>
      <c r="G12" s="16">
        <f t="shared" si="0"/>
        <v>684011.81740000006</v>
      </c>
      <c r="H12" s="27">
        <f>RA!J16</f>
        <v>-2.5224598971055001</v>
      </c>
      <c r="I12" s="20">
        <f>IFERROR(VLOOKUP(B12,RMS!C:E,3,FALSE),0)</f>
        <v>667182.22203589696</v>
      </c>
      <c r="J12" s="21">
        <f>IFERROR(VLOOKUP(B12,RMS!C:F,4,FALSE),0)</f>
        <v>684011.817374359</v>
      </c>
      <c r="K12" s="22">
        <f t="shared" si="1"/>
        <v>0.18666410306468606</v>
      </c>
      <c r="L12" s="22">
        <f t="shared" si="2"/>
        <v>2.5641056708991528E-5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1194110.0441999999</v>
      </c>
      <c r="F13" s="25">
        <f>IFERROR(VLOOKUP(C13,RA!B:I,8,0),0)</f>
        <v>132598.88959999999</v>
      </c>
      <c r="G13" s="16">
        <f t="shared" si="0"/>
        <v>1061511.1546</v>
      </c>
      <c r="H13" s="27">
        <f>RA!J17</f>
        <v>11.10441120934</v>
      </c>
      <c r="I13" s="20">
        <f>IFERROR(VLOOKUP(B13,RMS!C:E,3,FALSE),0)</f>
        <v>1194110.0438846201</v>
      </c>
      <c r="J13" s="21">
        <f>IFERROR(VLOOKUP(B13,RMS!C:F,4,FALSE),0)</f>
        <v>1061511.15688462</v>
      </c>
      <c r="K13" s="22">
        <f t="shared" si="1"/>
        <v>3.1537981703877449E-4</v>
      </c>
      <c r="L13" s="22">
        <f t="shared" si="2"/>
        <v>-2.2846199572086334E-3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2216499.8640000001</v>
      </c>
      <c r="F14" s="25">
        <f>IFERROR(VLOOKUP(C14,RA!B:I,8,0),0)</f>
        <v>321465.85830000002</v>
      </c>
      <c r="G14" s="16">
        <f t="shared" si="0"/>
        <v>1895034.0057000001</v>
      </c>
      <c r="H14" s="27">
        <f>RA!J18</f>
        <v>14.503310535732099</v>
      </c>
      <c r="I14" s="20">
        <f>IFERROR(VLOOKUP(B14,RMS!C:E,3,FALSE),0)</f>
        <v>2216499.9580145301</v>
      </c>
      <c r="J14" s="21">
        <f>IFERROR(VLOOKUP(B14,RMS!C:F,4,FALSE),0)</f>
        <v>1895033.9591316199</v>
      </c>
      <c r="K14" s="22">
        <f t="shared" si="1"/>
        <v>-9.4014530070126057E-2</v>
      </c>
      <c r="L14" s="22">
        <f t="shared" si="2"/>
        <v>4.6568380203098059E-2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490176.36330000003</v>
      </c>
      <c r="F15" s="25">
        <f>IFERROR(VLOOKUP(C15,RA!B:I,8,0),0)</f>
        <v>37883.190399999999</v>
      </c>
      <c r="G15" s="16">
        <f t="shared" si="0"/>
        <v>452293.17290000001</v>
      </c>
      <c r="H15" s="27">
        <f>RA!J19</f>
        <v>7.7284816723842198</v>
      </c>
      <c r="I15" s="20">
        <f>IFERROR(VLOOKUP(B15,RMS!C:E,3,FALSE),0)</f>
        <v>490176.30063162401</v>
      </c>
      <c r="J15" s="21">
        <f>IFERROR(VLOOKUP(B15,RMS!C:F,4,FALSE),0)</f>
        <v>452293.17558376101</v>
      </c>
      <c r="K15" s="22">
        <f t="shared" si="1"/>
        <v>6.2668376020155847E-2</v>
      </c>
      <c r="L15" s="22">
        <f t="shared" si="2"/>
        <v>-2.6837610057555139E-3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1461182.4268</v>
      </c>
      <c r="F16" s="25">
        <f>IFERROR(VLOOKUP(C16,RA!B:I,8,0),0)</f>
        <v>106170.5465</v>
      </c>
      <c r="G16" s="16">
        <f t="shared" si="0"/>
        <v>1355011.8803000001</v>
      </c>
      <c r="H16" s="27">
        <f>RA!J20</f>
        <v>7.26607058452751</v>
      </c>
      <c r="I16" s="20">
        <f>IFERROR(VLOOKUP(B16,RMS!C:E,3,FALSE),0)</f>
        <v>1461182.6554</v>
      </c>
      <c r="J16" s="21">
        <f>IFERROR(VLOOKUP(B16,RMS!C:F,4,FALSE),0)</f>
        <v>1355011.8803000001</v>
      </c>
      <c r="K16" s="22">
        <f t="shared" si="1"/>
        <v>-0.22860000003129244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436900.49790000002</v>
      </c>
      <c r="F17" s="25">
        <f>IFERROR(VLOOKUP(C17,RA!B:I,8,0),0)</f>
        <v>57985.974999999999</v>
      </c>
      <c r="G17" s="16">
        <f t="shared" si="0"/>
        <v>378914.52290000004</v>
      </c>
      <c r="H17" s="27">
        <f>RA!J21</f>
        <v>13.272123808216</v>
      </c>
      <c r="I17" s="20">
        <f>IFERROR(VLOOKUP(B17,RMS!C:E,3,FALSE),0)</f>
        <v>436899.73004197102</v>
      </c>
      <c r="J17" s="21">
        <f>IFERROR(VLOOKUP(B17,RMS!C:F,4,FALSE),0)</f>
        <v>378914.52288724697</v>
      </c>
      <c r="K17" s="22">
        <f t="shared" si="1"/>
        <v>0.76785802899394184</v>
      </c>
      <c r="L17" s="22">
        <f t="shared" si="2"/>
        <v>1.2753065675497055E-5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1157086.6965999999</v>
      </c>
      <c r="F18" s="25">
        <f>IFERROR(VLOOKUP(C18,RA!B:I,8,0),0)</f>
        <v>64821.5504</v>
      </c>
      <c r="G18" s="16">
        <f t="shared" si="0"/>
        <v>1092265.1461999998</v>
      </c>
      <c r="H18" s="27">
        <f>RA!J22</f>
        <v>5.60213427312513</v>
      </c>
      <c r="I18" s="20">
        <f>IFERROR(VLOOKUP(B18,RMS!C:E,3,FALSE),0)</f>
        <v>1157088.19001756</v>
      </c>
      <c r="J18" s="21">
        <f>IFERROR(VLOOKUP(B18,RMS!C:F,4,FALSE),0)</f>
        <v>1092265.1439721601</v>
      </c>
      <c r="K18" s="22">
        <f t="shared" si="1"/>
        <v>-1.4934175601229072</v>
      </c>
      <c r="L18" s="22">
        <f t="shared" si="2"/>
        <v>2.2278397809714079E-3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2146738.8898999998</v>
      </c>
      <c r="F19" s="25">
        <f>IFERROR(VLOOKUP(C19,RA!B:I,8,0),0)</f>
        <v>145187.7562</v>
      </c>
      <c r="G19" s="16">
        <f t="shared" si="0"/>
        <v>2001551.1336999999</v>
      </c>
      <c r="H19" s="27">
        <f>RA!J23</f>
        <v>6.7631772491326698</v>
      </c>
      <c r="I19" s="20">
        <f>IFERROR(VLOOKUP(B19,RMS!C:E,3,FALSE),0)</f>
        <v>2146740.4220632501</v>
      </c>
      <c r="J19" s="21">
        <f>IFERROR(VLOOKUP(B19,RMS!C:F,4,FALSE),0)</f>
        <v>2001551.1530076901</v>
      </c>
      <c r="K19" s="22">
        <f t="shared" si="1"/>
        <v>-1.5321632502600551</v>
      </c>
      <c r="L19" s="22">
        <f t="shared" si="2"/>
        <v>-1.930769020691514E-2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299343.28120000003</v>
      </c>
      <c r="F20" s="25">
        <f>IFERROR(VLOOKUP(C20,RA!B:I,8,0),0)</f>
        <v>43195.193399999996</v>
      </c>
      <c r="G20" s="16">
        <f t="shared" si="0"/>
        <v>256148.08780000004</v>
      </c>
      <c r="H20" s="27">
        <f>RA!J24</f>
        <v>14.4299859435095</v>
      </c>
      <c r="I20" s="20">
        <f>IFERROR(VLOOKUP(B20,RMS!C:E,3,FALSE),0)</f>
        <v>299343.35940404597</v>
      </c>
      <c r="J20" s="21">
        <f>IFERROR(VLOOKUP(B20,RMS!C:F,4,FALSE),0)</f>
        <v>256148.09072531699</v>
      </c>
      <c r="K20" s="22">
        <f t="shared" si="1"/>
        <v>-7.8204045945312828E-2</v>
      </c>
      <c r="L20" s="22">
        <f t="shared" si="2"/>
        <v>-2.9253169486764818E-3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378141.98100000003</v>
      </c>
      <c r="F21" s="25">
        <f>IFERROR(VLOOKUP(C21,RA!B:I,8,0),0)</f>
        <v>26738.504099999998</v>
      </c>
      <c r="G21" s="16">
        <f t="shared" si="0"/>
        <v>351403.47690000001</v>
      </c>
      <c r="H21" s="27">
        <f>RA!J25</f>
        <v>7.0710223787609499</v>
      </c>
      <c r="I21" s="20">
        <f>IFERROR(VLOOKUP(B21,RMS!C:E,3,FALSE),0)</f>
        <v>378141.99053691101</v>
      </c>
      <c r="J21" s="21">
        <f>IFERROR(VLOOKUP(B21,RMS!C:F,4,FALSE),0)</f>
        <v>351403.47353599302</v>
      </c>
      <c r="K21" s="22">
        <f t="shared" si="1"/>
        <v>-9.5369109767489135E-3</v>
      </c>
      <c r="L21" s="22">
        <f t="shared" si="2"/>
        <v>3.3640069887042046E-3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844082.40159999998</v>
      </c>
      <c r="F22" s="25">
        <f>IFERROR(VLOOKUP(C22,RA!B:I,8,0),0)</f>
        <v>174559.70790000001</v>
      </c>
      <c r="G22" s="16">
        <f t="shared" si="0"/>
        <v>669522.69369999995</v>
      </c>
      <c r="H22" s="27">
        <f>RA!J26</f>
        <v>20.680410771402599</v>
      </c>
      <c r="I22" s="20">
        <f>IFERROR(VLOOKUP(B22,RMS!C:E,3,FALSE),0)</f>
        <v>844082.39340496901</v>
      </c>
      <c r="J22" s="21">
        <f>IFERROR(VLOOKUP(B22,RMS!C:F,4,FALSE),0)</f>
        <v>669522.66237750498</v>
      </c>
      <c r="K22" s="22">
        <f t="shared" si="1"/>
        <v>8.1950309686362743E-3</v>
      </c>
      <c r="L22" s="22">
        <f t="shared" si="2"/>
        <v>3.1322494964115322E-2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248933.65210000001</v>
      </c>
      <c r="F23" s="25">
        <f>IFERROR(VLOOKUP(C23,RA!B:I,8,0),0)</f>
        <v>62599.555800000002</v>
      </c>
      <c r="G23" s="16">
        <f t="shared" si="0"/>
        <v>186334.0963</v>
      </c>
      <c r="H23" s="27">
        <f>RA!J27</f>
        <v>25.147084482917901</v>
      </c>
      <c r="I23" s="20">
        <f>IFERROR(VLOOKUP(B23,RMS!C:E,3,FALSE),0)</f>
        <v>248933.54606979</v>
      </c>
      <c r="J23" s="21">
        <f>IFERROR(VLOOKUP(B23,RMS!C:F,4,FALSE),0)</f>
        <v>186334.09955489699</v>
      </c>
      <c r="K23" s="22">
        <f t="shared" si="1"/>
        <v>0.1060302100086119</v>
      </c>
      <c r="L23" s="22">
        <f t="shared" si="2"/>
        <v>-3.254896990256384E-3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1125089.9528999999</v>
      </c>
      <c r="F24" s="25">
        <f>IFERROR(VLOOKUP(C24,RA!B:I,8,0),0)</f>
        <v>22969.973099999999</v>
      </c>
      <c r="G24" s="16">
        <f t="shared" si="0"/>
        <v>1102119.9797999999</v>
      </c>
      <c r="H24" s="27">
        <f>RA!J28</f>
        <v>2.0416121431707102</v>
      </c>
      <c r="I24" s="20">
        <f>IFERROR(VLOOKUP(B24,RMS!C:E,3,FALSE),0)</f>
        <v>1125089.9527646</v>
      </c>
      <c r="J24" s="21">
        <f>IFERROR(VLOOKUP(B24,RMS!C:F,4,FALSE),0)</f>
        <v>1102119.9793708001</v>
      </c>
      <c r="K24" s="22">
        <f t="shared" si="1"/>
        <v>1.3539986684918404E-4</v>
      </c>
      <c r="L24" s="22">
        <f t="shared" si="2"/>
        <v>4.2919977568089962E-4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784978.60010000004</v>
      </c>
      <c r="F25" s="25">
        <f>IFERROR(VLOOKUP(C25,RA!B:I,8,0),0)</f>
        <v>103726.2234</v>
      </c>
      <c r="G25" s="16">
        <f t="shared" si="0"/>
        <v>681252.37670000002</v>
      </c>
      <c r="H25" s="27">
        <f>RA!J29</f>
        <v>13.213891867470799</v>
      </c>
      <c r="I25" s="20">
        <f>IFERROR(VLOOKUP(B25,RMS!C:E,3,FALSE),0)</f>
        <v>784979.23369026498</v>
      </c>
      <c r="J25" s="21">
        <f>IFERROR(VLOOKUP(B25,RMS!C:F,4,FALSE),0)</f>
        <v>681252.34442332399</v>
      </c>
      <c r="K25" s="22">
        <f t="shared" si="1"/>
        <v>-0.63359026494435966</v>
      </c>
      <c r="L25" s="22">
        <f t="shared" si="2"/>
        <v>3.2276676036417484E-2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895536.39020000002</v>
      </c>
      <c r="F26" s="25">
        <f>IFERROR(VLOOKUP(C26,RA!B:I,8,0),0)</f>
        <v>117334.5264</v>
      </c>
      <c r="G26" s="16">
        <f t="shared" si="0"/>
        <v>778201.86380000005</v>
      </c>
      <c r="H26" s="27">
        <f>RA!J30</f>
        <v>13.1021505863984</v>
      </c>
      <c r="I26" s="20">
        <f>IFERROR(VLOOKUP(B26,RMS!C:E,3,FALSE),0)</f>
        <v>895536.36634424794</v>
      </c>
      <c r="J26" s="21">
        <f>IFERROR(VLOOKUP(B26,RMS!C:F,4,FALSE),0)</f>
        <v>778201.85174440895</v>
      </c>
      <c r="K26" s="22">
        <f t="shared" si="1"/>
        <v>2.3855752078816295E-2</v>
      </c>
      <c r="L26" s="22">
        <f t="shared" si="2"/>
        <v>1.2055591098032892E-2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604308.12199999997</v>
      </c>
      <c r="F27" s="25">
        <f>IFERROR(VLOOKUP(C27,RA!B:I,8,0),0)</f>
        <v>41365.290500000003</v>
      </c>
      <c r="G27" s="16">
        <f t="shared" si="0"/>
        <v>562942.83149999997</v>
      </c>
      <c r="H27" s="27">
        <f>RA!J31</f>
        <v>6.84506611678471</v>
      </c>
      <c r="I27" s="20">
        <f>IFERROR(VLOOKUP(B27,RMS!C:E,3,FALSE),0)</f>
        <v>604308.11543274298</v>
      </c>
      <c r="J27" s="21">
        <f>IFERROR(VLOOKUP(B27,RMS!C:F,4,FALSE),0)</f>
        <v>562942.83811415895</v>
      </c>
      <c r="K27" s="22">
        <f t="shared" si="1"/>
        <v>6.5672569908201694E-3</v>
      </c>
      <c r="L27" s="22">
        <f t="shared" si="2"/>
        <v>-6.6141589777544141E-3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123642.1844</v>
      </c>
      <c r="F28" s="25">
        <f>IFERROR(VLOOKUP(C28,RA!B:I,8,0),0)</f>
        <v>30559.592499999999</v>
      </c>
      <c r="G28" s="16">
        <f t="shared" si="0"/>
        <v>93082.591899999999</v>
      </c>
      <c r="H28" s="27">
        <f>RA!J32</f>
        <v>24.716153833982201</v>
      </c>
      <c r="I28" s="20">
        <f>IFERROR(VLOOKUP(B28,RMS!C:E,3,FALSE),0)</f>
        <v>123642.10380382701</v>
      </c>
      <c r="J28" s="21">
        <f>IFERROR(VLOOKUP(B28,RMS!C:F,4,FALSE),0)</f>
        <v>93082.6034514192</v>
      </c>
      <c r="K28" s="22">
        <f t="shared" si="1"/>
        <v>8.0596172992954962E-2</v>
      </c>
      <c r="L28" s="22">
        <f t="shared" si="2"/>
        <v>-1.1551419200259261E-2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14.049156894746799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249238.42449999999</v>
      </c>
      <c r="F30" s="25">
        <f>IFERROR(VLOOKUP(C30,RA!B:I,8,0),0)</f>
        <v>35015.897299999997</v>
      </c>
      <c r="G30" s="16">
        <f t="shared" si="0"/>
        <v>214222.52720000001</v>
      </c>
      <c r="H30" s="27">
        <f>RA!J34</f>
        <v>6.9558045857867601</v>
      </c>
      <c r="I30" s="20">
        <f>IFERROR(VLOOKUP(B30,RMS!C:E,3,FALSE),0)</f>
        <v>249238.4247</v>
      </c>
      <c r="J30" s="21">
        <f>IFERROR(VLOOKUP(B30,RMS!C:F,4,FALSE),0)</f>
        <v>214222.53829999999</v>
      </c>
      <c r="K30" s="22">
        <f t="shared" si="1"/>
        <v>-2.0000000949949026E-4</v>
      </c>
      <c r="L30" s="22">
        <f t="shared" si="2"/>
        <v>-1.1099999974248931E-2</v>
      </c>
      <c r="M30" s="32"/>
    </row>
    <row r="31" spans="1:13" s="36" customFormat="1" ht="12" thickBot="1">
      <c r="A31" s="71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-10.714547535037299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128454.73</v>
      </c>
      <c r="F32" s="25">
        <f>IFERROR(VLOOKUP(C32,RA!B:I,8,0),0)</f>
        <v>8935.06</v>
      </c>
      <c r="G32" s="16">
        <f t="shared" si="0"/>
        <v>119519.67</v>
      </c>
      <c r="H32" s="27">
        <f>RA!J34</f>
        <v>6.9558045857867601</v>
      </c>
      <c r="I32" s="20">
        <f>IFERROR(VLOOKUP(B32,RMS!C:E,3,FALSE),0)</f>
        <v>128454.73</v>
      </c>
      <c r="J32" s="21">
        <f>IFERROR(VLOOKUP(B32,RMS!C:F,4,FALSE),0)</f>
        <v>119519.67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238440.12</v>
      </c>
      <c r="F33" s="25">
        <f>IFERROR(VLOOKUP(C33,RA!B:I,8,0),0)</f>
        <v>-25547.78</v>
      </c>
      <c r="G33" s="16">
        <f t="shared" si="0"/>
        <v>263987.90000000002</v>
      </c>
      <c r="H33" s="27">
        <f>RA!J34</f>
        <v>6.9558045857867601</v>
      </c>
      <c r="I33" s="20">
        <f>IFERROR(VLOOKUP(B33,RMS!C:E,3,FALSE),0)</f>
        <v>238440.12</v>
      </c>
      <c r="J33" s="21">
        <f>IFERROR(VLOOKUP(B33,RMS!C:F,4,FALSE),0)</f>
        <v>263987.90000000002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17501.71</v>
      </c>
      <c r="F34" s="25">
        <f>IFERROR(VLOOKUP(C34,RA!B:I,8,0),0)</f>
        <v>290.62</v>
      </c>
      <c r="G34" s="16">
        <f t="shared" si="0"/>
        <v>17211.09</v>
      </c>
      <c r="H34" s="27">
        <f>RA!J35</f>
        <v>-10.714547535037299</v>
      </c>
      <c r="I34" s="20">
        <f>IFERROR(VLOOKUP(B34,RMS!C:E,3,FALSE),0)</f>
        <v>17501.71</v>
      </c>
      <c r="J34" s="21">
        <f>IFERROR(VLOOKUP(B34,RMS!C:F,4,FALSE),0)</f>
        <v>17211.09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114357.88</v>
      </c>
      <c r="F35" s="25">
        <f>IFERROR(VLOOKUP(C35,RA!B:I,8,0),0)</f>
        <v>-12288.41</v>
      </c>
      <c r="G35" s="16">
        <f t="shared" si="0"/>
        <v>126646.29000000001</v>
      </c>
      <c r="H35" s="27">
        <f>RA!J34</f>
        <v>6.9558045857867601</v>
      </c>
      <c r="I35" s="20">
        <f>IFERROR(VLOOKUP(B35,RMS!C:E,3,FALSE),0)</f>
        <v>114357.88</v>
      </c>
      <c r="J35" s="21">
        <f>IFERROR(VLOOKUP(B35,RMS!C:F,4,FALSE),0)</f>
        <v>126646.29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-10.714547535037299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20658.118999999999</v>
      </c>
      <c r="F37" s="25">
        <f>IFERROR(VLOOKUP(C37,RA!B:I,8,0),0)</f>
        <v>1700.9857999999999</v>
      </c>
      <c r="G37" s="16">
        <f t="shared" si="0"/>
        <v>18957.1332</v>
      </c>
      <c r="H37" s="27">
        <f>RA!J35</f>
        <v>-10.714547535037299</v>
      </c>
      <c r="I37" s="20">
        <f>IFERROR(VLOOKUP(B37,RMS!C:E,3,FALSE),0)</f>
        <v>20658.1196581197</v>
      </c>
      <c r="J37" s="21">
        <f>IFERROR(VLOOKUP(B37,RMS!C:F,4,FALSE),0)</f>
        <v>18957.132478632499</v>
      </c>
      <c r="K37" s="22">
        <f t="shared" si="1"/>
        <v>-6.5811970125650987E-4</v>
      </c>
      <c r="L37" s="22">
        <f t="shared" si="2"/>
        <v>7.213675016828347E-4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439763.10769999999</v>
      </c>
      <c r="F38" s="25">
        <f>IFERROR(VLOOKUP(C38,RA!B:I,8,0),0)</f>
        <v>17204.000499999998</v>
      </c>
      <c r="G38" s="16">
        <f t="shared" si="0"/>
        <v>422559.10719999997</v>
      </c>
      <c r="H38" s="27">
        <f>RA!J36</f>
        <v>1.6605234574221599</v>
      </c>
      <c r="I38" s="20">
        <f>IFERROR(VLOOKUP(B38,RMS!C:E,3,FALSE),0)</f>
        <v>439763.10186324798</v>
      </c>
      <c r="J38" s="21">
        <f>IFERROR(VLOOKUP(B38,RMS!C:F,4,FALSE),0)</f>
        <v>422559.10462136799</v>
      </c>
      <c r="K38" s="22">
        <f t="shared" si="1"/>
        <v>5.8367520105093718E-3</v>
      </c>
      <c r="L38" s="22">
        <f t="shared" si="2"/>
        <v>2.5786319747567177E-3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86960.52</v>
      </c>
      <c r="F39" s="25">
        <f>IFERROR(VLOOKUP(C39,RA!B:I,8,0),0)</f>
        <v>1311.56</v>
      </c>
      <c r="G39" s="16">
        <f t="shared" si="0"/>
        <v>85648.960000000006</v>
      </c>
      <c r="H39" s="27">
        <f>RA!J37</f>
        <v>-10.7455734576402</v>
      </c>
      <c r="I39" s="20">
        <f>IFERROR(VLOOKUP(B39,RMS!C:E,3,FALSE),0)</f>
        <v>86960.52</v>
      </c>
      <c r="J39" s="21">
        <f>IFERROR(VLOOKUP(B39,RMS!C:F,4,FALSE),0)</f>
        <v>85648.960000000006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42403.46</v>
      </c>
      <c r="F40" s="25">
        <f>IFERROR(VLOOKUP(C40,RA!B:I,8,0),0)</f>
        <v>5879.39</v>
      </c>
      <c r="G40" s="16">
        <f t="shared" si="0"/>
        <v>36524.07</v>
      </c>
      <c r="H40" s="27">
        <f>RA!J38</f>
        <v>0</v>
      </c>
      <c r="I40" s="20">
        <f>IFERROR(VLOOKUP(B40,RMS!C:E,3,FALSE),0)</f>
        <v>42403.46</v>
      </c>
      <c r="J40" s="21">
        <f>IFERROR(VLOOKUP(B40,RMS!C:F,4,FALSE),0)</f>
        <v>36524.07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8.2339820000068809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9343.0527000000002</v>
      </c>
      <c r="F42" s="25">
        <f>IFERROR(VLOOKUP(C42,RA!B:I,8,0),0)</f>
        <v>1657.3221000000001</v>
      </c>
      <c r="G42" s="16">
        <f t="shared" si="0"/>
        <v>7685.7305999999999</v>
      </c>
      <c r="H42" s="27">
        <f>RA!J39</f>
        <v>8.2339820000068809</v>
      </c>
      <c r="I42" s="20">
        <f>VLOOKUP(B42,RMS!C:E,3,FALSE)</f>
        <v>9343.0527191589099</v>
      </c>
      <c r="J42" s="21">
        <f>IFERROR(VLOOKUP(B42,RMS!C:F,4,FALSE),0)</f>
        <v>7685.7305801376597</v>
      </c>
      <c r="K42" s="22">
        <f t="shared" si="1"/>
        <v>-1.9158909708494321E-5</v>
      </c>
      <c r="L42" s="22">
        <f t="shared" si="2"/>
        <v>1.9862340195686556E-5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18231342.799699999</v>
      </c>
      <c r="E7" s="63"/>
      <c r="F7" s="63"/>
      <c r="G7" s="52">
        <v>20001627.475200001</v>
      </c>
      <c r="H7" s="53">
        <v>-8.8507031625050097</v>
      </c>
      <c r="I7" s="52">
        <v>1896180.3605</v>
      </c>
      <c r="J7" s="53">
        <v>10.4006620978637</v>
      </c>
      <c r="K7" s="52">
        <v>2115675.2755999998</v>
      </c>
      <c r="L7" s="53">
        <v>10.5775156457804</v>
      </c>
      <c r="M7" s="53">
        <v>-0.103746977445654</v>
      </c>
      <c r="N7" s="52">
        <v>376293810.59649998</v>
      </c>
      <c r="O7" s="52">
        <v>376293810.59649998</v>
      </c>
      <c r="P7" s="52">
        <v>853902</v>
      </c>
      <c r="Q7" s="52">
        <v>879330</v>
      </c>
      <c r="R7" s="53">
        <v>-2.8917471256524898</v>
      </c>
      <c r="S7" s="52">
        <v>21.350626652355899</v>
      </c>
      <c r="T7" s="52">
        <v>20.615438264587802</v>
      </c>
      <c r="U7" s="54">
        <v>3.4434042603942001</v>
      </c>
    </row>
    <row r="8" spans="1:23" ht="12" thickBot="1">
      <c r="A8" s="84">
        <v>42745</v>
      </c>
      <c r="B8" s="72" t="s">
        <v>6</v>
      </c>
      <c r="C8" s="73"/>
      <c r="D8" s="55">
        <v>811660.82649999997</v>
      </c>
      <c r="E8" s="58"/>
      <c r="F8" s="58"/>
      <c r="G8" s="55">
        <v>866354.24289999995</v>
      </c>
      <c r="H8" s="56">
        <v>-6.31305460188217</v>
      </c>
      <c r="I8" s="55">
        <v>202427.83780000001</v>
      </c>
      <c r="J8" s="56">
        <v>24.939954127501601</v>
      </c>
      <c r="K8" s="55">
        <v>162644.34220000001</v>
      </c>
      <c r="L8" s="56">
        <v>18.773422480805401</v>
      </c>
      <c r="M8" s="56">
        <v>0.24460423929827901</v>
      </c>
      <c r="N8" s="55">
        <v>14540991.079500001</v>
      </c>
      <c r="O8" s="55">
        <v>14540991.079500001</v>
      </c>
      <c r="P8" s="55">
        <v>24106</v>
      </c>
      <c r="Q8" s="55">
        <v>25269</v>
      </c>
      <c r="R8" s="56">
        <v>-4.6024773437809197</v>
      </c>
      <c r="S8" s="55">
        <v>33.670489774330001</v>
      </c>
      <c r="T8" s="55">
        <v>31.804997680952901</v>
      </c>
      <c r="U8" s="57">
        <v>5.5404364649287698</v>
      </c>
    </row>
    <row r="9" spans="1:23" ht="12" thickBot="1">
      <c r="A9" s="85"/>
      <c r="B9" s="72" t="s">
        <v>7</v>
      </c>
      <c r="C9" s="73"/>
      <c r="D9" s="55">
        <v>101055.9664</v>
      </c>
      <c r="E9" s="58"/>
      <c r="F9" s="58"/>
      <c r="G9" s="55">
        <v>115190.7276</v>
      </c>
      <c r="H9" s="56">
        <v>-12.270745653315901</v>
      </c>
      <c r="I9" s="55">
        <v>24570.422999999999</v>
      </c>
      <c r="J9" s="56">
        <v>24.313678722090799</v>
      </c>
      <c r="K9" s="55">
        <v>27709.207299999998</v>
      </c>
      <c r="L9" s="56">
        <v>24.055067519167199</v>
      </c>
      <c r="M9" s="56">
        <v>-0.11327586047544599</v>
      </c>
      <c r="N9" s="55">
        <v>1161235.6684999999</v>
      </c>
      <c r="O9" s="55">
        <v>1161235.6684999999</v>
      </c>
      <c r="P9" s="55">
        <v>5698</v>
      </c>
      <c r="Q9" s="55">
        <v>5565</v>
      </c>
      <c r="R9" s="56">
        <v>2.3899371069182398</v>
      </c>
      <c r="S9" s="55">
        <v>17.735339838539801</v>
      </c>
      <c r="T9" s="55">
        <v>16.710343647798702</v>
      </c>
      <c r="U9" s="57">
        <v>5.7793997750960697</v>
      </c>
    </row>
    <row r="10" spans="1:23" ht="12" thickBot="1">
      <c r="A10" s="85"/>
      <c r="B10" s="72" t="s">
        <v>8</v>
      </c>
      <c r="C10" s="73"/>
      <c r="D10" s="55">
        <v>136120.8266</v>
      </c>
      <c r="E10" s="58"/>
      <c r="F10" s="58"/>
      <c r="G10" s="55">
        <v>151437.78229999999</v>
      </c>
      <c r="H10" s="56">
        <v>-10.114355524341301</v>
      </c>
      <c r="I10" s="55">
        <v>34612.366399999999</v>
      </c>
      <c r="J10" s="56">
        <v>25.427678676761701</v>
      </c>
      <c r="K10" s="55">
        <v>42976.836199999998</v>
      </c>
      <c r="L10" s="56">
        <v>28.3792033581569</v>
      </c>
      <c r="M10" s="56">
        <v>-0.19462739790976</v>
      </c>
      <c r="N10" s="55">
        <v>2185019.5417999998</v>
      </c>
      <c r="O10" s="55">
        <v>2185019.5417999998</v>
      </c>
      <c r="P10" s="55">
        <v>90866</v>
      </c>
      <c r="Q10" s="55">
        <v>92285</v>
      </c>
      <c r="R10" s="56">
        <v>-1.53762800021672</v>
      </c>
      <c r="S10" s="55">
        <v>1.4980391631633401</v>
      </c>
      <c r="T10" s="55">
        <v>1.43454132632606</v>
      </c>
      <c r="U10" s="57">
        <v>4.2387300945590001</v>
      </c>
    </row>
    <row r="11" spans="1:23" ht="12" thickBot="1">
      <c r="A11" s="85"/>
      <c r="B11" s="72" t="s">
        <v>9</v>
      </c>
      <c r="C11" s="73"/>
      <c r="D11" s="55">
        <v>61751.0124</v>
      </c>
      <c r="E11" s="58"/>
      <c r="F11" s="58"/>
      <c r="G11" s="55">
        <v>80259.744600000005</v>
      </c>
      <c r="H11" s="56">
        <v>-23.061040490776701</v>
      </c>
      <c r="I11" s="55">
        <v>12975.3025</v>
      </c>
      <c r="J11" s="56">
        <v>21.012291128039902</v>
      </c>
      <c r="K11" s="55">
        <v>18041.163100000002</v>
      </c>
      <c r="L11" s="56">
        <v>22.478470608041299</v>
      </c>
      <c r="M11" s="56">
        <v>-0.28079456806196701</v>
      </c>
      <c r="N11" s="55">
        <v>949484.47180000006</v>
      </c>
      <c r="O11" s="55">
        <v>949484.47180000006</v>
      </c>
      <c r="P11" s="55">
        <v>2621</v>
      </c>
      <c r="Q11" s="55">
        <v>2590</v>
      </c>
      <c r="R11" s="56">
        <v>1.1969111969111901</v>
      </c>
      <c r="S11" s="55">
        <v>23.560096299122499</v>
      </c>
      <c r="T11" s="55">
        <v>22.441361389961401</v>
      </c>
      <c r="U11" s="57">
        <v>4.74843096971024</v>
      </c>
    </row>
    <row r="12" spans="1:23" ht="12" thickBot="1">
      <c r="A12" s="85"/>
      <c r="B12" s="72" t="s">
        <v>10</v>
      </c>
      <c r="C12" s="73"/>
      <c r="D12" s="55">
        <v>251290.32089999999</v>
      </c>
      <c r="E12" s="58"/>
      <c r="F12" s="58"/>
      <c r="G12" s="55">
        <v>277000.17259999999</v>
      </c>
      <c r="H12" s="56">
        <v>-9.2815291263829494</v>
      </c>
      <c r="I12" s="55">
        <v>30278.217700000001</v>
      </c>
      <c r="J12" s="56">
        <v>12.049098266721201</v>
      </c>
      <c r="K12" s="55">
        <v>24856.740600000001</v>
      </c>
      <c r="L12" s="56">
        <v>8.9735469717176599</v>
      </c>
      <c r="M12" s="56">
        <v>0.218108930178883</v>
      </c>
      <c r="N12" s="55">
        <v>6204299.6683</v>
      </c>
      <c r="O12" s="55">
        <v>6204299.6683</v>
      </c>
      <c r="P12" s="55">
        <v>1747</v>
      </c>
      <c r="Q12" s="55">
        <v>1643</v>
      </c>
      <c r="R12" s="56">
        <v>6.3298843578819302</v>
      </c>
      <c r="S12" s="55">
        <v>143.84105374928501</v>
      </c>
      <c r="T12" s="55">
        <v>126.768512172855</v>
      </c>
      <c r="U12" s="57">
        <v>11.8690326102501</v>
      </c>
    </row>
    <row r="13" spans="1:23" ht="12" thickBot="1">
      <c r="A13" s="85"/>
      <c r="B13" s="72" t="s">
        <v>11</v>
      </c>
      <c r="C13" s="73"/>
      <c r="D13" s="55">
        <v>242780.66200000001</v>
      </c>
      <c r="E13" s="58"/>
      <c r="F13" s="58"/>
      <c r="G13" s="55">
        <v>383389.46189999999</v>
      </c>
      <c r="H13" s="56">
        <v>-36.675186428748297</v>
      </c>
      <c r="I13" s="55">
        <v>62006.337800000001</v>
      </c>
      <c r="J13" s="56">
        <v>25.5400645542354</v>
      </c>
      <c r="K13" s="55">
        <v>43729.978900000002</v>
      </c>
      <c r="L13" s="56">
        <v>11.4061504672776</v>
      </c>
      <c r="M13" s="56">
        <v>0.41793660458409199</v>
      </c>
      <c r="N13" s="55">
        <v>5646363.6579</v>
      </c>
      <c r="O13" s="55">
        <v>5646363.6579</v>
      </c>
      <c r="P13" s="55">
        <v>7835</v>
      </c>
      <c r="Q13" s="55">
        <v>7689</v>
      </c>
      <c r="R13" s="56">
        <v>1.89881649109116</v>
      </c>
      <c r="S13" s="55">
        <v>30.986683088704499</v>
      </c>
      <c r="T13" s="55">
        <v>30.245283547925599</v>
      </c>
      <c r="U13" s="57">
        <v>2.3926392465322799</v>
      </c>
    </row>
    <row r="14" spans="1:23" ht="12" thickBot="1">
      <c r="A14" s="85"/>
      <c r="B14" s="72" t="s">
        <v>12</v>
      </c>
      <c r="C14" s="73"/>
      <c r="D14" s="55">
        <v>102661.6862</v>
      </c>
      <c r="E14" s="58"/>
      <c r="F14" s="58"/>
      <c r="G14" s="55">
        <v>196278.37609999999</v>
      </c>
      <c r="H14" s="56">
        <v>-47.695875500979398</v>
      </c>
      <c r="I14" s="55">
        <v>19392.674500000001</v>
      </c>
      <c r="J14" s="56">
        <v>18.8898850367802</v>
      </c>
      <c r="K14" s="55">
        <v>37024.370999999999</v>
      </c>
      <c r="L14" s="56">
        <v>18.863194069395</v>
      </c>
      <c r="M14" s="56">
        <v>-0.47621866418743503</v>
      </c>
      <c r="N14" s="55">
        <v>1812436.6024</v>
      </c>
      <c r="O14" s="55">
        <v>1812436.6024</v>
      </c>
      <c r="P14" s="55">
        <v>1863</v>
      </c>
      <c r="Q14" s="55">
        <v>1400</v>
      </c>
      <c r="R14" s="56">
        <v>33.071428571428598</v>
      </c>
      <c r="S14" s="55">
        <v>55.105574986580798</v>
      </c>
      <c r="T14" s="55">
        <v>65.460091785714297</v>
      </c>
      <c r="U14" s="57">
        <v>-18.7903253013057</v>
      </c>
    </row>
    <row r="15" spans="1:23" ht="12" thickBot="1">
      <c r="A15" s="85"/>
      <c r="B15" s="72" t="s">
        <v>13</v>
      </c>
      <c r="C15" s="73"/>
      <c r="D15" s="55">
        <v>102966.6179</v>
      </c>
      <c r="E15" s="58"/>
      <c r="F15" s="58"/>
      <c r="G15" s="55">
        <v>149053.8646</v>
      </c>
      <c r="H15" s="56">
        <v>-30.919860295926899</v>
      </c>
      <c r="I15" s="55">
        <v>3425.6302999999998</v>
      </c>
      <c r="J15" s="56">
        <v>3.32693291269111</v>
      </c>
      <c r="K15" s="55">
        <v>761.59929999999997</v>
      </c>
      <c r="L15" s="56">
        <v>0.51095575552088002</v>
      </c>
      <c r="M15" s="56">
        <v>3.4979430784665899</v>
      </c>
      <c r="N15" s="55">
        <v>1715189.3188</v>
      </c>
      <c r="O15" s="55">
        <v>1715189.3188</v>
      </c>
      <c r="P15" s="55">
        <v>3543</v>
      </c>
      <c r="Q15" s="55">
        <v>3437</v>
      </c>
      <c r="R15" s="56">
        <v>3.0840849578120499</v>
      </c>
      <c r="S15" s="55">
        <v>29.061986423934499</v>
      </c>
      <c r="T15" s="55">
        <v>29.8063128309572</v>
      </c>
      <c r="U15" s="57">
        <v>-2.5611683804576701</v>
      </c>
    </row>
    <row r="16" spans="1:23" ht="12" thickBot="1">
      <c r="A16" s="85"/>
      <c r="B16" s="72" t="s">
        <v>14</v>
      </c>
      <c r="C16" s="73"/>
      <c r="D16" s="55">
        <v>667182.40870000003</v>
      </c>
      <c r="E16" s="58"/>
      <c r="F16" s="58"/>
      <c r="G16" s="55">
        <v>772690.04760000005</v>
      </c>
      <c r="H16" s="56">
        <v>-13.6545875319231</v>
      </c>
      <c r="I16" s="55">
        <v>-16829.4087</v>
      </c>
      <c r="J16" s="56">
        <v>-2.5224598971055001</v>
      </c>
      <c r="K16" s="55">
        <v>36558.661699999997</v>
      </c>
      <c r="L16" s="56">
        <v>4.7313488524347296</v>
      </c>
      <c r="M16" s="56">
        <v>-1.4603398460835899</v>
      </c>
      <c r="N16" s="55">
        <v>12175265.285700001</v>
      </c>
      <c r="O16" s="55">
        <v>12175265.285700001</v>
      </c>
      <c r="P16" s="55">
        <v>32227</v>
      </c>
      <c r="Q16" s="55">
        <v>33707</v>
      </c>
      <c r="R16" s="56">
        <v>-4.39077936333699</v>
      </c>
      <c r="S16" s="55">
        <v>20.702591265088301</v>
      </c>
      <c r="T16" s="55">
        <v>21.744824570563999</v>
      </c>
      <c r="U16" s="57">
        <v>-5.0343132998682298</v>
      </c>
    </row>
    <row r="17" spans="1:21" ht="12" thickBot="1">
      <c r="A17" s="85"/>
      <c r="B17" s="72" t="s">
        <v>15</v>
      </c>
      <c r="C17" s="73"/>
      <c r="D17" s="55">
        <v>1194110.0441999999</v>
      </c>
      <c r="E17" s="58"/>
      <c r="F17" s="58"/>
      <c r="G17" s="55">
        <v>532508.88450000004</v>
      </c>
      <c r="H17" s="56">
        <v>124.242276318302</v>
      </c>
      <c r="I17" s="55">
        <v>132598.88959999999</v>
      </c>
      <c r="J17" s="56">
        <v>11.10441120934</v>
      </c>
      <c r="K17" s="55">
        <v>64654.839</v>
      </c>
      <c r="L17" s="56">
        <v>12.141551227020001</v>
      </c>
      <c r="M17" s="56">
        <v>1.05087340175729</v>
      </c>
      <c r="N17" s="55">
        <v>30391517.309700001</v>
      </c>
      <c r="O17" s="55">
        <v>30391517.309700001</v>
      </c>
      <c r="P17" s="55">
        <v>10241</v>
      </c>
      <c r="Q17" s="55">
        <v>10191</v>
      </c>
      <c r="R17" s="56">
        <v>0.49062898636051999</v>
      </c>
      <c r="S17" s="55">
        <v>116.60092219509799</v>
      </c>
      <c r="T17" s="55">
        <v>107.276908095378</v>
      </c>
      <c r="U17" s="57">
        <v>7.9965183157975304</v>
      </c>
    </row>
    <row r="18" spans="1:21" ht="12" customHeight="1" thickBot="1">
      <c r="A18" s="85"/>
      <c r="B18" s="72" t="s">
        <v>16</v>
      </c>
      <c r="C18" s="73"/>
      <c r="D18" s="55">
        <v>2216499.8640000001</v>
      </c>
      <c r="E18" s="58"/>
      <c r="F18" s="58"/>
      <c r="G18" s="55">
        <v>2216883.1746</v>
      </c>
      <c r="H18" s="56">
        <v>-1.7290518706247999E-2</v>
      </c>
      <c r="I18" s="55">
        <v>321465.85830000002</v>
      </c>
      <c r="J18" s="56">
        <v>14.503310535732099</v>
      </c>
      <c r="K18" s="55">
        <v>356941.50469999999</v>
      </c>
      <c r="L18" s="56">
        <v>16.1010516381588</v>
      </c>
      <c r="M18" s="56">
        <v>-9.9387843478209004E-2</v>
      </c>
      <c r="N18" s="55">
        <v>41325942.768600002</v>
      </c>
      <c r="O18" s="55">
        <v>41325942.768600002</v>
      </c>
      <c r="P18" s="55">
        <v>71202</v>
      </c>
      <c r="Q18" s="55">
        <v>72020</v>
      </c>
      <c r="R18" s="56">
        <v>-1.1357956123299</v>
      </c>
      <c r="S18" s="55">
        <v>31.1297416364709</v>
      </c>
      <c r="T18" s="55">
        <v>28.910120079144701</v>
      </c>
      <c r="U18" s="57">
        <v>7.1302280091067098</v>
      </c>
    </row>
    <row r="19" spans="1:21" ht="12" customHeight="1" thickBot="1">
      <c r="A19" s="85"/>
      <c r="B19" s="72" t="s">
        <v>17</v>
      </c>
      <c r="C19" s="73"/>
      <c r="D19" s="55">
        <v>490176.36330000003</v>
      </c>
      <c r="E19" s="58"/>
      <c r="F19" s="58"/>
      <c r="G19" s="55">
        <v>577546.00289999996</v>
      </c>
      <c r="H19" s="56">
        <v>-15.1277368662056</v>
      </c>
      <c r="I19" s="55">
        <v>37883.190399999999</v>
      </c>
      <c r="J19" s="56">
        <v>7.7284816723842198</v>
      </c>
      <c r="K19" s="55">
        <v>71003.532900000006</v>
      </c>
      <c r="L19" s="56">
        <v>12.2940047274977</v>
      </c>
      <c r="M19" s="56">
        <v>-0.46646048650348199</v>
      </c>
      <c r="N19" s="55">
        <v>8690330.0048999991</v>
      </c>
      <c r="O19" s="55">
        <v>8690330.0048999991</v>
      </c>
      <c r="P19" s="55">
        <v>10703</v>
      </c>
      <c r="Q19" s="55">
        <v>10852</v>
      </c>
      <c r="R19" s="56">
        <v>-1.3730187983781801</v>
      </c>
      <c r="S19" s="55">
        <v>45.798034504344599</v>
      </c>
      <c r="T19" s="55">
        <v>44.904673018798398</v>
      </c>
      <c r="U19" s="57">
        <v>1.95065464100091</v>
      </c>
    </row>
    <row r="20" spans="1:21" ht="12" thickBot="1">
      <c r="A20" s="85"/>
      <c r="B20" s="72" t="s">
        <v>18</v>
      </c>
      <c r="C20" s="73"/>
      <c r="D20" s="55">
        <v>1461182.4268</v>
      </c>
      <c r="E20" s="58"/>
      <c r="F20" s="58"/>
      <c r="G20" s="55">
        <v>1445729.7601000001</v>
      </c>
      <c r="H20" s="56">
        <v>1.06884890430223</v>
      </c>
      <c r="I20" s="55">
        <v>106170.5465</v>
      </c>
      <c r="J20" s="56">
        <v>7.26607058452751</v>
      </c>
      <c r="K20" s="55">
        <v>95512.891099999993</v>
      </c>
      <c r="L20" s="56">
        <v>6.60655218810696</v>
      </c>
      <c r="M20" s="56">
        <v>0.11158342373744801</v>
      </c>
      <c r="N20" s="55">
        <v>25848887.344300002</v>
      </c>
      <c r="O20" s="55">
        <v>25848887.344300002</v>
      </c>
      <c r="P20" s="55">
        <v>41814</v>
      </c>
      <c r="Q20" s="55">
        <v>43786</v>
      </c>
      <c r="R20" s="56">
        <v>-4.5037226510756803</v>
      </c>
      <c r="S20" s="55">
        <v>34.944813383077403</v>
      </c>
      <c r="T20" s="55">
        <v>32.218293079979901</v>
      </c>
      <c r="U20" s="57">
        <v>7.8023604625054404</v>
      </c>
    </row>
    <row r="21" spans="1:21" ht="12" customHeight="1" thickBot="1">
      <c r="A21" s="85"/>
      <c r="B21" s="72" t="s">
        <v>19</v>
      </c>
      <c r="C21" s="73"/>
      <c r="D21" s="55">
        <v>436900.49790000002</v>
      </c>
      <c r="E21" s="58"/>
      <c r="F21" s="58"/>
      <c r="G21" s="55">
        <v>426764.09529999999</v>
      </c>
      <c r="H21" s="56">
        <v>2.3751769916057399</v>
      </c>
      <c r="I21" s="55">
        <v>57985.974999999999</v>
      </c>
      <c r="J21" s="56">
        <v>13.272123808216</v>
      </c>
      <c r="K21" s="55">
        <v>58553.9948</v>
      </c>
      <c r="L21" s="56">
        <v>13.720459486836299</v>
      </c>
      <c r="M21" s="56">
        <v>-9.7007864611140006E-3</v>
      </c>
      <c r="N21" s="55">
        <v>5433289.2528999997</v>
      </c>
      <c r="O21" s="55">
        <v>5433289.2528999997</v>
      </c>
      <c r="P21" s="55">
        <v>28056</v>
      </c>
      <c r="Q21" s="55">
        <v>29482</v>
      </c>
      <c r="R21" s="56">
        <v>-4.83684960314769</v>
      </c>
      <c r="S21" s="55">
        <v>15.572444322070099</v>
      </c>
      <c r="T21" s="55">
        <v>14.245964788684599</v>
      </c>
      <c r="U21" s="57">
        <v>8.5181202510742899</v>
      </c>
    </row>
    <row r="22" spans="1:21" ht="12" customHeight="1" thickBot="1">
      <c r="A22" s="85"/>
      <c r="B22" s="72" t="s">
        <v>20</v>
      </c>
      <c r="C22" s="73"/>
      <c r="D22" s="55">
        <v>1157086.6965999999</v>
      </c>
      <c r="E22" s="58"/>
      <c r="F22" s="58"/>
      <c r="G22" s="55">
        <v>1358963.5012000001</v>
      </c>
      <c r="H22" s="56">
        <v>-14.855204309883</v>
      </c>
      <c r="I22" s="55">
        <v>64821.5504</v>
      </c>
      <c r="J22" s="56">
        <v>5.60213427312513</v>
      </c>
      <c r="K22" s="55">
        <v>112955.98609999999</v>
      </c>
      <c r="L22" s="56">
        <v>8.3119219905653807</v>
      </c>
      <c r="M22" s="56">
        <v>-0.42613443839431903</v>
      </c>
      <c r="N22" s="55">
        <v>14152562.6494</v>
      </c>
      <c r="O22" s="55">
        <v>14152562.6494</v>
      </c>
      <c r="P22" s="55">
        <v>62246</v>
      </c>
      <c r="Q22" s="55">
        <v>65696</v>
      </c>
      <c r="R22" s="56">
        <v>-5.2514612761811996</v>
      </c>
      <c r="S22" s="55">
        <v>18.588932567554501</v>
      </c>
      <c r="T22" s="55">
        <v>18.204497502131002</v>
      </c>
      <c r="U22" s="57">
        <v>2.0680857495524898</v>
      </c>
    </row>
    <row r="23" spans="1:21" ht="12" thickBot="1">
      <c r="A23" s="85"/>
      <c r="B23" s="72" t="s">
        <v>21</v>
      </c>
      <c r="C23" s="73"/>
      <c r="D23" s="55">
        <v>2146738.8898999998</v>
      </c>
      <c r="E23" s="58"/>
      <c r="F23" s="58"/>
      <c r="G23" s="55">
        <v>2622713.6458000001</v>
      </c>
      <c r="H23" s="56">
        <v>-18.148178573067799</v>
      </c>
      <c r="I23" s="55">
        <v>145187.7562</v>
      </c>
      <c r="J23" s="56">
        <v>6.7631772491326698</v>
      </c>
      <c r="K23" s="55">
        <v>288570.74839999998</v>
      </c>
      <c r="L23" s="56">
        <v>11.0027546797614</v>
      </c>
      <c r="M23" s="56">
        <v>-0.49687292629276097</v>
      </c>
      <c r="N23" s="55">
        <v>53466187.570900001</v>
      </c>
      <c r="O23" s="55">
        <v>53466187.570900001</v>
      </c>
      <c r="P23" s="55">
        <v>60092</v>
      </c>
      <c r="Q23" s="55">
        <v>65407</v>
      </c>
      <c r="R23" s="56">
        <v>-8.1260415551852301</v>
      </c>
      <c r="S23" s="55">
        <v>35.7242043849431</v>
      </c>
      <c r="T23" s="55">
        <v>34.057748370969499</v>
      </c>
      <c r="U23" s="57">
        <v>4.6647813230964097</v>
      </c>
    </row>
    <row r="24" spans="1:21" ht="12" thickBot="1">
      <c r="A24" s="85"/>
      <c r="B24" s="72" t="s">
        <v>22</v>
      </c>
      <c r="C24" s="73"/>
      <c r="D24" s="55">
        <v>299343.28120000003</v>
      </c>
      <c r="E24" s="58"/>
      <c r="F24" s="58"/>
      <c r="G24" s="55">
        <v>343459.6078</v>
      </c>
      <c r="H24" s="56">
        <v>-12.8446913692656</v>
      </c>
      <c r="I24" s="55">
        <v>43195.193399999996</v>
      </c>
      <c r="J24" s="56">
        <v>14.4299859435095</v>
      </c>
      <c r="K24" s="55">
        <v>48262.287100000001</v>
      </c>
      <c r="L24" s="56">
        <v>14.051808714608301</v>
      </c>
      <c r="M24" s="56">
        <v>-0.104990749599183</v>
      </c>
      <c r="N24" s="55">
        <v>3950439.6623999998</v>
      </c>
      <c r="O24" s="55">
        <v>3950439.6623999998</v>
      </c>
      <c r="P24" s="55">
        <v>25154</v>
      </c>
      <c r="Q24" s="55">
        <v>25246</v>
      </c>
      <c r="R24" s="56">
        <v>-0.36441416462014198</v>
      </c>
      <c r="S24" s="55">
        <v>11.900424632265199</v>
      </c>
      <c r="T24" s="55">
        <v>11.377984896617299</v>
      </c>
      <c r="U24" s="57">
        <v>4.3900932260138497</v>
      </c>
    </row>
    <row r="25" spans="1:21" ht="12" thickBot="1">
      <c r="A25" s="85"/>
      <c r="B25" s="72" t="s">
        <v>23</v>
      </c>
      <c r="C25" s="73"/>
      <c r="D25" s="55">
        <v>378141.98100000003</v>
      </c>
      <c r="E25" s="58"/>
      <c r="F25" s="58"/>
      <c r="G25" s="55">
        <v>472794.63510000001</v>
      </c>
      <c r="H25" s="56">
        <v>-20.019824057432501</v>
      </c>
      <c r="I25" s="55">
        <v>26738.504099999998</v>
      </c>
      <c r="J25" s="56">
        <v>7.0710223787609499</v>
      </c>
      <c r="K25" s="55">
        <v>37051.126499999998</v>
      </c>
      <c r="L25" s="56">
        <v>7.8366216004467502</v>
      </c>
      <c r="M25" s="56">
        <v>-0.27833492188152498</v>
      </c>
      <c r="N25" s="55">
        <v>8466767.2184999995</v>
      </c>
      <c r="O25" s="55">
        <v>8466767.2184999995</v>
      </c>
      <c r="P25" s="55">
        <v>17908</v>
      </c>
      <c r="Q25" s="55">
        <v>17773</v>
      </c>
      <c r="R25" s="56">
        <v>0.75957913689304102</v>
      </c>
      <c r="S25" s="55">
        <v>21.115813100290399</v>
      </c>
      <c r="T25" s="55">
        <v>21.3660200247567</v>
      </c>
      <c r="U25" s="57">
        <v>-1.1849267810711801</v>
      </c>
    </row>
    <row r="26" spans="1:21" ht="12" thickBot="1">
      <c r="A26" s="85"/>
      <c r="B26" s="72" t="s">
        <v>24</v>
      </c>
      <c r="C26" s="73"/>
      <c r="D26" s="55">
        <v>844082.40159999998</v>
      </c>
      <c r="E26" s="58"/>
      <c r="F26" s="58"/>
      <c r="G26" s="55">
        <v>813264.49309999996</v>
      </c>
      <c r="H26" s="56">
        <v>3.7894078447379802</v>
      </c>
      <c r="I26" s="55">
        <v>174559.70790000001</v>
      </c>
      <c r="J26" s="56">
        <v>20.680410771402599</v>
      </c>
      <c r="K26" s="55">
        <v>174308.95819999999</v>
      </c>
      <c r="L26" s="56">
        <v>21.433243388699999</v>
      </c>
      <c r="M26" s="56">
        <v>1.4385359340640001E-3</v>
      </c>
      <c r="N26" s="55">
        <v>10839424.208000001</v>
      </c>
      <c r="O26" s="55">
        <v>10839424.208000001</v>
      </c>
      <c r="P26" s="55">
        <v>49806</v>
      </c>
      <c r="Q26" s="55">
        <v>52251</v>
      </c>
      <c r="R26" s="56">
        <v>-4.6793362806453498</v>
      </c>
      <c r="S26" s="55">
        <v>16.947403959362301</v>
      </c>
      <c r="T26" s="55">
        <v>16.539634531396501</v>
      </c>
      <c r="U26" s="57">
        <v>2.4060878524142999</v>
      </c>
    </row>
    <row r="27" spans="1:21" ht="12" thickBot="1">
      <c r="A27" s="85"/>
      <c r="B27" s="72" t="s">
        <v>25</v>
      </c>
      <c r="C27" s="73"/>
      <c r="D27" s="55">
        <v>248933.65210000001</v>
      </c>
      <c r="E27" s="58"/>
      <c r="F27" s="58"/>
      <c r="G27" s="55">
        <v>310005.22480000003</v>
      </c>
      <c r="H27" s="56">
        <v>-19.700175292013299</v>
      </c>
      <c r="I27" s="55">
        <v>62599.555800000002</v>
      </c>
      <c r="J27" s="56">
        <v>25.147084482917901</v>
      </c>
      <c r="K27" s="55">
        <v>82843.361000000004</v>
      </c>
      <c r="L27" s="56">
        <v>26.7232144404813</v>
      </c>
      <c r="M27" s="56">
        <v>-0.24436243237403199</v>
      </c>
      <c r="N27" s="55">
        <v>2802664.2305999999</v>
      </c>
      <c r="O27" s="55">
        <v>2802664.2305999999</v>
      </c>
      <c r="P27" s="55">
        <v>29563</v>
      </c>
      <c r="Q27" s="55">
        <v>30869</v>
      </c>
      <c r="R27" s="56">
        <v>-4.2307816903689801</v>
      </c>
      <c r="S27" s="55">
        <v>8.4204462368501201</v>
      </c>
      <c r="T27" s="55">
        <v>8.4292752891250107</v>
      </c>
      <c r="U27" s="57">
        <v>-0.10485254613058299</v>
      </c>
    </row>
    <row r="28" spans="1:21" ht="12" thickBot="1">
      <c r="A28" s="85"/>
      <c r="B28" s="72" t="s">
        <v>26</v>
      </c>
      <c r="C28" s="73"/>
      <c r="D28" s="55">
        <v>1125089.9528999999</v>
      </c>
      <c r="E28" s="58"/>
      <c r="F28" s="58"/>
      <c r="G28" s="55">
        <v>1433592.3174999999</v>
      </c>
      <c r="H28" s="56">
        <v>-21.519532494286</v>
      </c>
      <c r="I28" s="55">
        <v>22969.973099999999</v>
      </c>
      <c r="J28" s="56">
        <v>2.0416121431707102</v>
      </c>
      <c r="K28" s="55">
        <v>25210.830300000001</v>
      </c>
      <c r="L28" s="56">
        <v>1.7585773857915501</v>
      </c>
      <c r="M28" s="56">
        <v>-8.8884704443868007E-2</v>
      </c>
      <c r="N28" s="55">
        <v>18560846.507800002</v>
      </c>
      <c r="O28" s="55">
        <v>18560846.507800002</v>
      </c>
      <c r="P28" s="55">
        <v>40440</v>
      </c>
      <c r="Q28" s="55">
        <v>40725</v>
      </c>
      <c r="R28" s="56">
        <v>-0.69981583793739</v>
      </c>
      <c r="S28" s="55">
        <v>27.821215452522299</v>
      </c>
      <c r="T28" s="55">
        <v>28.448586899938601</v>
      </c>
      <c r="U28" s="57">
        <v>-2.25501092318191</v>
      </c>
    </row>
    <row r="29" spans="1:21" ht="12" thickBot="1">
      <c r="A29" s="85"/>
      <c r="B29" s="72" t="s">
        <v>27</v>
      </c>
      <c r="C29" s="73"/>
      <c r="D29" s="55">
        <v>784978.60010000004</v>
      </c>
      <c r="E29" s="58"/>
      <c r="F29" s="58"/>
      <c r="G29" s="55">
        <v>791674.22699999996</v>
      </c>
      <c r="H29" s="56">
        <v>-0.84575532102043605</v>
      </c>
      <c r="I29" s="55">
        <v>103726.2234</v>
      </c>
      <c r="J29" s="56">
        <v>13.213891867470799</v>
      </c>
      <c r="K29" s="55">
        <v>132497.3591</v>
      </c>
      <c r="L29" s="56">
        <v>16.736348687526501</v>
      </c>
      <c r="M29" s="56">
        <v>-0.21714497477859501</v>
      </c>
      <c r="N29" s="55">
        <v>8337183.6300999997</v>
      </c>
      <c r="O29" s="55">
        <v>8337183.6300999997</v>
      </c>
      <c r="P29" s="55">
        <v>115021</v>
      </c>
      <c r="Q29" s="55">
        <v>113163</v>
      </c>
      <c r="R29" s="56">
        <v>1.6418794128823</v>
      </c>
      <c r="S29" s="55">
        <v>6.8246546291546801</v>
      </c>
      <c r="T29" s="55">
        <v>7.0027906382828302</v>
      </c>
      <c r="U29" s="57">
        <v>-2.6101835009666901</v>
      </c>
    </row>
    <row r="30" spans="1:21" ht="12" thickBot="1">
      <c r="A30" s="85"/>
      <c r="B30" s="72" t="s">
        <v>28</v>
      </c>
      <c r="C30" s="73"/>
      <c r="D30" s="55">
        <v>895536.39020000002</v>
      </c>
      <c r="E30" s="58"/>
      <c r="F30" s="58"/>
      <c r="G30" s="55">
        <v>915935.07250000001</v>
      </c>
      <c r="H30" s="56">
        <v>-2.2270882415630999</v>
      </c>
      <c r="I30" s="55">
        <v>117334.5264</v>
      </c>
      <c r="J30" s="56">
        <v>13.1021505863984</v>
      </c>
      <c r="K30" s="55">
        <v>125959.92750000001</v>
      </c>
      <c r="L30" s="56">
        <v>13.752058555438699</v>
      </c>
      <c r="M30" s="56">
        <v>-6.8477342526257007E-2</v>
      </c>
      <c r="N30" s="55">
        <v>13141305.3676</v>
      </c>
      <c r="O30" s="55">
        <v>13141305.3676</v>
      </c>
      <c r="P30" s="55">
        <v>62536</v>
      </c>
      <c r="Q30" s="55">
        <v>68437</v>
      </c>
      <c r="R30" s="56">
        <v>-8.6225287490684792</v>
      </c>
      <c r="S30" s="55">
        <v>14.320333730971001</v>
      </c>
      <c r="T30" s="55">
        <v>14.2255856773383</v>
      </c>
      <c r="U30" s="57">
        <v>0.66163299970982803</v>
      </c>
    </row>
    <row r="31" spans="1:21" ht="12" thickBot="1">
      <c r="A31" s="85"/>
      <c r="B31" s="72" t="s">
        <v>29</v>
      </c>
      <c r="C31" s="73"/>
      <c r="D31" s="55">
        <v>604308.12199999997</v>
      </c>
      <c r="E31" s="58"/>
      <c r="F31" s="58"/>
      <c r="G31" s="55">
        <v>700924.43940000003</v>
      </c>
      <c r="H31" s="56">
        <v>-13.784127356538599</v>
      </c>
      <c r="I31" s="55">
        <v>41365.290500000003</v>
      </c>
      <c r="J31" s="56">
        <v>6.84506611678471</v>
      </c>
      <c r="K31" s="55">
        <v>31269.779200000001</v>
      </c>
      <c r="L31" s="56">
        <v>4.4612197039052202</v>
      </c>
      <c r="M31" s="56">
        <v>0.322852017452045</v>
      </c>
      <c r="N31" s="55">
        <v>41819997.063600004</v>
      </c>
      <c r="O31" s="55">
        <v>41819997.063600004</v>
      </c>
      <c r="P31" s="55">
        <v>21576</v>
      </c>
      <c r="Q31" s="55">
        <v>21698</v>
      </c>
      <c r="R31" s="56">
        <v>-0.56226380311549295</v>
      </c>
      <c r="S31" s="55">
        <v>28.008348257323</v>
      </c>
      <c r="T31" s="55">
        <v>29.226238667158299</v>
      </c>
      <c r="U31" s="57">
        <v>-4.3483121483855696</v>
      </c>
    </row>
    <row r="32" spans="1:21" ht="12" thickBot="1">
      <c r="A32" s="85"/>
      <c r="B32" s="72" t="s">
        <v>30</v>
      </c>
      <c r="C32" s="73"/>
      <c r="D32" s="55">
        <v>123642.1844</v>
      </c>
      <c r="E32" s="58"/>
      <c r="F32" s="58"/>
      <c r="G32" s="55">
        <v>132178.7156</v>
      </c>
      <c r="H32" s="56">
        <v>-6.4583251253804796</v>
      </c>
      <c r="I32" s="55">
        <v>30559.592499999999</v>
      </c>
      <c r="J32" s="56">
        <v>24.716153833982201</v>
      </c>
      <c r="K32" s="55">
        <v>34870.313199999997</v>
      </c>
      <c r="L32" s="56">
        <v>26.381186291388001</v>
      </c>
      <c r="M32" s="56">
        <v>-0.123621507936442</v>
      </c>
      <c r="N32" s="55">
        <v>1442778.8214</v>
      </c>
      <c r="O32" s="55">
        <v>1442778.8214</v>
      </c>
      <c r="P32" s="55">
        <v>21357</v>
      </c>
      <c r="Q32" s="55">
        <v>22768</v>
      </c>
      <c r="R32" s="56">
        <v>-6.1972944483485604</v>
      </c>
      <c r="S32" s="55">
        <v>5.7893048836447099</v>
      </c>
      <c r="T32" s="55">
        <v>5.6028870739634602</v>
      </c>
      <c r="U32" s="57">
        <v>3.2200378703131798</v>
      </c>
    </row>
    <row r="33" spans="1:21" ht="12" thickBot="1">
      <c r="A33" s="85"/>
      <c r="B33" s="72" t="s">
        <v>31</v>
      </c>
      <c r="C33" s="73"/>
      <c r="D33" s="55">
        <v>249238.42449999999</v>
      </c>
      <c r="E33" s="58"/>
      <c r="F33" s="58"/>
      <c r="G33" s="55">
        <v>257292.59520000001</v>
      </c>
      <c r="H33" s="56">
        <v>-3.13035464302394</v>
      </c>
      <c r="I33" s="55">
        <v>35015.897299999997</v>
      </c>
      <c r="J33" s="56">
        <v>14.049156894746799</v>
      </c>
      <c r="K33" s="55">
        <v>20764.972399999999</v>
      </c>
      <c r="L33" s="56">
        <v>8.0705674346589191</v>
      </c>
      <c r="M33" s="56">
        <v>0.68629635645458398</v>
      </c>
      <c r="N33" s="55">
        <v>3887641.3317999998</v>
      </c>
      <c r="O33" s="55">
        <v>3887641.3317999998</v>
      </c>
      <c r="P33" s="55">
        <v>13233</v>
      </c>
      <c r="Q33" s="55">
        <v>13154</v>
      </c>
      <c r="R33" s="56">
        <v>0.60057777102022802</v>
      </c>
      <c r="S33" s="55">
        <v>18.834612295020001</v>
      </c>
      <c r="T33" s="55">
        <v>19.222632066291599</v>
      </c>
      <c r="U33" s="57">
        <v>-2.0601420681974401</v>
      </c>
    </row>
    <row r="34" spans="1:21" ht="12" customHeight="1" thickBot="1">
      <c r="A34" s="85"/>
      <c r="B34" s="72" t="s">
        <v>61</v>
      </c>
      <c r="C34" s="73"/>
      <c r="D34" s="55">
        <v>128454.73</v>
      </c>
      <c r="E34" s="58"/>
      <c r="F34" s="58"/>
      <c r="G34" s="55">
        <v>56236.81</v>
      </c>
      <c r="H34" s="56">
        <v>128.417525816276</v>
      </c>
      <c r="I34" s="55">
        <v>8935.06</v>
      </c>
      <c r="J34" s="56">
        <v>6.9558045857867601</v>
      </c>
      <c r="K34" s="55">
        <v>1561.76</v>
      </c>
      <c r="L34" s="56">
        <v>2.7771134244634399</v>
      </c>
      <c r="M34" s="56">
        <v>4.72114793566233</v>
      </c>
      <c r="N34" s="55">
        <v>5044326.08</v>
      </c>
      <c r="O34" s="55">
        <v>5044326.08</v>
      </c>
      <c r="P34" s="55">
        <v>82</v>
      </c>
      <c r="Q34" s="55">
        <v>73</v>
      </c>
      <c r="R34" s="56">
        <v>12.328767123287699</v>
      </c>
      <c r="S34" s="55">
        <v>1566.52109756098</v>
      </c>
      <c r="T34" s="55">
        <v>1445.9904109588999</v>
      </c>
      <c r="U34" s="57">
        <v>7.6941629952979103</v>
      </c>
    </row>
    <row r="35" spans="1:21" ht="12" customHeight="1" thickBot="1">
      <c r="A35" s="85"/>
      <c r="B35" s="72" t="s">
        <v>35</v>
      </c>
      <c r="C35" s="73"/>
      <c r="D35" s="55">
        <v>238440.12</v>
      </c>
      <c r="E35" s="58"/>
      <c r="F35" s="58"/>
      <c r="G35" s="55">
        <v>407118.89</v>
      </c>
      <c r="H35" s="56">
        <v>-41.432312315451597</v>
      </c>
      <c r="I35" s="55">
        <v>-25547.78</v>
      </c>
      <c r="J35" s="56">
        <v>-10.714547535037299</v>
      </c>
      <c r="K35" s="55">
        <v>-41200.28</v>
      </c>
      <c r="L35" s="56">
        <v>-10.119962746017499</v>
      </c>
      <c r="M35" s="56">
        <v>-0.379912466614305</v>
      </c>
      <c r="N35" s="55">
        <v>9793116.8800000008</v>
      </c>
      <c r="O35" s="55">
        <v>9793116.8800000008</v>
      </c>
      <c r="P35" s="55">
        <v>96</v>
      </c>
      <c r="Q35" s="55">
        <v>79</v>
      </c>
      <c r="R35" s="56">
        <v>21.518987341772199</v>
      </c>
      <c r="S35" s="55">
        <v>2483.7512499999998</v>
      </c>
      <c r="T35" s="55">
        <v>2516.2167088607598</v>
      </c>
      <c r="U35" s="57">
        <v>-1.3071139414931201</v>
      </c>
    </row>
    <row r="36" spans="1:21" ht="12" customHeight="1" thickBot="1">
      <c r="A36" s="85"/>
      <c r="B36" s="72" t="s">
        <v>36</v>
      </c>
      <c r="C36" s="73"/>
      <c r="D36" s="55">
        <v>17501.71</v>
      </c>
      <c r="E36" s="58"/>
      <c r="F36" s="58"/>
      <c r="G36" s="55">
        <v>105788.94</v>
      </c>
      <c r="H36" s="56">
        <v>-83.456011564157805</v>
      </c>
      <c r="I36" s="55">
        <v>290.62</v>
      </c>
      <c r="J36" s="56">
        <v>1.6605234574221599</v>
      </c>
      <c r="K36" s="55">
        <v>60.67</v>
      </c>
      <c r="L36" s="56">
        <v>5.7350040561896E-2</v>
      </c>
      <c r="M36" s="56">
        <v>3.79017636393605</v>
      </c>
      <c r="N36" s="55">
        <v>3383448.85</v>
      </c>
      <c r="O36" s="55">
        <v>3383448.85</v>
      </c>
      <c r="P36" s="55">
        <v>13</v>
      </c>
      <c r="Q36" s="55">
        <v>21</v>
      </c>
      <c r="R36" s="56">
        <v>-38.095238095238102</v>
      </c>
      <c r="S36" s="55">
        <v>1346.2853846153801</v>
      </c>
      <c r="T36" s="55">
        <v>2830.4852380952402</v>
      </c>
      <c r="U36" s="57">
        <v>-110.24407383757401</v>
      </c>
    </row>
    <row r="37" spans="1:21" ht="12" customHeight="1" thickBot="1">
      <c r="A37" s="85"/>
      <c r="B37" s="72" t="s">
        <v>37</v>
      </c>
      <c r="C37" s="73"/>
      <c r="D37" s="55">
        <v>114357.88</v>
      </c>
      <c r="E37" s="58"/>
      <c r="F37" s="58"/>
      <c r="G37" s="55">
        <v>242376.15</v>
      </c>
      <c r="H37" s="56">
        <v>-52.818014478734803</v>
      </c>
      <c r="I37" s="55">
        <v>-12288.41</v>
      </c>
      <c r="J37" s="56">
        <v>-10.7455734576402</v>
      </c>
      <c r="K37" s="55">
        <v>-26135.14</v>
      </c>
      <c r="L37" s="56">
        <v>-10.7828843720803</v>
      </c>
      <c r="M37" s="56">
        <v>-0.52981273488490999</v>
      </c>
      <c r="N37" s="55">
        <v>5683160.9800000004</v>
      </c>
      <c r="O37" s="55">
        <v>5683160.9800000004</v>
      </c>
      <c r="P37" s="55">
        <v>71</v>
      </c>
      <c r="Q37" s="55">
        <v>93</v>
      </c>
      <c r="R37" s="56">
        <v>-23.655913978494599</v>
      </c>
      <c r="S37" s="55">
        <v>1610.67436619718</v>
      </c>
      <c r="T37" s="55">
        <v>1295.1120430107501</v>
      </c>
      <c r="U37" s="57">
        <v>19.591937998707699</v>
      </c>
    </row>
    <row r="38" spans="1:21" ht="12" customHeight="1" thickBot="1">
      <c r="A38" s="85"/>
      <c r="B38" s="72" t="s">
        <v>74</v>
      </c>
      <c r="C38" s="73"/>
      <c r="D38" s="58"/>
      <c r="E38" s="58"/>
      <c r="F38" s="58"/>
      <c r="G38" s="55">
        <v>30.6</v>
      </c>
      <c r="H38" s="58"/>
      <c r="I38" s="58"/>
      <c r="J38" s="58"/>
      <c r="K38" s="55">
        <v>-752.79</v>
      </c>
      <c r="L38" s="56">
        <v>-2460.0980392156898</v>
      </c>
      <c r="M38" s="58"/>
      <c r="N38" s="58"/>
      <c r="O38" s="58"/>
      <c r="P38" s="58"/>
      <c r="Q38" s="58"/>
      <c r="R38" s="58"/>
      <c r="S38" s="58"/>
      <c r="T38" s="58"/>
      <c r="U38" s="67"/>
    </row>
    <row r="39" spans="1:21" ht="12" customHeight="1" thickBot="1">
      <c r="A39" s="85"/>
      <c r="B39" s="72" t="s">
        <v>32</v>
      </c>
      <c r="C39" s="73"/>
      <c r="D39" s="55">
        <v>20658.118999999999</v>
      </c>
      <c r="E39" s="58"/>
      <c r="F39" s="58"/>
      <c r="G39" s="55">
        <v>59864.956899999997</v>
      </c>
      <c r="H39" s="56">
        <v>-65.492134180422298</v>
      </c>
      <c r="I39" s="55">
        <v>1700.9857999999999</v>
      </c>
      <c r="J39" s="56">
        <v>8.2339820000068809</v>
      </c>
      <c r="K39" s="55">
        <v>4006.0007999999998</v>
      </c>
      <c r="L39" s="56">
        <v>6.6917291975867101</v>
      </c>
      <c r="M39" s="56">
        <v>-0.57539054909824305</v>
      </c>
      <c r="N39" s="55">
        <v>263712.39010000002</v>
      </c>
      <c r="O39" s="55">
        <v>263712.39010000002</v>
      </c>
      <c r="P39" s="55">
        <v>56</v>
      </c>
      <c r="Q39" s="55">
        <v>44</v>
      </c>
      <c r="R39" s="56">
        <v>27.272727272727298</v>
      </c>
      <c r="S39" s="55">
        <v>368.89498214285697</v>
      </c>
      <c r="T39" s="55">
        <v>257.595172727273</v>
      </c>
      <c r="U39" s="57">
        <v>30.171136720011798</v>
      </c>
    </row>
    <row r="40" spans="1:21" ht="12" customHeight="1" thickBot="1">
      <c r="A40" s="85"/>
      <c r="B40" s="72" t="s">
        <v>33</v>
      </c>
      <c r="C40" s="73"/>
      <c r="D40" s="55">
        <v>439763.10769999999</v>
      </c>
      <c r="E40" s="58"/>
      <c r="F40" s="58"/>
      <c r="G40" s="55">
        <v>470278.75229999999</v>
      </c>
      <c r="H40" s="56">
        <v>-6.4888418731989601</v>
      </c>
      <c r="I40" s="55">
        <v>17204.000499999998</v>
      </c>
      <c r="J40" s="56">
        <v>3.9121063588026899</v>
      </c>
      <c r="K40" s="55">
        <v>23436.391899999999</v>
      </c>
      <c r="L40" s="56">
        <v>4.9835106913461997</v>
      </c>
      <c r="M40" s="56">
        <v>-0.26592793918930802</v>
      </c>
      <c r="N40" s="55">
        <v>6953687.9529999997</v>
      </c>
      <c r="O40" s="55">
        <v>6953687.9529999997</v>
      </c>
      <c r="P40" s="55">
        <v>1998</v>
      </c>
      <c r="Q40" s="55">
        <v>1787</v>
      </c>
      <c r="R40" s="56">
        <v>11.8074986010073</v>
      </c>
      <c r="S40" s="55">
        <v>220.10165550550599</v>
      </c>
      <c r="T40" s="55">
        <v>216.73446978175701</v>
      </c>
      <c r="U40" s="57">
        <v>1.52983207509956</v>
      </c>
    </row>
    <row r="41" spans="1:21" ht="12" thickBot="1">
      <c r="A41" s="85"/>
      <c r="B41" s="72" t="s">
        <v>38</v>
      </c>
      <c r="C41" s="73"/>
      <c r="D41" s="55">
        <v>86960.52</v>
      </c>
      <c r="E41" s="58"/>
      <c r="F41" s="58"/>
      <c r="G41" s="55">
        <v>213263.27</v>
      </c>
      <c r="H41" s="56">
        <v>-59.223864475115697</v>
      </c>
      <c r="I41" s="55">
        <v>1311.56</v>
      </c>
      <c r="J41" s="56">
        <v>1.50822465183051</v>
      </c>
      <c r="K41" s="55">
        <v>-14248.79</v>
      </c>
      <c r="L41" s="56">
        <v>-6.6813146023691798</v>
      </c>
      <c r="M41" s="56">
        <v>-1.09204711417601</v>
      </c>
      <c r="N41" s="55">
        <v>4123639.73</v>
      </c>
      <c r="O41" s="55">
        <v>4123639.73</v>
      </c>
      <c r="P41" s="55">
        <v>75</v>
      </c>
      <c r="Q41" s="55">
        <v>75</v>
      </c>
      <c r="R41" s="56">
        <v>0</v>
      </c>
      <c r="S41" s="55">
        <v>1159.4736</v>
      </c>
      <c r="T41" s="55">
        <v>1277.9478666666701</v>
      </c>
      <c r="U41" s="57">
        <v>-10.217935679317501</v>
      </c>
    </row>
    <row r="42" spans="1:21" ht="12" customHeight="1" thickBot="1">
      <c r="A42" s="85"/>
      <c r="B42" s="72" t="s">
        <v>39</v>
      </c>
      <c r="C42" s="73"/>
      <c r="D42" s="55">
        <v>42403.46</v>
      </c>
      <c r="E42" s="58"/>
      <c r="F42" s="58"/>
      <c r="G42" s="55">
        <v>88010.29</v>
      </c>
      <c r="H42" s="56">
        <v>-51.819883788588797</v>
      </c>
      <c r="I42" s="55">
        <v>5879.39</v>
      </c>
      <c r="J42" s="56">
        <v>13.865354383816801</v>
      </c>
      <c r="K42" s="55">
        <v>12450.62</v>
      </c>
      <c r="L42" s="56">
        <v>14.146777609754499</v>
      </c>
      <c r="M42" s="56">
        <v>-0.52778335536704202</v>
      </c>
      <c r="N42" s="55">
        <v>2036839.45</v>
      </c>
      <c r="O42" s="55">
        <v>2036839.45</v>
      </c>
      <c r="P42" s="55">
        <v>47</v>
      </c>
      <c r="Q42" s="55">
        <v>52</v>
      </c>
      <c r="R42" s="56">
        <v>-9.6153846153846203</v>
      </c>
      <c r="S42" s="55">
        <v>902.20127659574496</v>
      </c>
      <c r="T42" s="55">
        <v>881.38115384615401</v>
      </c>
      <c r="U42" s="57">
        <v>2.3077026479225098</v>
      </c>
    </row>
    <row r="43" spans="1:21" ht="12" thickBot="1">
      <c r="A43" s="86"/>
      <c r="B43" s="72" t="s">
        <v>34</v>
      </c>
      <c r="C43" s="73"/>
      <c r="D43" s="59">
        <v>9343.0527000000002</v>
      </c>
      <c r="E43" s="60"/>
      <c r="F43" s="60"/>
      <c r="G43" s="59">
        <v>14774.0034</v>
      </c>
      <c r="H43" s="61">
        <v>-36.760183092959103</v>
      </c>
      <c r="I43" s="59">
        <v>1657.3221000000001</v>
      </c>
      <c r="J43" s="61">
        <v>17.7385502706198</v>
      </c>
      <c r="K43" s="59">
        <v>961.52110000000005</v>
      </c>
      <c r="L43" s="61">
        <v>6.5081960113803703</v>
      </c>
      <c r="M43" s="61">
        <v>0.72364610615409297</v>
      </c>
      <c r="N43" s="59">
        <v>63828.046199999997</v>
      </c>
      <c r="O43" s="59">
        <v>63828.046199999997</v>
      </c>
      <c r="P43" s="59">
        <v>10</v>
      </c>
      <c r="Q43" s="59">
        <v>3</v>
      </c>
      <c r="R43" s="61">
        <v>233.333333333333</v>
      </c>
      <c r="S43" s="59">
        <v>934.30526999999995</v>
      </c>
      <c r="T43" s="59">
        <v>218.71793333333301</v>
      </c>
      <c r="U43" s="62">
        <v>76.590313641992694</v>
      </c>
    </row>
  </sheetData>
  <mergeCells count="41"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42745</v>
      </c>
      <c r="C2" s="65">
        <v>12</v>
      </c>
      <c r="D2" s="65">
        <v>70231</v>
      </c>
      <c r="E2" s="65">
        <v>811661.75080000004</v>
      </c>
      <c r="F2" s="65">
        <v>609232.98555213702</v>
      </c>
      <c r="G2" s="37"/>
      <c r="H2" s="37"/>
    </row>
    <row r="3" spans="1:8">
      <c r="A3" s="65">
        <v>2</v>
      </c>
      <c r="B3" s="66">
        <v>42745</v>
      </c>
      <c r="C3" s="65">
        <v>13</v>
      </c>
      <c r="D3" s="65">
        <v>10975</v>
      </c>
      <c r="E3" s="65">
        <v>101056.026954701</v>
      </c>
      <c r="F3" s="65">
        <v>76485.536658974394</v>
      </c>
      <c r="G3" s="37"/>
      <c r="H3" s="37"/>
    </row>
    <row r="4" spans="1:8">
      <c r="A4" s="65">
        <v>3</v>
      </c>
      <c r="B4" s="66">
        <v>42745</v>
      </c>
      <c r="C4" s="65">
        <v>14</v>
      </c>
      <c r="D4" s="65">
        <v>103889</v>
      </c>
      <c r="E4" s="65">
        <v>136122.69240066601</v>
      </c>
      <c r="F4" s="65">
        <v>101508.460992199</v>
      </c>
      <c r="G4" s="37"/>
      <c r="H4" s="37"/>
    </row>
    <row r="5" spans="1:8">
      <c r="A5" s="65">
        <v>4</v>
      </c>
      <c r="B5" s="66">
        <v>42745</v>
      </c>
      <c r="C5" s="65">
        <v>15</v>
      </c>
      <c r="D5" s="65">
        <v>3434</v>
      </c>
      <c r="E5" s="65">
        <v>61751.048218909302</v>
      </c>
      <c r="F5" s="65">
        <v>48775.710715127403</v>
      </c>
      <c r="G5" s="37"/>
      <c r="H5" s="37"/>
    </row>
    <row r="6" spans="1:8">
      <c r="A6" s="65">
        <v>5</v>
      </c>
      <c r="B6" s="66">
        <v>42745</v>
      </c>
      <c r="C6" s="65">
        <v>16</v>
      </c>
      <c r="D6" s="65">
        <v>8111</v>
      </c>
      <c r="E6" s="65">
        <v>251290.30298717899</v>
      </c>
      <c r="F6" s="65">
        <v>221012.10036581199</v>
      </c>
      <c r="G6" s="37"/>
      <c r="H6" s="37"/>
    </row>
    <row r="7" spans="1:8">
      <c r="A7" s="65">
        <v>6</v>
      </c>
      <c r="B7" s="66">
        <v>42745</v>
      </c>
      <c r="C7" s="65">
        <v>17</v>
      </c>
      <c r="D7" s="65">
        <v>13863</v>
      </c>
      <c r="E7" s="65">
        <v>242780.80651367499</v>
      </c>
      <c r="F7" s="65">
        <v>180774.32656581199</v>
      </c>
      <c r="G7" s="37"/>
      <c r="H7" s="37"/>
    </row>
    <row r="8" spans="1:8">
      <c r="A8" s="65">
        <v>7</v>
      </c>
      <c r="B8" s="66">
        <v>42745</v>
      </c>
      <c r="C8" s="65">
        <v>18</v>
      </c>
      <c r="D8" s="65">
        <v>46720</v>
      </c>
      <c r="E8" s="65">
        <v>102661.690784615</v>
      </c>
      <c r="F8" s="65">
        <v>83269.013176068402</v>
      </c>
      <c r="G8" s="37"/>
      <c r="H8" s="37"/>
    </row>
    <row r="9" spans="1:8">
      <c r="A9" s="65">
        <v>8</v>
      </c>
      <c r="B9" s="66">
        <v>42745</v>
      </c>
      <c r="C9" s="65">
        <v>19</v>
      </c>
      <c r="D9" s="65">
        <v>14718</v>
      </c>
      <c r="E9" s="65">
        <v>102966.726404274</v>
      </c>
      <c r="F9" s="65">
        <v>99540.988232478601</v>
      </c>
      <c r="G9" s="37"/>
      <c r="H9" s="37"/>
    </row>
    <row r="10" spans="1:8">
      <c r="A10" s="65">
        <v>9</v>
      </c>
      <c r="B10" s="66">
        <v>42745</v>
      </c>
      <c r="C10" s="65">
        <v>21</v>
      </c>
      <c r="D10" s="65">
        <v>142802</v>
      </c>
      <c r="E10" s="65">
        <v>667182.22203589696</v>
      </c>
      <c r="F10" s="65">
        <v>684011.817374359</v>
      </c>
      <c r="G10" s="37"/>
      <c r="H10" s="37"/>
    </row>
    <row r="11" spans="1:8">
      <c r="A11" s="65">
        <v>10</v>
      </c>
      <c r="B11" s="66">
        <v>42745</v>
      </c>
      <c r="C11" s="65">
        <v>22</v>
      </c>
      <c r="D11" s="65">
        <v>60869</v>
      </c>
      <c r="E11" s="65">
        <v>1194110.0438846201</v>
      </c>
      <c r="F11" s="65">
        <v>1061511.15688462</v>
      </c>
      <c r="G11" s="37"/>
      <c r="H11" s="37"/>
    </row>
    <row r="12" spans="1:8">
      <c r="A12" s="65">
        <v>11</v>
      </c>
      <c r="B12" s="66">
        <v>42745</v>
      </c>
      <c r="C12" s="65">
        <v>23</v>
      </c>
      <c r="D12" s="65">
        <v>153740.74400000001</v>
      </c>
      <c r="E12" s="65">
        <v>2216499.9580145301</v>
      </c>
      <c r="F12" s="65">
        <v>1895033.9591316199</v>
      </c>
      <c r="G12" s="37"/>
      <c r="H12" s="37"/>
    </row>
    <row r="13" spans="1:8">
      <c r="A13" s="65">
        <v>12</v>
      </c>
      <c r="B13" s="66">
        <v>42745</v>
      </c>
      <c r="C13" s="65">
        <v>24</v>
      </c>
      <c r="D13" s="65">
        <v>21367.4</v>
      </c>
      <c r="E13" s="65">
        <v>490176.30063162401</v>
      </c>
      <c r="F13" s="65">
        <v>452293.17558376101</v>
      </c>
      <c r="G13" s="37"/>
      <c r="H13" s="37"/>
    </row>
    <row r="14" spans="1:8">
      <c r="A14" s="65">
        <v>13</v>
      </c>
      <c r="B14" s="66">
        <v>42745</v>
      </c>
      <c r="C14" s="65">
        <v>25</v>
      </c>
      <c r="D14" s="65">
        <v>101019</v>
      </c>
      <c r="E14" s="65">
        <v>1461182.6554</v>
      </c>
      <c r="F14" s="65">
        <v>1355011.8803000001</v>
      </c>
      <c r="G14" s="37"/>
      <c r="H14" s="37"/>
    </row>
    <row r="15" spans="1:8">
      <c r="A15" s="65">
        <v>14</v>
      </c>
      <c r="B15" s="66">
        <v>42745</v>
      </c>
      <c r="C15" s="65">
        <v>26</v>
      </c>
      <c r="D15" s="65">
        <v>71163</v>
      </c>
      <c r="E15" s="65">
        <v>436899.73004197102</v>
      </c>
      <c r="F15" s="65">
        <v>378914.52288724697</v>
      </c>
      <c r="G15" s="37"/>
      <c r="H15" s="37"/>
    </row>
    <row r="16" spans="1:8">
      <c r="A16" s="65">
        <v>15</v>
      </c>
      <c r="B16" s="66">
        <v>42745</v>
      </c>
      <c r="C16" s="65">
        <v>27</v>
      </c>
      <c r="D16" s="65">
        <v>128381.38800000001</v>
      </c>
      <c r="E16" s="65">
        <v>1157088.19001756</v>
      </c>
      <c r="F16" s="65">
        <v>1092265.1439721601</v>
      </c>
      <c r="G16" s="37"/>
      <c r="H16" s="37"/>
    </row>
    <row r="17" spans="1:9">
      <c r="A17" s="65">
        <v>16</v>
      </c>
      <c r="B17" s="66">
        <v>42745</v>
      </c>
      <c r="C17" s="65">
        <v>29</v>
      </c>
      <c r="D17" s="65">
        <v>153152</v>
      </c>
      <c r="E17" s="65">
        <v>2146740.4220632501</v>
      </c>
      <c r="F17" s="65">
        <v>2001551.1530076901</v>
      </c>
      <c r="G17" s="37"/>
      <c r="H17" s="37"/>
    </row>
    <row r="18" spans="1:9">
      <c r="A18" s="65">
        <v>17</v>
      </c>
      <c r="B18" s="66">
        <v>42745</v>
      </c>
      <c r="C18" s="65">
        <v>31</v>
      </c>
      <c r="D18" s="65">
        <v>25983.083999999999</v>
      </c>
      <c r="E18" s="65">
        <v>299343.35940404597</v>
      </c>
      <c r="F18" s="65">
        <v>256148.09072531699</v>
      </c>
      <c r="G18" s="37"/>
      <c r="H18" s="37"/>
    </row>
    <row r="19" spans="1:9">
      <c r="A19" s="65">
        <v>18</v>
      </c>
      <c r="B19" s="66">
        <v>42745</v>
      </c>
      <c r="C19" s="65">
        <v>32</v>
      </c>
      <c r="D19" s="65">
        <v>23241.315999999999</v>
      </c>
      <c r="E19" s="65">
        <v>378141.99053691101</v>
      </c>
      <c r="F19" s="65">
        <v>351403.47353599302</v>
      </c>
      <c r="G19" s="37"/>
      <c r="H19" s="37"/>
    </row>
    <row r="20" spans="1:9">
      <c r="A20" s="65">
        <v>19</v>
      </c>
      <c r="B20" s="66">
        <v>42745</v>
      </c>
      <c r="C20" s="65">
        <v>33</v>
      </c>
      <c r="D20" s="65">
        <v>43699.307999999997</v>
      </c>
      <c r="E20" s="65">
        <v>844082.39340496901</v>
      </c>
      <c r="F20" s="65">
        <v>669522.66237750498</v>
      </c>
      <c r="G20" s="37"/>
      <c r="H20" s="37"/>
    </row>
    <row r="21" spans="1:9">
      <c r="A21" s="65">
        <v>20</v>
      </c>
      <c r="B21" s="66">
        <v>42745</v>
      </c>
      <c r="C21" s="65">
        <v>34</v>
      </c>
      <c r="D21" s="65">
        <v>37440.311999999998</v>
      </c>
      <c r="E21" s="65">
        <v>248933.54606979</v>
      </c>
      <c r="F21" s="65">
        <v>186334.09955489699</v>
      </c>
      <c r="G21" s="37"/>
      <c r="H21" s="37"/>
    </row>
    <row r="22" spans="1:9">
      <c r="A22" s="65">
        <v>21</v>
      </c>
      <c r="B22" s="66">
        <v>42745</v>
      </c>
      <c r="C22" s="65">
        <v>35</v>
      </c>
      <c r="D22" s="65">
        <v>39705.165999999997</v>
      </c>
      <c r="E22" s="65">
        <v>1125089.9527646</v>
      </c>
      <c r="F22" s="65">
        <v>1102119.9793708001</v>
      </c>
      <c r="G22" s="37"/>
      <c r="H22" s="37"/>
    </row>
    <row r="23" spans="1:9">
      <c r="A23" s="65">
        <v>22</v>
      </c>
      <c r="B23" s="66">
        <v>42745</v>
      </c>
      <c r="C23" s="65">
        <v>36</v>
      </c>
      <c r="D23" s="65">
        <v>197642.905</v>
      </c>
      <c r="E23" s="65">
        <v>784979.23369026498</v>
      </c>
      <c r="F23" s="65">
        <v>681252.34442332399</v>
      </c>
      <c r="G23" s="37"/>
      <c r="H23" s="37"/>
    </row>
    <row r="24" spans="1:9">
      <c r="A24" s="65">
        <v>23</v>
      </c>
      <c r="B24" s="66">
        <v>42745</v>
      </c>
      <c r="C24" s="65">
        <v>37</v>
      </c>
      <c r="D24" s="65">
        <v>101340.14</v>
      </c>
      <c r="E24" s="65">
        <v>895536.36634424794</v>
      </c>
      <c r="F24" s="65">
        <v>778201.85174440895</v>
      </c>
      <c r="G24" s="37"/>
      <c r="H24" s="37"/>
    </row>
    <row r="25" spans="1:9">
      <c r="A25" s="65">
        <v>24</v>
      </c>
      <c r="B25" s="66">
        <v>42745</v>
      </c>
      <c r="C25" s="65">
        <v>38</v>
      </c>
      <c r="D25" s="65">
        <v>107928.333</v>
      </c>
      <c r="E25" s="65">
        <v>604308.11543274298</v>
      </c>
      <c r="F25" s="65">
        <v>562942.83811415895</v>
      </c>
      <c r="G25" s="37"/>
      <c r="H25" s="37"/>
    </row>
    <row r="26" spans="1:9">
      <c r="A26" s="65">
        <v>25</v>
      </c>
      <c r="B26" s="66">
        <v>42745</v>
      </c>
      <c r="C26" s="65">
        <v>39</v>
      </c>
      <c r="D26" s="65">
        <v>66597.925000000003</v>
      </c>
      <c r="E26" s="65">
        <v>123642.10380382701</v>
      </c>
      <c r="F26" s="65">
        <v>93082.6034514192</v>
      </c>
      <c r="G26" s="37"/>
      <c r="H26" s="37"/>
    </row>
    <row r="27" spans="1:9">
      <c r="A27" s="65">
        <v>26</v>
      </c>
      <c r="B27" s="66">
        <v>42745</v>
      </c>
      <c r="C27" s="65">
        <v>42</v>
      </c>
      <c r="D27" s="65">
        <v>12418.351000000001</v>
      </c>
      <c r="E27" s="65">
        <v>249238.4247</v>
      </c>
      <c r="F27" s="65">
        <v>214222.53829999999</v>
      </c>
      <c r="G27" s="37"/>
      <c r="H27" s="37"/>
    </row>
    <row r="28" spans="1:9">
      <c r="A28" s="65">
        <v>27</v>
      </c>
      <c r="B28" s="66">
        <v>42745</v>
      </c>
      <c r="C28" s="65">
        <v>70</v>
      </c>
      <c r="D28" s="65">
        <v>78</v>
      </c>
      <c r="E28" s="65">
        <v>128454.73</v>
      </c>
      <c r="F28" s="65">
        <v>119519.67</v>
      </c>
      <c r="G28" s="37"/>
      <c r="H28" s="37"/>
    </row>
    <row r="29" spans="1:9">
      <c r="A29" s="65">
        <v>28</v>
      </c>
      <c r="B29" s="66">
        <v>42745</v>
      </c>
      <c r="C29" s="65">
        <v>71</v>
      </c>
      <c r="D29" s="65">
        <v>88</v>
      </c>
      <c r="E29" s="65">
        <v>238440.12</v>
      </c>
      <c r="F29" s="65">
        <v>263987.90000000002</v>
      </c>
      <c r="G29" s="37"/>
      <c r="H29" s="37"/>
    </row>
    <row r="30" spans="1:9">
      <c r="A30" s="65">
        <v>29</v>
      </c>
      <c r="B30" s="66">
        <v>42745</v>
      </c>
      <c r="C30" s="65">
        <v>72</v>
      </c>
      <c r="D30" s="65">
        <v>5</v>
      </c>
      <c r="E30" s="65">
        <v>17501.71</v>
      </c>
      <c r="F30" s="65">
        <v>17211.09</v>
      </c>
      <c r="G30" s="37"/>
      <c r="H30" s="37"/>
    </row>
    <row r="31" spans="1:9">
      <c r="A31" s="39">
        <v>30</v>
      </c>
      <c r="B31" s="66">
        <v>42745</v>
      </c>
      <c r="C31" s="39">
        <v>73</v>
      </c>
      <c r="D31" s="39">
        <v>63</v>
      </c>
      <c r="E31" s="39">
        <v>114357.88</v>
      </c>
      <c r="F31" s="39">
        <v>126646.29</v>
      </c>
      <c r="G31" s="39"/>
      <c r="H31" s="39"/>
      <c r="I31" s="39"/>
    </row>
    <row r="32" spans="1:9">
      <c r="A32" s="39">
        <v>31</v>
      </c>
      <c r="B32" s="66">
        <v>42745</v>
      </c>
      <c r="C32" s="39">
        <v>75</v>
      </c>
      <c r="D32" s="39">
        <v>111</v>
      </c>
      <c r="E32" s="39">
        <v>20658.1196581197</v>
      </c>
      <c r="F32" s="39">
        <v>18957.132478632499</v>
      </c>
      <c r="G32" s="39"/>
      <c r="H32" s="39"/>
    </row>
    <row r="33" spans="1:8">
      <c r="A33" s="39">
        <v>32</v>
      </c>
      <c r="B33" s="66">
        <v>42745</v>
      </c>
      <c r="C33" s="39">
        <v>76</v>
      </c>
      <c r="D33" s="39">
        <v>2155</v>
      </c>
      <c r="E33" s="39">
        <v>439763.10186324798</v>
      </c>
      <c r="F33" s="39">
        <v>422559.10462136799</v>
      </c>
      <c r="G33" s="39"/>
      <c r="H33" s="39"/>
    </row>
    <row r="34" spans="1:8">
      <c r="A34" s="39">
        <v>33</v>
      </c>
      <c r="B34" s="66">
        <v>42745</v>
      </c>
      <c r="C34" s="39">
        <v>77</v>
      </c>
      <c r="D34" s="39">
        <v>67</v>
      </c>
      <c r="E34" s="39">
        <v>86960.52</v>
      </c>
      <c r="F34" s="39">
        <v>85648.960000000006</v>
      </c>
      <c r="G34" s="30"/>
      <c r="H34" s="30"/>
    </row>
    <row r="35" spans="1:8">
      <c r="A35" s="39">
        <v>34</v>
      </c>
      <c r="B35" s="66">
        <v>42745</v>
      </c>
      <c r="C35" s="39">
        <v>78</v>
      </c>
      <c r="D35" s="39">
        <v>38</v>
      </c>
      <c r="E35" s="39">
        <v>42403.46</v>
      </c>
      <c r="F35" s="39">
        <v>36524.07</v>
      </c>
      <c r="G35" s="30"/>
      <c r="H35" s="30"/>
    </row>
    <row r="36" spans="1:8">
      <c r="A36" s="39">
        <v>35</v>
      </c>
      <c r="B36" s="66">
        <v>42745</v>
      </c>
      <c r="C36" s="39">
        <v>99</v>
      </c>
      <c r="D36" s="39">
        <v>10</v>
      </c>
      <c r="E36" s="39">
        <v>9343.0527191589099</v>
      </c>
      <c r="F36" s="39">
        <v>7685.7305801376597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2017-01-11T01:52:52Z</dcterms:modified>
</cp:coreProperties>
</file>