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<sst xmlns="http://schemas.openxmlformats.org/spreadsheetml/2006/main" count="115" uniqueCount="75">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</sst>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16999135.291699998</v>
      </c>
      <c r="F3" s="25">
        <f>RA!I7</f>
        <v>2185660.7322</v>
      </c>
      <c r="G3" s="16">
        <f>SUM(G4:G42)</f>
        <v>14813474.5595</v>
      </c>
      <c r="H3" s="27">
        <f>RA!J7</f>
        <v>12.85748183478</v>
      </c>
      <c r="I3" s="20">
        <f>SUM(I4:I42)</f>
        <v>16999141.202296302</v>
      </c>
      <c r="J3" s="21">
        <f>SUM(J4:J42)</f>
        <v>14813474.564894637</v>
      </c>
      <c r="K3" s="22">
        <f>E3-I3</f>
        <v>-5.9105963036417961</v>
      </c>
      <c r="L3" s="22">
        <f>G3-J3</f>
        <v>-5.3946375846862793E-3</v>
      </c>
    </row>
    <row r="4" spans="1:13">
      <c r="A4" s="71">
        <f>RA!A8</f>
        <v>42746</v>
      </c>
      <c r="B4" s="12">
        <v>12</v>
      </c>
      <c r="C4" s="69" t="s">
        <v>6</v>
      </c>
      <c r="D4" s="69"/>
      <c r="E4" s="15">
        <f>IFERROR(VLOOKUP(C4,RA!B:D,3,0),0)</f>
        <v>712354.8578</v>
      </c>
      <c r="F4" s="25">
        <f>IFERROR(VLOOKUP(C4,RA!B:I,8,0),0)</f>
        <v>202100.56020000001</v>
      </c>
      <c r="G4" s="16">
        <f t="shared" ref="G4:G42" si="0">E4-F4</f>
        <v>510254.29759999999</v>
      </c>
      <c r="H4" s="27">
        <f>RA!J8</f>
        <v>28.3707702680876</v>
      </c>
      <c r="I4" s="20">
        <f>IFERROR(VLOOKUP(B4,RMS!C:E,3,FALSE),0)</f>
        <v>712355.64490170905</v>
      </c>
      <c r="J4" s="21">
        <f>IFERROR(VLOOKUP(B4,RMS!C:F,4,FALSE),0)</f>
        <v>510254.29509829002</v>
      </c>
      <c r="K4" s="22">
        <f t="shared" ref="K4:K42" si="1">E4-I4</f>
        <v>-0.7871017090510577</v>
      </c>
      <c r="L4" s="22">
        <f t="shared" ref="L4:L42" si="2">G4-J4</f>
        <v>2.5017099687829614E-3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98971.647899999996</v>
      </c>
      <c r="F5" s="25">
        <f>IFERROR(VLOOKUP(C5,RA!B:I,8,0),0)</f>
        <v>25970.555400000001</v>
      </c>
      <c r="G5" s="16">
        <f t="shared" si="0"/>
        <v>73001.092499999999</v>
      </c>
      <c r="H5" s="27">
        <f>RA!J9</f>
        <v>26.240399095143299</v>
      </c>
      <c r="I5" s="20">
        <f>IFERROR(VLOOKUP(B5,RMS!C:E,3,FALSE),0)</f>
        <v>98971.707811965796</v>
      </c>
      <c r="J5" s="21">
        <f>IFERROR(VLOOKUP(B5,RMS!C:F,4,FALSE),0)</f>
        <v>73001.082835897396</v>
      </c>
      <c r="K5" s="22">
        <f t="shared" si="1"/>
        <v>-5.9911965799983591E-2</v>
      </c>
      <c r="L5" s="22">
        <f t="shared" si="2"/>
        <v>9.6641026029828936E-3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127495.34970000001</v>
      </c>
      <c r="F6" s="25">
        <f>IFERROR(VLOOKUP(C6,RA!B:I,8,0),0)</f>
        <v>36735.605199999998</v>
      </c>
      <c r="G6" s="16">
        <f t="shared" si="0"/>
        <v>90759.744500000001</v>
      </c>
      <c r="H6" s="27">
        <f>RA!J10</f>
        <v>28.813290277990401</v>
      </c>
      <c r="I6" s="20">
        <f>IFERROR(VLOOKUP(B6,RMS!C:E,3,FALSE),0)</f>
        <v>127497.143579033</v>
      </c>
      <c r="J6" s="21">
        <f>IFERROR(VLOOKUP(B6,RMS!C:F,4,FALSE),0)</f>
        <v>90759.745041781294</v>
      </c>
      <c r="K6" s="22">
        <f>E6-I6</f>
        <v>-1.7938790329935728</v>
      </c>
      <c r="L6" s="22">
        <f t="shared" si="2"/>
        <v>-5.4178129357751459E-4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66017.565900000001</v>
      </c>
      <c r="F7" s="25">
        <f>IFERROR(VLOOKUP(C7,RA!B:I,8,0),0)</f>
        <v>13418.941699999999</v>
      </c>
      <c r="G7" s="16">
        <f t="shared" si="0"/>
        <v>52598.624200000006</v>
      </c>
      <c r="H7" s="27">
        <f>RA!J11</f>
        <v>20.326319998417301</v>
      </c>
      <c r="I7" s="20">
        <f>IFERROR(VLOOKUP(B7,RMS!C:E,3,FALSE),0)</f>
        <v>66017.599015059401</v>
      </c>
      <c r="J7" s="21">
        <f>IFERROR(VLOOKUP(B7,RMS!C:F,4,FALSE),0)</f>
        <v>52598.624922645802</v>
      </c>
      <c r="K7" s="22">
        <f t="shared" si="1"/>
        <v>-3.3115059399278834E-2</v>
      </c>
      <c r="L7" s="22">
        <f t="shared" si="2"/>
        <v>-7.2264579648617655E-4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185975.0907</v>
      </c>
      <c r="F8" s="25">
        <f>IFERROR(VLOOKUP(C8,RA!B:I,8,0),0)</f>
        <v>34081.229599999999</v>
      </c>
      <c r="G8" s="16">
        <f t="shared" si="0"/>
        <v>151893.86110000001</v>
      </c>
      <c r="H8" s="27">
        <f>RA!J12</f>
        <v>18.325695915361599</v>
      </c>
      <c r="I8" s="20">
        <f>IFERROR(VLOOKUP(B8,RMS!C:E,3,FALSE),0)</f>
        <v>185975.08245897401</v>
      </c>
      <c r="J8" s="21">
        <f>IFERROR(VLOOKUP(B8,RMS!C:F,4,FALSE),0)</f>
        <v>151893.862688889</v>
      </c>
      <c r="K8" s="22">
        <f t="shared" si="1"/>
        <v>8.2410259929019958E-3</v>
      </c>
      <c r="L8" s="22">
        <f t="shared" si="2"/>
        <v>-1.588888990227133E-3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238555.7819</v>
      </c>
      <c r="F9" s="25">
        <f>IFERROR(VLOOKUP(C9,RA!B:I,8,0),0)</f>
        <v>64980.644699999997</v>
      </c>
      <c r="G9" s="16">
        <f t="shared" si="0"/>
        <v>173575.1372</v>
      </c>
      <c r="H9" s="27">
        <f>RA!J13</f>
        <v>27.239182459739801</v>
      </c>
      <c r="I9" s="20">
        <f>IFERROR(VLOOKUP(B9,RMS!C:E,3,FALSE),0)</f>
        <v>238555.89442478601</v>
      </c>
      <c r="J9" s="21">
        <f>IFERROR(VLOOKUP(B9,RMS!C:F,4,FALSE),0)</f>
        <v>173575.13846153801</v>
      </c>
      <c r="K9" s="22">
        <f t="shared" si="1"/>
        <v>-0.11252478600363247</v>
      </c>
      <c r="L9" s="22">
        <f t="shared" si="2"/>
        <v>-1.2615380110219121E-3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109242.2928</v>
      </c>
      <c r="F10" s="25">
        <f>IFERROR(VLOOKUP(C10,RA!B:I,8,0),0)</f>
        <v>25907.647400000002</v>
      </c>
      <c r="G10" s="16">
        <f t="shared" si="0"/>
        <v>83334.645399999994</v>
      </c>
      <c r="H10" s="27">
        <f>RA!J14</f>
        <v>23.715766793206701</v>
      </c>
      <c r="I10" s="20">
        <f>IFERROR(VLOOKUP(B10,RMS!C:E,3,FALSE),0)</f>
        <v>109242.295994017</v>
      </c>
      <c r="J10" s="21">
        <f>IFERROR(VLOOKUP(B10,RMS!C:F,4,FALSE),0)</f>
        <v>83334.644487179496</v>
      </c>
      <c r="K10" s="22">
        <f t="shared" si="1"/>
        <v>-3.1940170010784641E-3</v>
      </c>
      <c r="L10" s="22">
        <f t="shared" si="2"/>
        <v>9.128204983426258E-4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90931.331399999995</v>
      </c>
      <c r="F11" s="25">
        <f>IFERROR(VLOOKUP(C11,RA!B:I,8,0),0)</f>
        <v>14381.7176</v>
      </c>
      <c r="G11" s="16">
        <f t="shared" si="0"/>
        <v>76549.613799999992</v>
      </c>
      <c r="H11" s="27">
        <f>RA!J15</f>
        <v>15.8160200434501</v>
      </c>
      <c r="I11" s="20">
        <f>IFERROR(VLOOKUP(B11,RMS!C:E,3,FALSE),0)</f>
        <v>90931.353084615403</v>
      </c>
      <c r="J11" s="21">
        <f>IFERROR(VLOOKUP(B11,RMS!C:F,4,FALSE),0)</f>
        <v>76549.613705982905</v>
      </c>
      <c r="K11" s="22">
        <f t="shared" si="1"/>
        <v>-2.1684615407139063E-2</v>
      </c>
      <c r="L11" s="22">
        <f t="shared" si="2"/>
        <v>9.4017086667008698E-5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611243.40220000001</v>
      </c>
      <c r="F12" s="25">
        <f>IFERROR(VLOOKUP(C12,RA!B:I,8,0),0)</f>
        <v>25281.836299999999</v>
      </c>
      <c r="G12" s="16">
        <f t="shared" si="0"/>
        <v>585961.56590000005</v>
      </c>
      <c r="H12" s="27">
        <f>RA!J16</f>
        <v>4.1361323834343402</v>
      </c>
      <c r="I12" s="20">
        <f>IFERROR(VLOOKUP(B12,RMS!C:E,3,FALSE),0)</f>
        <v>611243.24387093994</v>
      </c>
      <c r="J12" s="21">
        <f>IFERROR(VLOOKUP(B12,RMS!C:F,4,FALSE),0)</f>
        <v>585961.56593504304</v>
      </c>
      <c r="K12" s="22">
        <f t="shared" si="1"/>
        <v>0.15832906006835401</v>
      </c>
      <c r="L12" s="22">
        <f t="shared" si="2"/>
        <v>-3.5042990930378437E-5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1068997.0031000001</v>
      </c>
      <c r="F13" s="25">
        <f>IFERROR(VLOOKUP(C13,RA!B:I,8,0),0)</f>
        <v>138017.91649999999</v>
      </c>
      <c r="G13" s="16">
        <f t="shared" si="0"/>
        <v>930979.08660000004</v>
      </c>
      <c r="H13" s="27">
        <f>RA!J17</f>
        <v>12.9109731926058</v>
      </c>
      <c r="I13" s="20">
        <f>IFERROR(VLOOKUP(B13,RMS!C:E,3,FALSE),0)</f>
        <v>1068997.0076136801</v>
      </c>
      <c r="J13" s="21">
        <f>IFERROR(VLOOKUP(B13,RMS!C:F,4,FALSE),0)</f>
        <v>930979.09234529897</v>
      </c>
      <c r="K13" s="22">
        <f t="shared" si="1"/>
        <v>-4.5136800035834312E-3</v>
      </c>
      <c r="L13" s="22">
        <f t="shared" si="2"/>
        <v>-5.7452989276498556E-3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2150140.0885000001</v>
      </c>
      <c r="F14" s="25">
        <f>IFERROR(VLOOKUP(C14,RA!B:I,8,0),0)</f>
        <v>390528.38699999999</v>
      </c>
      <c r="G14" s="16">
        <f t="shared" si="0"/>
        <v>1759611.7015</v>
      </c>
      <c r="H14" s="27">
        <f>RA!J18</f>
        <v>18.162927573358399</v>
      </c>
      <c r="I14" s="20">
        <f>IFERROR(VLOOKUP(B14,RMS!C:E,3,FALSE),0)</f>
        <v>2150140.2880187999</v>
      </c>
      <c r="J14" s="21">
        <f>IFERROR(VLOOKUP(B14,RMS!C:F,4,FALSE),0)</f>
        <v>1759611.6660931599</v>
      </c>
      <c r="K14" s="22">
        <f t="shared" si="1"/>
        <v>-0.19951879978179932</v>
      </c>
      <c r="L14" s="22">
        <f t="shared" si="2"/>
        <v>3.5406840033829212E-2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502568.28730000003</v>
      </c>
      <c r="F15" s="25">
        <f>IFERROR(VLOOKUP(C15,RA!B:I,8,0),0)</f>
        <v>55010.813099999999</v>
      </c>
      <c r="G15" s="16">
        <f t="shared" si="0"/>
        <v>447557.47420000006</v>
      </c>
      <c r="H15" s="27">
        <f>RA!J19</f>
        <v>10.945937992932301</v>
      </c>
      <c r="I15" s="20">
        <f>IFERROR(VLOOKUP(B15,RMS!C:E,3,FALSE),0)</f>
        <v>502568.23463247903</v>
      </c>
      <c r="J15" s="21">
        <f>IFERROR(VLOOKUP(B15,RMS!C:F,4,FALSE),0)</f>
        <v>447557.47443076898</v>
      </c>
      <c r="K15" s="22">
        <f t="shared" si="1"/>
        <v>5.2667520998511463E-2</v>
      </c>
      <c r="L15" s="22">
        <f t="shared" si="2"/>
        <v>-2.3076892830431461E-4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1078266.9439000001</v>
      </c>
      <c r="F16" s="25">
        <f>IFERROR(VLOOKUP(C16,RA!B:I,8,0),0)</f>
        <v>118154.8538</v>
      </c>
      <c r="G16" s="16">
        <f t="shared" si="0"/>
        <v>960112.09010000003</v>
      </c>
      <c r="H16" s="27">
        <f>RA!J20</f>
        <v>10.957848097674599</v>
      </c>
      <c r="I16" s="20">
        <f>IFERROR(VLOOKUP(B16,RMS!C:E,3,FALSE),0)</f>
        <v>1078267.1653</v>
      </c>
      <c r="J16" s="21">
        <f>IFERROR(VLOOKUP(B16,RMS!C:F,4,FALSE),0)</f>
        <v>960112.09010000003</v>
      </c>
      <c r="K16" s="22">
        <f t="shared" si="1"/>
        <v>-0.22139999992214143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359790.36479999998</v>
      </c>
      <c r="F17" s="25">
        <f>IFERROR(VLOOKUP(C17,RA!B:I,8,0),0)</f>
        <v>57836.270199999999</v>
      </c>
      <c r="G17" s="16">
        <f t="shared" si="0"/>
        <v>301954.09459999995</v>
      </c>
      <c r="H17" s="27">
        <f>RA!J21</f>
        <v>16.074991400103201</v>
      </c>
      <c r="I17" s="20">
        <f>IFERROR(VLOOKUP(B17,RMS!C:E,3,FALSE),0)</f>
        <v>359789.76896670402</v>
      </c>
      <c r="J17" s="21">
        <f>IFERROR(VLOOKUP(B17,RMS!C:F,4,FALSE),0)</f>
        <v>301954.09433272103</v>
      </c>
      <c r="K17" s="22">
        <f t="shared" si="1"/>
        <v>0.59583329595625401</v>
      </c>
      <c r="L17" s="22">
        <f t="shared" si="2"/>
        <v>2.6727892691269517E-4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1143282.6975</v>
      </c>
      <c r="F18" s="25">
        <f>IFERROR(VLOOKUP(C18,RA!B:I,8,0),0)</f>
        <v>79513.688200000004</v>
      </c>
      <c r="G18" s="16">
        <f t="shared" si="0"/>
        <v>1063769.0093</v>
      </c>
      <c r="H18" s="27">
        <f>RA!J22</f>
        <v>6.9548580044000898</v>
      </c>
      <c r="I18" s="20">
        <f>IFERROR(VLOOKUP(B18,RMS!C:E,3,FALSE),0)</f>
        <v>1143284.1157327101</v>
      </c>
      <c r="J18" s="21">
        <f>IFERROR(VLOOKUP(B18,RMS!C:F,4,FALSE),0)</f>
        <v>1063769.0095154201</v>
      </c>
      <c r="K18" s="22">
        <f t="shared" si="1"/>
        <v>-1.4182327101007104</v>
      </c>
      <c r="L18" s="22">
        <f t="shared" si="2"/>
        <v>-2.1542003378272057E-4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1680780.8681999999</v>
      </c>
      <c r="F19" s="25">
        <f>IFERROR(VLOOKUP(C19,RA!B:I,8,0),0)</f>
        <v>242577.4198</v>
      </c>
      <c r="G19" s="16">
        <f t="shared" si="0"/>
        <v>1438203.4483999999</v>
      </c>
      <c r="H19" s="27">
        <f>RA!J23</f>
        <v>14.432423904240601</v>
      </c>
      <c r="I19" s="20">
        <f>IFERROR(VLOOKUP(B19,RMS!C:E,3,FALSE),0)</f>
        <v>1680782.2649512801</v>
      </c>
      <c r="J19" s="21">
        <f>IFERROR(VLOOKUP(B19,RMS!C:F,4,FALSE),0)</f>
        <v>1438203.4675982899</v>
      </c>
      <c r="K19" s="22">
        <f t="shared" si="1"/>
        <v>-1.396751280175522</v>
      </c>
      <c r="L19" s="22">
        <f t="shared" si="2"/>
        <v>-1.9198290072381496E-2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298300.565</v>
      </c>
      <c r="F20" s="25">
        <f>IFERROR(VLOOKUP(C20,RA!B:I,8,0),0)</f>
        <v>43877.9568</v>
      </c>
      <c r="G20" s="16">
        <f t="shared" si="0"/>
        <v>254422.60820000002</v>
      </c>
      <c r="H20" s="27">
        <f>RA!J24</f>
        <v>14.709310657859501</v>
      </c>
      <c r="I20" s="20">
        <f>IFERROR(VLOOKUP(B20,RMS!C:E,3,FALSE),0)</f>
        <v>298300.64291276003</v>
      </c>
      <c r="J20" s="21">
        <f>IFERROR(VLOOKUP(B20,RMS!C:F,4,FALSE),0)</f>
        <v>254422.60281132301</v>
      </c>
      <c r="K20" s="22">
        <f t="shared" si="1"/>
        <v>-7.7912760025355965E-2</v>
      </c>
      <c r="L20" s="22">
        <f t="shared" si="2"/>
        <v>5.3886770037934184E-3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378171.29619999998</v>
      </c>
      <c r="F21" s="25">
        <f>IFERROR(VLOOKUP(C21,RA!B:I,8,0),0)</f>
        <v>30583.764500000001</v>
      </c>
      <c r="G21" s="16">
        <f t="shared" si="0"/>
        <v>347587.53169999999</v>
      </c>
      <c r="H21" s="27">
        <f>RA!J25</f>
        <v>8.0872781216651202</v>
      </c>
      <c r="I21" s="20">
        <f>IFERROR(VLOOKUP(B21,RMS!C:E,3,FALSE),0)</f>
        <v>378171.28786643199</v>
      </c>
      <c r="J21" s="21">
        <f>IFERROR(VLOOKUP(B21,RMS!C:F,4,FALSE),0)</f>
        <v>347587.52593928302</v>
      </c>
      <c r="K21" s="22">
        <f t="shared" si="1"/>
        <v>8.3335679955780506E-3</v>
      </c>
      <c r="L21" s="22">
        <f t="shared" si="2"/>
        <v>5.7607169728726149E-3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821225.52879999997</v>
      </c>
      <c r="F22" s="25">
        <f>IFERROR(VLOOKUP(C22,RA!B:I,8,0),0)</f>
        <v>178434.55009999999</v>
      </c>
      <c r="G22" s="16">
        <f t="shared" si="0"/>
        <v>642790.97869999998</v>
      </c>
      <c r="H22" s="27">
        <f>RA!J26</f>
        <v>21.727837706255201</v>
      </c>
      <c r="I22" s="20">
        <f>IFERROR(VLOOKUP(B22,RMS!C:E,3,FALSE),0)</f>
        <v>821225.51413940697</v>
      </c>
      <c r="J22" s="21">
        <f>IFERROR(VLOOKUP(B22,RMS!C:F,4,FALSE),0)</f>
        <v>642790.96591346699</v>
      </c>
      <c r="K22" s="22">
        <f t="shared" si="1"/>
        <v>1.4660593005828559E-2</v>
      </c>
      <c r="L22" s="22">
        <f t="shared" si="2"/>
        <v>1.2786532985046506E-2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251395.28950000001</v>
      </c>
      <c r="F23" s="25">
        <f>IFERROR(VLOOKUP(C23,RA!B:I,8,0),0)</f>
        <v>63352.665300000001</v>
      </c>
      <c r="G23" s="16">
        <f t="shared" si="0"/>
        <v>188042.62420000002</v>
      </c>
      <c r="H23" s="27">
        <f>RA!J27</f>
        <v>25.200418602115501</v>
      </c>
      <c r="I23" s="20">
        <f>IFERROR(VLOOKUP(B23,RMS!C:E,3,FALSE),0)</f>
        <v>251395.23254632801</v>
      </c>
      <c r="J23" s="21">
        <f>IFERROR(VLOOKUP(B23,RMS!C:F,4,FALSE),0)</f>
        <v>188042.627838257</v>
      </c>
      <c r="K23" s="22">
        <f t="shared" si="1"/>
        <v>5.6953671999508515E-2</v>
      </c>
      <c r="L23" s="22">
        <f t="shared" si="2"/>
        <v>-3.6382569815032184E-3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1165000.3461</v>
      </c>
      <c r="F24" s="25">
        <f>IFERROR(VLOOKUP(C24,RA!B:I,8,0),0)</f>
        <v>27973.4192</v>
      </c>
      <c r="G24" s="16">
        <f t="shared" si="0"/>
        <v>1137026.9269000001</v>
      </c>
      <c r="H24" s="27">
        <f>RA!J28</f>
        <v>2.4011511493232498</v>
      </c>
      <c r="I24" s="20">
        <f>IFERROR(VLOOKUP(B24,RMS!C:E,3,FALSE),0)</f>
        <v>1165000.36728584</v>
      </c>
      <c r="J24" s="21">
        <f>IFERROR(VLOOKUP(B24,RMS!C:F,4,FALSE),0)</f>
        <v>1137026.93662212</v>
      </c>
      <c r="K24" s="22">
        <f t="shared" si="1"/>
        <v>-2.1185840014368296E-2</v>
      </c>
      <c r="L24" s="22">
        <f t="shared" si="2"/>
        <v>-9.7221198957413435E-3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773908.16769999999</v>
      </c>
      <c r="F25" s="25">
        <f>IFERROR(VLOOKUP(C25,RA!B:I,8,0),0)</f>
        <v>104789.56600000001</v>
      </c>
      <c r="G25" s="16">
        <f t="shared" si="0"/>
        <v>669118.6017</v>
      </c>
      <c r="H25" s="27">
        <f>RA!J29</f>
        <v>13.540310126384499</v>
      </c>
      <c r="I25" s="20">
        <f>IFERROR(VLOOKUP(B25,RMS!C:E,3,FALSE),0)</f>
        <v>773908.926986726</v>
      </c>
      <c r="J25" s="21">
        <f>IFERROR(VLOOKUP(B25,RMS!C:F,4,FALSE),0)</f>
        <v>669118.59734302806</v>
      </c>
      <c r="K25" s="22">
        <f t="shared" si="1"/>
        <v>-0.759286726010032</v>
      </c>
      <c r="L25" s="22">
        <f t="shared" si="2"/>
        <v>4.3569719418883324E-3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892069.13119999995</v>
      </c>
      <c r="F26" s="25">
        <f>IFERROR(VLOOKUP(C26,RA!B:I,8,0),0)</f>
        <v>107715.63989999999</v>
      </c>
      <c r="G26" s="16">
        <f t="shared" si="0"/>
        <v>784353.49129999999</v>
      </c>
      <c r="H26" s="27">
        <f>RA!J30</f>
        <v>12.074808569499799</v>
      </c>
      <c r="I26" s="20">
        <f>IFERROR(VLOOKUP(B26,RMS!C:E,3,FALSE),0)</f>
        <v>892069.12191327405</v>
      </c>
      <c r="J26" s="21">
        <f>IFERROR(VLOOKUP(B26,RMS!C:F,4,FALSE),0)</f>
        <v>784353.49657583598</v>
      </c>
      <c r="K26" s="22">
        <f t="shared" si="1"/>
        <v>9.2867258936166763E-3</v>
      </c>
      <c r="L26" s="22">
        <f t="shared" si="2"/>
        <v>-5.275835981592536E-3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693723.49789999996</v>
      </c>
      <c r="F27" s="25">
        <f>IFERROR(VLOOKUP(C27,RA!B:I,8,0),0)</f>
        <v>37645.350899999998</v>
      </c>
      <c r="G27" s="16">
        <f t="shared" si="0"/>
        <v>656078.147</v>
      </c>
      <c r="H27" s="27">
        <f>RA!J31</f>
        <v>5.4265641878872302</v>
      </c>
      <c r="I27" s="20">
        <f>IFERROR(VLOOKUP(B27,RMS!C:E,3,FALSE),0)</f>
        <v>693723.50144159305</v>
      </c>
      <c r="J27" s="21">
        <f>IFERROR(VLOOKUP(B27,RMS!C:F,4,FALSE),0)</f>
        <v>656078.146669026</v>
      </c>
      <c r="K27" s="22">
        <f t="shared" si="1"/>
        <v>-3.5415930906310678E-3</v>
      </c>
      <c r="L27" s="22">
        <f t="shared" si="2"/>
        <v>3.3097399864345789E-4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126027.3431</v>
      </c>
      <c r="F28" s="25">
        <f>IFERROR(VLOOKUP(C28,RA!B:I,8,0),0)</f>
        <v>30751.0815</v>
      </c>
      <c r="G28" s="16">
        <f t="shared" si="0"/>
        <v>95276.261599999998</v>
      </c>
      <c r="H28" s="27">
        <f>RA!J32</f>
        <v>24.400325154518001</v>
      </c>
      <c r="I28" s="20">
        <f>IFERROR(VLOOKUP(B28,RMS!C:E,3,FALSE),0)</f>
        <v>126027.246891362</v>
      </c>
      <c r="J28" s="21">
        <f>IFERROR(VLOOKUP(B28,RMS!C:F,4,FALSE),0)</f>
        <v>95276.281855869602</v>
      </c>
      <c r="K28" s="22">
        <f t="shared" si="1"/>
        <v>9.6208638002281077E-2</v>
      </c>
      <c r="L28" s="22">
        <f t="shared" si="2"/>
        <v>-2.0255869603715837E-2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14.2552711524392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250206.6465</v>
      </c>
      <c r="F30" s="25">
        <f>IFERROR(VLOOKUP(C30,RA!B:I,8,0),0)</f>
        <v>35667.635900000001</v>
      </c>
      <c r="G30" s="16">
        <f t="shared" si="0"/>
        <v>214539.01060000001</v>
      </c>
      <c r="H30" s="27">
        <f>RA!J34</f>
        <v>11.261790786519899</v>
      </c>
      <c r="I30" s="20">
        <f>IFERROR(VLOOKUP(B30,RMS!C:E,3,FALSE),0)</f>
        <v>250206.64670000001</v>
      </c>
      <c r="J30" s="21">
        <f>IFERROR(VLOOKUP(B30,RMS!C:F,4,FALSE),0)</f>
        <v>214539.02439999999</v>
      </c>
      <c r="K30" s="22">
        <f t="shared" si="1"/>
        <v>-2.0000000949949026E-4</v>
      </c>
      <c r="L30" s="22">
        <f t="shared" si="2"/>
        <v>-1.3799999986076728E-2</v>
      </c>
      <c r="M30" s="32"/>
    </row>
    <row r="31" spans="1:13" s="36" customFormat="1" ht="12" thickBot="1">
      <c r="A31" s="71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-8.5939568413228393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104385.53</v>
      </c>
      <c r="F32" s="25">
        <f>IFERROR(VLOOKUP(C32,RA!B:I,8,0),0)</f>
        <v>11755.68</v>
      </c>
      <c r="G32" s="16">
        <f t="shared" si="0"/>
        <v>92629.85</v>
      </c>
      <c r="H32" s="27">
        <f>RA!J34</f>
        <v>11.261790786519899</v>
      </c>
      <c r="I32" s="20">
        <f>IFERROR(VLOOKUP(B32,RMS!C:E,3,FALSE),0)</f>
        <v>104385.53</v>
      </c>
      <c r="J32" s="21">
        <f>IFERROR(VLOOKUP(B32,RMS!C:F,4,FALSE),0)</f>
        <v>92629.85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339028</v>
      </c>
      <c r="F33" s="25">
        <f>IFERROR(VLOOKUP(C33,RA!B:I,8,0),0)</f>
        <v>-29135.919999999998</v>
      </c>
      <c r="G33" s="16">
        <f t="shared" si="0"/>
        <v>368163.92</v>
      </c>
      <c r="H33" s="27">
        <f>RA!J34</f>
        <v>11.261790786519899</v>
      </c>
      <c r="I33" s="20">
        <f>IFERROR(VLOOKUP(B33,RMS!C:E,3,FALSE),0)</f>
        <v>339028</v>
      </c>
      <c r="J33" s="21">
        <f>IFERROR(VLOOKUP(B33,RMS!C:F,4,FALSE),0)</f>
        <v>368163.92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23257.27</v>
      </c>
      <c r="F34" s="25">
        <f>IFERROR(VLOOKUP(C34,RA!B:I,8,0),0)</f>
        <v>1108.51</v>
      </c>
      <c r="G34" s="16">
        <f t="shared" si="0"/>
        <v>22148.760000000002</v>
      </c>
      <c r="H34" s="27">
        <f>RA!J35</f>
        <v>-8.5939568413228393</v>
      </c>
      <c r="I34" s="20">
        <f>IFERROR(VLOOKUP(B34,RMS!C:E,3,FALSE),0)</f>
        <v>23257.27</v>
      </c>
      <c r="J34" s="21">
        <f>IFERROR(VLOOKUP(B34,RMS!C:F,4,FALSE),0)</f>
        <v>22148.76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107032.62</v>
      </c>
      <c r="F35" s="25">
        <f>IFERROR(VLOOKUP(C35,RA!B:I,8,0),0)</f>
        <v>-8468.17</v>
      </c>
      <c r="G35" s="16">
        <f t="shared" si="0"/>
        <v>115500.79</v>
      </c>
      <c r="H35" s="27">
        <f>RA!J34</f>
        <v>11.261790786519899</v>
      </c>
      <c r="I35" s="20">
        <f>IFERROR(VLOOKUP(B35,RMS!C:E,3,FALSE),0)</f>
        <v>107032.62</v>
      </c>
      <c r="J35" s="21">
        <f>IFERROR(VLOOKUP(B35,RMS!C:F,4,FALSE),0)</f>
        <v>115500.79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0.6</v>
      </c>
      <c r="F36" s="25">
        <f>IFERROR(VLOOKUP(C36,RA!B:I,8,0),0)</f>
        <v>-1136.1500000000001</v>
      </c>
      <c r="G36" s="16">
        <f t="shared" si="0"/>
        <v>1136.75</v>
      </c>
      <c r="H36" s="27">
        <f>RA!J35</f>
        <v>-8.5939568413228393</v>
      </c>
      <c r="I36" s="20">
        <f>IFERROR(VLOOKUP(B36,RMS!C:E,3,FALSE),0)</f>
        <v>0.6</v>
      </c>
      <c r="J36" s="21">
        <f>IFERROR(VLOOKUP(B36,RMS!C:F,4,FALSE),0)</f>
        <v>1136.75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6580.3418000000001</v>
      </c>
      <c r="F37" s="25">
        <f>IFERROR(VLOOKUP(C37,RA!B:I,8,0),0)</f>
        <v>582.36339999999996</v>
      </c>
      <c r="G37" s="16">
        <f t="shared" si="0"/>
        <v>5997.9784</v>
      </c>
      <c r="H37" s="27">
        <f>RA!J35</f>
        <v>-8.5939568413228393</v>
      </c>
      <c r="I37" s="20">
        <f>IFERROR(VLOOKUP(B37,RMS!C:E,3,FALSE),0)</f>
        <v>6580.3418803418799</v>
      </c>
      <c r="J37" s="21">
        <f>IFERROR(VLOOKUP(B37,RMS!C:F,4,FALSE),0)</f>
        <v>5997.9786324786301</v>
      </c>
      <c r="K37" s="22">
        <f t="shared" si="1"/>
        <v>-8.0341879765910562E-5</v>
      </c>
      <c r="L37" s="22">
        <f t="shared" si="2"/>
        <v>-2.3247863009601133E-4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431563.85509999999</v>
      </c>
      <c r="F38" s="25">
        <f>IFERROR(VLOOKUP(C38,RA!B:I,8,0),0)</f>
        <v>19395.678599999999</v>
      </c>
      <c r="G38" s="16">
        <f t="shared" si="0"/>
        <v>412168.1765</v>
      </c>
      <c r="H38" s="27">
        <f>RA!J36</f>
        <v>4.7662945822962</v>
      </c>
      <c r="I38" s="20">
        <f>IFERROR(VLOOKUP(B38,RMS!C:E,3,FALSE),0)</f>
        <v>431563.85212051298</v>
      </c>
      <c r="J38" s="21">
        <f>IFERROR(VLOOKUP(B38,RMS!C:F,4,FALSE),0)</f>
        <v>412168.17699572601</v>
      </c>
      <c r="K38" s="22">
        <f t="shared" si="1"/>
        <v>2.9794870060868561E-3</v>
      </c>
      <c r="L38" s="22">
        <f t="shared" si="2"/>
        <v>-4.9572600983083248E-4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67106.75</v>
      </c>
      <c r="F39" s="25">
        <f>IFERROR(VLOOKUP(C39,RA!B:I,8,0),0)</f>
        <v>-392.33</v>
      </c>
      <c r="G39" s="16">
        <f t="shared" si="0"/>
        <v>67499.08</v>
      </c>
      <c r="H39" s="27">
        <f>RA!J37</f>
        <v>-7.9117655907143103</v>
      </c>
      <c r="I39" s="20">
        <f>IFERROR(VLOOKUP(B39,RMS!C:E,3,FALSE),0)</f>
        <v>67106.75</v>
      </c>
      <c r="J39" s="21">
        <f>IFERROR(VLOOKUP(B39,RMS!C:F,4,FALSE),0)</f>
        <v>67499.08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39406.089999999997</v>
      </c>
      <c r="F40" s="25">
        <f>IFERROR(VLOOKUP(C40,RA!B:I,8,0),0)</f>
        <v>5573.68</v>
      </c>
      <c r="G40" s="16">
        <f t="shared" si="0"/>
        <v>33832.409999999996</v>
      </c>
      <c r="H40" s="27">
        <f>RA!J38</f>
        <v>-189358.33333333299</v>
      </c>
      <c r="I40" s="20">
        <f>IFERROR(VLOOKUP(B40,RMS!C:E,3,FALSE),0)</f>
        <v>39406.089999999997</v>
      </c>
      <c r="J40" s="21">
        <f>IFERROR(VLOOKUP(B40,RMS!C:F,4,FALSE),0)</f>
        <v>33832.410000000003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8.8500478804915605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6132.8491999999997</v>
      </c>
      <c r="F42" s="25">
        <f>IFERROR(VLOOKUP(C42,RA!B:I,8,0),0)</f>
        <v>1087.6733999999999</v>
      </c>
      <c r="G42" s="16">
        <f t="shared" si="0"/>
        <v>5045.1758</v>
      </c>
      <c r="H42" s="27">
        <f>RA!J39</f>
        <v>8.8500478804915605</v>
      </c>
      <c r="I42" s="20">
        <f>VLOOKUP(B42,RMS!C:E,3,FALSE)</f>
        <v>6132.84925497315</v>
      </c>
      <c r="J42" s="21">
        <f>IFERROR(VLOOKUP(B42,RMS!C:F,4,FALSE),0)</f>
        <v>5045.1757053172996</v>
      </c>
      <c r="K42" s="22">
        <f t="shared" si="1"/>
        <v>-5.4973150326986797E-5</v>
      </c>
      <c r="L42" s="22">
        <f t="shared" si="2"/>
        <v>9.4682700364501216E-5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.85546875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16999135.291700002</v>
      </c>
      <c r="E7" s="63"/>
      <c r="F7" s="63"/>
      <c r="G7" s="52">
        <v>14862116.486199999</v>
      </c>
      <c r="H7" s="53">
        <v>14.3789668684423</v>
      </c>
      <c r="I7" s="52">
        <v>2185660.7322</v>
      </c>
      <c r="J7" s="53">
        <v>12.85748183478</v>
      </c>
      <c r="K7" s="52">
        <v>1664825.8969000001</v>
      </c>
      <c r="L7" s="53">
        <v>11.201808964731599</v>
      </c>
      <c r="M7" s="53">
        <v>0.31284642812790497</v>
      </c>
      <c r="N7" s="52">
        <v>393292945.88819999</v>
      </c>
      <c r="O7" s="52">
        <v>393292945.88819999</v>
      </c>
      <c r="P7" s="52">
        <v>808431</v>
      </c>
      <c r="Q7" s="52">
        <v>853902</v>
      </c>
      <c r="R7" s="53">
        <v>-5.3250841431452303</v>
      </c>
      <c r="S7" s="52">
        <v>21.027317472610498</v>
      </c>
      <c r="T7" s="52">
        <v>21.350626652355899</v>
      </c>
      <c r="U7" s="54">
        <v>-1.53756740566884</v>
      </c>
    </row>
    <row r="8" spans="1:23" ht="12" thickBot="1">
      <c r="A8" s="84">
        <v>42746</v>
      </c>
      <c r="B8" s="72" t="s">
        <v>6</v>
      </c>
      <c r="C8" s="73"/>
      <c r="D8" s="55">
        <v>712354.8578</v>
      </c>
      <c r="E8" s="58"/>
      <c r="F8" s="58"/>
      <c r="G8" s="55">
        <v>661314.25080000004</v>
      </c>
      <c r="H8" s="56">
        <v>7.7180564214751799</v>
      </c>
      <c r="I8" s="55">
        <v>202100.56020000001</v>
      </c>
      <c r="J8" s="56">
        <v>28.3707702680876</v>
      </c>
      <c r="K8" s="55">
        <v>153333.133</v>
      </c>
      <c r="L8" s="56">
        <v>23.186122605782501</v>
      </c>
      <c r="M8" s="56">
        <v>0.31804885379861098</v>
      </c>
      <c r="N8" s="55">
        <v>15253345.9373</v>
      </c>
      <c r="O8" s="55">
        <v>15253345.9373</v>
      </c>
      <c r="P8" s="55">
        <v>20296</v>
      </c>
      <c r="Q8" s="55">
        <v>24106</v>
      </c>
      <c r="R8" s="56">
        <v>-15.805193727702701</v>
      </c>
      <c r="S8" s="55">
        <v>35.098288224280601</v>
      </c>
      <c r="T8" s="55">
        <v>33.670489774330001</v>
      </c>
      <c r="U8" s="57">
        <v>4.0680002421396297</v>
      </c>
    </row>
    <row r="9" spans="1:23" ht="12" thickBot="1">
      <c r="A9" s="85"/>
      <c r="B9" s="72" t="s">
        <v>7</v>
      </c>
      <c r="C9" s="73"/>
      <c r="D9" s="55">
        <v>98971.647899999996</v>
      </c>
      <c r="E9" s="58"/>
      <c r="F9" s="58"/>
      <c r="G9" s="55">
        <v>61858.002899999999</v>
      </c>
      <c r="H9" s="56">
        <v>59.998130007524097</v>
      </c>
      <c r="I9" s="55">
        <v>25970.555400000001</v>
      </c>
      <c r="J9" s="56">
        <v>26.240399095143299</v>
      </c>
      <c r="K9" s="55">
        <v>15172.7801</v>
      </c>
      <c r="L9" s="56">
        <v>24.528402775188901</v>
      </c>
      <c r="M9" s="56">
        <v>0.71165437242447105</v>
      </c>
      <c r="N9" s="55">
        <v>1260207.3163999999</v>
      </c>
      <c r="O9" s="55">
        <v>1260207.3163999999</v>
      </c>
      <c r="P9" s="55">
        <v>5286</v>
      </c>
      <c r="Q9" s="55">
        <v>5698</v>
      </c>
      <c r="R9" s="56">
        <v>-7.2306072306072302</v>
      </c>
      <c r="S9" s="55">
        <v>18.723353745743498</v>
      </c>
      <c r="T9" s="55">
        <v>17.735339838539801</v>
      </c>
      <c r="U9" s="57">
        <v>5.2769066942841398</v>
      </c>
    </row>
    <row r="10" spans="1:23" ht="12" thickBot="1">
      <c r="A10" s="85"/>
      <c r="B10" s="72" t="s">
        <v>8</v>
      </c>
      <c r="C10" s="73"/>
      <c r="D10" s="55">
        <v>127495.34970000001</v>
      </c>
      <c r="E10" s="58"/>
      <c r="F10" s="58"/>
      <c r="G10" s="55">
        <v>88940.387900000002</v>
      </c>
      <c r="H10" s="56">
        <v>43.349217054629001</v>
      </c>
      <c r="I10" s="55">
        <v>36735.605199999998</v>
      </c>
      <c r="J10" s="56">
        <v>28.813290277990401</v>
      </c>
      <c r="K10" s="55">
        <v>27870.9431</v>
      </c>
      <c r="L10" s="56">
        <v>31.336655661246599</v>
      </c>
      <c r="M10" s="56">
        <v>0.31806107415145202</v>
      </c>
      <c r="N10" s="55">
        <v>2312514.8914999999</v>
      </c>
      <c r="O10" s="55">
        <v>2312514.8914999999</v>
      </c>
      <c r="P10" s="55">
        <v>88949</v>
      </c>
      <c r="Q10" s="55">
        <v>90866</v>
      </c>
      <c r="R10" s="56">
        <v>-2.1096999977989501</v>
      </c>
      <c r="S10" s="55">
        <v>1.4333533789025199</v>
      </c>
      <c r="T10" s="55">
        <v>1.4980391631633401</v>
      </c>
      <c r="U10" s="57">
        <v>-4.5128985784615603</v>
      </c>
    </row>
    <row r="11" spans="1:23" ht="12" thickBot="1">
      <c r="A11" s="85"/>
      <c r="B11" s="72" t="s">
        <v>9</v>
      </c>
      <c r="C11" s="73"/>
      <c r="D11" s="55">
        <v>66017.565900000001</v>
      </c>
      <c r="E11" s="58"/>
      <c r="F11" s="58"/>
      <c r="G11" s="55">
        <v>63878.4876</v>
      </c>
      <c r="H11" s="56">
        <v>3.3486677289460398</v>
      </c>
      <c r="I11" s="55">
        <v>13418.941699999999</v>
      </c>
      <c r="J11" s="56">
        <v>20.326319998417301</v>
      </c>
      <c r="K11" s="55">
        <v>14769.2359</v>
      </c>
      <c r="L11" s="56">
        <v>23.120829022257599</v>
      </c>
      <c r="M11" s="56">
        <v>-9.1426138030606993E-2</v>
      </c>
      <c r="N11" s="55">
        <v>1015502.0377</v>
      </c>
      <c r="O11" s="55">
        <v>1015502.0377</v>
      </c>
      <c r="P11" s="55">
        <v>2647</v>
      </c>
      <c r="Q11" s="55">
        <v>2621</v>
      </c>
      <c r="R11" s="56">
        <v>0.99198779091949096</v>
      </c>
      <c r="S11" s="55">
        <v>24.940523573857199</v>
      </c>
      <c r="T11" s="55">
        <v>23.560096299122499</v>
      </c>
      <c r="U11" s="57">
        <v>5.5348768867935698</v>
      </c>
    </row>
    <row r="12" spans="1:23" ht="12" thickBot="1">
      <c r="A12" s="85"/>
      <c r="B12" s="72" t="s">
        <v>10</v>
      </c>
      <c r="C12" s="73"/>
      <c r="D12" s="55">
        <v>185975.0907</v>
      </c>
      <c r="E12" s="58"/>
      <c r="F12" s="58"/>
      <c r="G12" s="55">
        <v>195263.2451</v>
      </c>
      <c r="H12" s="56">
        <v>-4.7567346303413398</v>
      </c>
      <c r="I12" s="55">
        <v>34081.229599999999</v>
      </c>
      <c r="J12" s="56">
        <v>18.325695915361599</v>
      </c>
      <c r="K12" s="55">
        <v>27199.321400000001</v>
      </c>
      <c r="L12" s="56">
        <v>13.9295653854725</v>
      </c>
      <c r="M12" s="56">
        <v>0.253017643300469</v>
      </c>
      <c r="N12" s="55">
        <v>6390274.7589999996</v>
      </c>
      <c r="O12" s="55">
        <v>6390274.7589999996</v>
      </c>
      <c r="P12" s="55">
        <v>1168</v>
      </c>
      <c r="Q12" s="55">
        <v>1747</v>
      </c>
      <c r="R12" s="56">
        <v>-33.1425300515169</v>
      </c>
      <c r="S12" s="55">
        <v>159.22524888698601</v>
      </c>
      <c r="T12" s="55">
        <v>143.84105374928501</v>
      </c>
      <c r="U12" s="57">
        <v>9.6619067925722497</v>
      </c>
    </row>
    <row r="13" spans="1:23" ht="12" thickBot="1">
      <c r="A13" s="85"/>
      <c r="B13" s="72" t="s">
        <v>11</v>
      </c>
      <c r="C13" s="73"/>
      <c r="D13" s="55">
        <v>238555.7819</v>
      </c>
      <c r="E13" s="58"/>
      <c r="F13" s="58"/>
      <c r="G13" s="55">
        <v>240390.25459999999</v>
      </c>
      <c r="H13" s="56">
        <v>-0.76312274099984401</v>
      </c>
      <c r="I13" s="55">
        <v>64980.644699999997</v>
      </c>
      <c r="J13" s="56">
        <v>27.239182459739801</v>
      </c>
      <c r="K13" s="55">
        <v>67857.817999999999</v>
      </c>
      <c r="L13" s="56">
        <v>28.228190079049899</v>
      </c>
      <c r="M13" s="56">
        <v>-4.2400026773628002E-2</v>
      </c>
      <c r="N13" s="55">
        <v>5884919.4397999998</v>
      </c>
      <c r="O13" s="55">
        <v>5884919.4397999998</v>
      </c>
      <c r="P13" s="55">
        <v>7510</v>
      </c>
      <c r="Q13" s="55">
        <v>7835</v>
      </c>
      <c r="R13" s="56">
        <v>-4.1480536056158304</v>
      </c>
      <c r="S13" s="55">
        <v>31.765084141145099</v>
      </c>
      <c r="T13" s="55">
        <v>30.986683088704499</v>
      </c>
      <c r="U13" s="57">
        <v>2.4504926509303702</v>
      </c>
    </row>
    <row r="14" spans="1:23" ht="12" thickBot="1">
      <c r="A14" s="85"/>
      <c r="B14" s="72" t="s">
        <v>12</v>
      </c>
      <c r="C14" s="73"/>
      <c r="D14" s="55">
        <v>109242.2928</v>
      </c>
      <c r="E14" s="58"/>
      <c r="F14" s="58"/>
      <c r="G14" s="55">
        <v>121389.55190000001</v>
      </c>
      <c r="H14" s="56">
        <v>-10.006840712293601</v>
      </c>
      <c r="I14" s="55">
        <v>25907.647400000002</v>
      </c>
      <c r="J14" s="56">
        <v>23.715766793206701</v>
      </c>
      <c r="K14" s="55">
        <v>22701.051599999999</v>
      </c>
      <c r="L14" s="56">
        <v>18.7009929970752</v>
      </c>
      <c r="M14" s="56">
        <v>0.141253183178527</v>
      </c>
      <c r="N14" s="55">
        <v>1921678.8951999999</v>
      </c>
      <c r="O14" s="55">
        <v>1921678.8951999999</v>
      </c>
      <c r="P14" s="55">
        <v>2440</v>
      </c>
      <c r="Q14" s="55">
        <v>1863</v>
      </c>
      <c r="R14" s="56">
        <v>30.971551261406301</v>
      </c>
      <c r="S14" s="55">
        <v>44.771431475409798</v>
      </c>
      <c r="T14" s="55">
        <v>55.105574986580798</v>
      </c>
      <c r="U14" s="57">
        <v>-23.082003792634701</v>
      </c>
    </row>
    <row r="15" spans="1:23" ht="12" thickBot="1">
      <c r="A15" s="85"/>
      <c r="B15" s="72" t="s">
        <v>13</v>
      </c>
      <c r="C15" s="73"/>
      <c r="D15" s="55">
        <v>90931.331399999995</v>
      </c>
      <c r="E15" s="58"/>
      <c r="F15" s="58"/>
      <c r="G15" s="55">
        <v>97628.906600000002</v>
      </c>
      <c r="H15" s="56">
        <v>-6.86023784681002</v>
      </c>
      <c r="I15" s="55">
        <v>14381.7176</v>
      </c>
      <c r="J15" s="56">
        <v>15.8160200434501</v>
      </c>
      <c r="K15" s="55">
        <v>12498.811400000001</v>
      </c>
      <c r="L15" s="56">
        <v>12.802367490613699</v>
      </c>
      <c r="M15" s="56">
        <v>0.150646820704887</v>
      </c>
      <c r="N15" s="55">
        <v>1806120.6502</v>
      </c>
      <c r="O15" s="55">
        <v>1806120.6502</v>
      </c>
      <c r="P15" s="55">
        <v>2833</v>
      </c>
      <c r="Q15" s="55">
        <v>3543</v>
      </c>
      <c r="R15" s="56">
        <v>-20.0395145357042</v>
      </c>
      <c r="S15" s="55">
        <v>32.097187222026101</v>
      </c>
      <c r="T15" s="55">
        <v>29.061986423934499</v>
      </c>
      <c r="U15" s="57">
        <v>9.4562828110020494</v>
      </c>
    </row>
    <row r="16" spans="1:23" ht="12" thickBot="1">
      <c r="A16" s="85"/>
      <c r="B16" s="72" t="s">
        <v>14</v>
      </c>
      <c r="C16" s="73"/>
      <c r="D16" s="55">
        <v>611243.40220000001</v>
      </c>
      <c r="E16" s="58"/>
      <c r="F16" s="58"/>
      <c r="G16" s="55">
        <v>489483.40480000002</v>
      </c>
      <c r="H16" s="56">
        <v>24.875204390177501</v>
      </c>
      <c r="I16" s="55">
        <v>25281.836299999999</v>
      </c>
      <c r="J16" s="56">
        <v>4.1361323834343402</v>
      </c>
      <c r="K16" s="55">
        <v>20603.456699999999</v>
      </c>
      <c r="L16" s="56">
        <v>4.2092247659383801</v>
      </c>
      <c r="M16" s="56">
        <v>0.22706770364411699</v>
      </c>
      <c r="N16" s="55">
        <v>12786508.687899999</v>
      </c>
      <c r="O16" s="55">
        <v>12786508.687899999</v>
      </c>
      <c r="P16" s="55">
        <v>29706</v>
      </c>
      <c r="Q16" s="55">
        <v>32227</v>
      </c>
      <c r="R16" s="56">
        <v>-7.8226331957675299</v>
      </c>
      <c r="S16" s="55">
        <v>20.576429078300698</v>
      </c>
      <c r="T16" s="55">
        <v>20.702591265088301</v>
      </c>
      <c r="U16" s="57">
        <v>-0.61313936595853102</v>
      </c>
    </row>
    <row r="17" spans="1:21" ht="12" thickBot="1">
      <c r="A17" s="85"/>
      <c r="B17" s="72" t="s">
        <v>15</v>
      </c>
      <c r="C17" s="73"/>
      <c r="D17" s="55">
        <v>1068997.0031000001</v>
      </c>
      <c r="E17" s="58"/>
      <c r="F17" s="58"/>
      <c r="G17" s="55">
        <v>477910.86859999999</v>
      </c>
      <c r="H17" s="56">
        <v>123.68124965049201</v>
      </c>
      <c r="I17" s="55">
        <v>138017.91649999999</v>
      </c>
      <c r="J17" s="56">
        <v>12.9109731926058</v>
      </c>
      <c r="K17" s="55">
        <v>59981.563499999997</v>
      </c>
      <c r="L17" s="56">
        <v>12.5507845585749</v>
      </c>
      <c r="M17" s="56">
        <v>1.30100564984439</v>
      </c>
      <c r="N17" s="55">
        <v>31460514.312800001</v>
      </c>
      <c r="O17" s="55">
        <v>31460514.312800001</v>
      </c>
      <c r="P17" s="55">
        <v>10412</v>
      </c>
      <c r="Q17" s="55">
        <v>10241</v>
      </c>
      <c r="R17" s="56">
        <v>1.6697588126159499</v>
      </c>
      <c r="S17" s="55">
        <v>102.66970832693001</v>
      </c>
      <c r="T17" s="55">
        <v>116.60092219509799</v>
      </c>
      <c r="U17" s="57">
        <v>-13.568962155621</v>
      </c>
    </row>
    <row r="18" spans="1:21" ht="12" customHeight="1" thickBot="1">
      <c r="A18" s="85"/>
      <c r="B18" s="72" t="s">
        <v>16</v>
      </c>
      <c r="C18" s="73"/>
      <c r="D18" s="55">
        <v>2150140.0885000001</v>
      </c>
      <c r="E18" s="58"/>
      <c r="F18" s="58"/>
      <c r="G18" s="55">
        <v>1412867.3907000001</v>
      </c>
      <c r="H18" s="56">
        <v>52.182724483061399</v>
      </c>
      <c r="I18" s="55">
        <v>390528.38699999999</v>
      </c>
      <c r="J18" s="56">
        <v>18.162927573358399</v>
      </c>
      <c r="K18" s="55">
        <v>233540.81390000001</v>
      </c>
      <c r="L18" s="56">
        <v>16.5295635979179</v>
      </c>
      <c r="M18" s="56">
        <v>0.67220615736665501</v>
      </c>
      <c r="N18" s="55">
        <v>43476082.857100002</v>
      </c>
      <c r="O18" s="55">
        <v>43476082.857100002</v>
      </c>
      <c r="P18" s="55">
        <v>66717</v>
      </c>
      <c r="Q18" s="55">
        <v>71202</v>
      </c>
      <c r="R18" s="56">
        <v>-6.2989803657200598</v>
      </c>
      <c r="S18" s="55">
        <v>32.227769361631999</v>
      </c>
      <c r="T18" s="55">
        <v>31.1297416364709</v>
      </c>
      <c r="U18" s="57">
        <v>3.4070857118281301</v>
      </c>
    </row>
    <row r="19" spans="1:21" ht="12" customHeight="1" thickBot="1">
      <c r="A19" s="85"/>
      <c r="B19" s="72" t="s">
        <v>17</v>
      </c>
      <c r="C19" s="73"/>
      <c r="D19" s="55">
        <v>502568.28730000003</v>
      </c>
      <c r="E19" s="58"/>
      <c r="F19" s="58"/>
      <c r="G19" s="55">
        <v>463888.53980000003</v>
      </c>
      <c r="H19" s="56">
        <v>8.3381554363632908</v>
      </c>
      <c r="I19" s="55">
        <v>55010.813099999999</v>
      </c>
      <c r="J19" s="56">
        <v>10.945937992932301</v>
      </c>
      <c r="K19" s="55">
        <v>55732.968999999997</v>
      </c>
      <c r="L19" s="56">
        <v>12.014301759648699</v>
      </c>
      <c r="M19" s="56">
        <v>-1.2957427407106E-2</v>
      </c>
      <c r="N19" s="55">
        <v>9192898.2921999991</v>
      </c>
      <c r="O19" s="55">
        <v>9192898.2921999991</v>
      </c>
      <c r="P19" s="55">
        <v>10037</v>
      </c>
      <c r="Q19" s="55">
        <v>10703</v>
      </c>
      <c r="R19" s="56">
        <v>-6.2225544239932802</v>
      </c>
      <c r="S19" s="55">
        <v>50.071563943409402</v>
      </c>
      <c r="T19" s="55">
        <v>45.798034504344599</v>
      </c>
      <c r="U19" s="57">
        <v>8.5348431375036107</v>
      </c>
    </row>
    <row r="20" spans="1:21" ht="12" thickBot="1">
      <c r="A20" s="85"/>
      <c r="B20" s="72" t="s">
        <v>18</v>
      </c>
      <c r="C20" s="73"/>
      <c r="D20" s="55">
        <v>1078266.9439000001</v>
      </c>
      <c r="E20" s="58"/>
      <c r="F20" s="58"/>
      <c r="G20" s="55">
        <v>1034267.7425000001</v>
      </c>
      <c r="H20" s="56">
        <v>4.2541403537972098</v>
      </c>
      <c r="I20" s="55">
        <v>118154.8538</v>
      </c>
      <c r="J20" s="56">
        <v>10.957848097674599</v>
      </c>
      <c r="K20" s="55">
        <v>101910.0046</v>
      </c>
      <c r="L20" s="56">
        <v>9.8533484524680492</v>
      </c>
      <c r="M20" s="56">
        <v>0.15940387073635701</v>
      </c>
      <c r="N20" s="55">
        <v>26927154.288199998</v>
      </c>
      <c r="O20" s="55">
        <v>26927154.288199998</v>
      </c>
      <c r="P20" s="55">
        <v>36779</v>
      </c>
      <c r="Q20" s="55">
        <v>41814</v>
      </c>
      <c r="R20" s="56">
        <v>-12.041421533457701</v>
      </c>
      <c r="S20" s="55">
        <v>29.317462244759199</v>
      </c>
      <c r="T20" s="55">
        <v>34.944813383077403</v>
      </c>
      <c r="U20" s="57">
        <v>-19.194537000978499</v>
      </c>
    </row>
    <row r="21" spans="1:21" ht="12" customHeight="1" thickBot="1">
      <c r="A21" s="85"/>
      <c r="B21" s="72" t="s">
        <v>19</v>
      </c>
      <c r="C21" s="73"/>
      <c r="D21" s="55">
        <v>359790.36479999998</v>
      </c>
      <c r="E21" s="58"/>
      <c r="F21" s="58"/>
      <c r="G21" s="55">
        <v>340861.58919999999</v>
      </c>
      <c r="H21" s="56">
        <v>5.5532146184102498</v>
      </c>
      <c r="I21" s="55">
        <v>57836.270199999999</v>
      </c>
      <c r="J21" s="56">
        <v>16.074991400103201</v>
      </c>
      <c r="K21" s="55">
        <v>47829.359199999999</v>
      </c>
      <c r="L21" s="56">
        <v>14.0319005471562</v>
      </c>
      <c r="M21" s="56">
        <v>0.20922109698680599</v>
      </c>
      <c r="N21" s="55">
        <v>5793079.6177000003</v>
      </c>
      <c r="O21" s="55">
        <v>5793079.6177000003</v>
      </c>
      <c r="P21" s="55">
        <v>25337</v>
      </c>
      <c r="Q21" s="55">
        <v>28056</v>
      </c>
      <c r="R21" s="56">
        <v>-9.6913316224693506</v>
      </c>
      <c r="S21" s="55">
        <v>14.2001959505861</v>
      </c>
      <c r="T21" s="55">
        <v>15.572444322070099</v>
      </c>
      <c r="U21" s="57">
        <v>-9.6635875748419409</v>
      </c>
    </row>
    <row r="22" spans="1:21" ht="12" customHeight="1" thickBot="1">
      <c r="A22" s="85"/>
      <c r="B22" s="72" t="s">
        <v>20</v>
      </c>
      <c r="C22" s="73"/>
      <c r="D22" s="55">
        <v>1143282.6975</v>
      </c>
      <c r="E22" s="58"/>
      <c r="F22" s="58"/>
      <c r="G22" s="55">
        <v>965667.26870000002</v>
      </c>
      <c r="H22" s="56">
        <v>18.3930256887664</v>
      </c>
      <c r="I22" s="55">
        <v>79513.688200000004</v>
      </c>
      <c r="J22" s="56">
        <v>6.9548580044000898</v>
      </c>
      <c r="K22" s="55">
        <v>85636.130999999994</v>
      </c>
      <c r="L22" s="56">
        <v>8.8680784547336895</v>
      </c>
      <c r="M22" s="56">
        <v>-7.1493687635187E-2</v>
      </c>
      <c r="N22" s="55">
        <v>15295845.346899999</v>
      </c>
      <c r="O22" s="55">
        <v>15295845.346899999</v>
      </c>
      <c r="P22" s="55">
        <v>58819</v>
      </c>
      <c r="Q22" s="55">
        <v>62246</v>
      </c>
      <c r="R22" s="56">
        <v>-5.5055746553995499</v>
      </c>
      <c r="S22" s="55">
        <v>19.437302529794799</v>
      </c>
      <c r="T22" s="55">
        <v>18.588932567554501</v>
      </c>
      <c r="U22" s="57">
        <v>4.3646486488534801</v>
      </c>
    </row>
    <row r="23" spans="1:21" ht="12" thickBot="1">
      <c r="A23" s="85"/>
      <c r="B23" s="72" t="s">
        <v>21</v>
      </c>
      <c r="C23" s="73"/>
      <c r="D23" s="55">
        <v>1680780.8681999999</v>
      </c>
      <c r="E23" s="58"/>
      <c r="F23" s="58"/>
      <c r="G23" s="55">
        <v>1991835.3894</v>
      </c>
      <c r="H23" s="56">
        <v>-15.6164772880001</v>
      </c>
      <c r="I23" s="55">
        <v>242577.4198</v>
      </c>
      <c r="J23" s="56">
        <v>14.432423904240601</v>
      </c>
      <c r="K23" s="55">
        <v>163733.21909999999</v>
      </c>
      <c r="L23" s="56">
        <v>8.2202183961256594</v>
      </c>
      <c r="M23" s="56">
        <v>0.48154064968237098</v>
      </c>
      <c r="N23" s="55">
        <v>55146968.439099997</v>
      </c>
      <c r="O23" s="55">
        <v>55146968.439099997</v>
      </c>
      <c r="P23" s="55">
        <v>52196</v>
      </c>
      <c r="Q23" s="55">
        <v>60092</v>
      </c>
      <c r="R23" s="56">
        <v>-13.1398522265859</v>
      </c>
      <c r="S23" s="55">
        <v>32.201334742125802</v>
      </c>
      <c r="T23" s="55">
        <v>35.7242043849431</v>
      </c>
      <c r="U23" s="57">
        <v>-10.9401354665235</v>
      </c>
    </row>
    <row r="24" spans="1:21" ht="12" thickBot="1">
      <c r="A24" s="85"/>
      <c r="B24" s="72" t="s">
        <v>22</v>
      </c>
      <c r="C24" s="73"/>
      <c r="D24" s="55">
        <v>298300.565</v>
      </c>
      <c r="E24" s="58"/>
      <c r="F24" s="58"/>
      <c r="G24" s="55">
        <v>254615.63070000001</v>
      </c>
      <c r="H24" s="56">
        <v>17.1572083692975</v>
      </c>
      <c r="I24" s="55">
        <v>43877.9568</v>
      </c>
      <c r="J24" s="56">
        <v>14.709310657859501</v>
      </c>
      <c r="K24" s="55">
        <v>37863.975899999998</v>
      </c>
      <c r="L24" s="56">
        <v>14.8710335637693</v>
      </c>
      <c r="M24" s="56">
        <v>0.15883120451700899</v>
      </c>
      <c r="N24" s="55">
        <v>4248740.2274000002</v>
      </c>
      <c r="O24" s="55">
        <v>4248740.2274000002</v>
      </c>
      <c r="P24" s="55">
        <v>25142</v>
      </c>
      <c r="Q24" s="55">
        <v>25154</v>
      </c>
      <c r="R24" s="56">
        <v>-4.7706130237734998E-2</v>
      </c>
      <c r="S24" s="55">
        <v>11.8646314931191</v>
      </c>
      <c r="T24" s="55">
        <v>11.900424632265199</v>
      </c>
      <c r="U24" s="57">
        <v>-0.301679316099492</v>
      </c>
    </row>
    <row r="25" spans="1:21" ht="12" thickBot="1">
      <c r="A25" s="85"/>
      <c r="B25" s="72" t="s">
        <v>23</v>
      </c>
      <c r="C25" s="73"/>
      <c r="D25" s="55">
        <v>378171.29619999998</v>
      </c>
      <c r="E25" s="58"/>
      <c r="F25" s="58"/>
      <c r="G25" s="55">
        <v>302091.3689</v>
      </c>
      <c r="H25" s="56">
        <v>25.184409464271901</v>
      </c>
      <c r="I25" s="55">
        <v>30583.764500000001</v>
      </c>
      <c r="J25" s="56">
        <v>8.0872781216651202</v>
      </c>
      <c r="K25" s="55">
        <v>26246.306700000001</v>
      </c>
      <c r="L25" s="56">
        <v>8.6882014522858508</v>
      </c>
      <c r="M25" s="56">
        <v>0.16525973919218101</v>
      </c>
      <c r="N25" s="55">
        <v>8844938.5146999992</v>
      </c>
      <c r="O25" s="55">
        <v>8844938.5146999992</v>
      </c>
      <c r="P25" s="55">
        <v>18031</v>
      </c>
      <c r="Q25" s="55">
        <v>17908</v>
      </c>
      <c r="R25" s="56">
        <v>0.68684386866204605</v>
      </c>
      <c r="S25" s="55">
        <v>20.973395607564701</v>
      </c>
      <c r="T25" s="55">
        <v>21.115813100290399</v>
      </c>
      <c r="U25" s="57">
        <v>-0.67903879462541505</v>
      </c>
    </row>
    <row r="26" spans="1:21" ht="12" thickBot="1">
      <c r="A26" s="85"/>
      <c r="B26" s="72" t="s">
        <v>24</v>
      </c>
      <c r="C26" s="73"/>
      <c r="D26" s="55">
        <v>821225.52879999997</v>
      </c>
      <c r="E26" s="58"/>
      <c r="F26" s="58"/>
      <c r="G26" s="55">
        <v>637213.48380000005</v>
      </c>
      <c r="H26" s="56">
        <v>28.877613182735999</v>
      </c>
      <c r="I26" s="55">
        <v>178434.55009999999</v>
      </c>
      <c r="J26" s="56">
        <v>21.727837706255201</v>
      </c>
      <c r="K26" s="55">
        <v>141320.0962</v>
      </c>
      <c r="L26" s="56">
        <v>22.177825766843899</v>
      </c>
      <c r="M26" s="56">
        <v>0.26262686552006498</v>
      </c>
      <c r="N26" s="55">
        <v>11660649.7368</v>
      </c>
      <c r="O26" s="55">
        <v>11660649.7368</v>
      </c>
      <c r="P26" s="55">
        <v>46426</v>
      </c>
      <c r="Q26" s="55">
        <v>49806</v>
      </c>
      <c r="R26" s="56">
        <v>-6.78633096414086</v>
      </c>
      <c r="S26" s="55">
        <v>17.688914160168899</v>
      </c>
      <c r="T26" s="55">
        <v>16.947403959362301</v>
      </c>
      <c r="U26" s="57">
        <v>4.1919486639617798</v>
      </c>
    </row>
    <row r="27" spans="1:21" ht="12" thickBot="1">
      <c r="A27" s="85"/>
      <c r="B27" s="72" t="s">
        <v>25</v>
      </c>
      <c r="C27" s="73"/>
      <c r="D27" s="55">
        <v>251395.28950000001</v>
      </c>
      <c r="E27" s="58"/>
      <c r="F27" s="58"/>
      <c r="G27" s="55">
        <v>233294.39850000001</v>
      </c>
      <c r="H27" s="56">
        <v>7.7588193785973001</v>
      </c>
      <c r="I27" s="55">
        <v>63352.665300000001</v>
      </c>
      <c r="J27" s="56">
        <v>25.200418602115501</v>
      </c>
      <c r="K27" s="55">
        <v>61510.327299999997</v>
      </c>
      <c r="L27" s="56">
        <v>26.365968362502301</v>
      </c>
      <c r="M27" s="56">
        <v>2.9951685852921999E-2</v>
      </c>
      <c r="N27" s="55">
        <v>3054059.5200999998</v>
      </c>
      <c r="O27" s="55">
        <v>3054059.5200999998</v>
      </c>
      <c r="P27" s="55">
        <v>28803</v>
      </c>
      <c r="Q27" s="55">
        <v>29563</v>
      </c>
      <c r="R27" s="56">
        <v>-2.5707810438724099</v>
      </c>
      <c r="S27" s="55">
        <v>8.7280939311877201</v>
      </c>
      <c r="T27" s="55">
        <v>8.4204462368501201</v>
      </c>
      <c r="U27" s="57">
        <v>3.5247981605502998</v>
      </c>
    </row>
    <row r="28" spans="1:21" ht="12" thickBot="1">
      <c r="A28" s="85"/>
      <c r="B28" s="72" t="s">
        <v>26</v>
      </c>
      <c r="C28" s="73"/>
      <c r="D28" s="55">
        <v>1165000.3461</v>
      </c>
      <c r="E28" s="58"/>
      <c r="F28" s="58"/>
      <c r="G28" s="55">
        <v>1104860.8051</v>
      </c>
      <c r="H28" s="56">
        <v>5.4431780657253901</v>
      </c>
      <c r="I28" s="55">
        <v>27973.4192</v>
      </c>
      <c r="J28" s="56">
        <v>2.4011511493232498</v>
      </c>
      <c r="K28" s="55">
        <v>37494.773800000003</v>
      </c>
      <c r="L28" s="56">
        <v>3.3936196873783002</v>
      </c>
      <c r="M28" s="56">
        <v>-0.25393817951236702</v>
      </c>
      <c r="N28" s="55">
        <v>19725846.8539</v>
      </c>
      <c r="O28" s="55">
        <v>19725846.8539</v>
      </c>
      <c r="P28" s="55">
        <v>41419</v>
      </c>
      <c r="Q28" s="55">
        <v>40440</v>
      </c>
      <c r="R28" s="56">
        <v>2.4208704253214601</v>
      </c>
      <c r="S28" s="55">
        <v>28.127196361573201</v>
      </c>
      <c r="T28" s="55">
        <v>27.821215452522299</v>
      </c>
      <c r="U28" s="57">
        <v>1.0878471679778201</v>
      </c>
    </row>
    <row r="29" spans="1:21" ht="12" thickBot="1">
      <c r="A29" s="85"/>
      <c r="B29" s="72" t="s">
        <v>27</v>
      </c>
      <c r="C29" s="73"/>
      <c r="D29" s="55">
        <v>773908.16769999999</v>
      </c>
      <c r="E29" s="58"/>
      <c r="F29" s="58"/>
      <c r="G29" s="55">
        <v>728065.05409999995</v>
      </c>
      <c r="H29" s="56">
        <v>6.2965683274922597</v>
      </c>
      <c r="I29" s="55">
        <v>104789.56600000001</v>
      </c>
      <c r="J29" s="56">
        <v>13.540310126384499</v>
      </c>
      <c r="K29" s="55">
        <v>115981.37270000001</v>
      </c>
      <c r="L29" s="56">
        <v>15.930083726291601</v>
      </c>
      <c r="M29" s="56">
        <v>-9.6496587680065998E-2</v>
      </c>
      <c r="N29" s="55">
        <v>9111091.7978000008</v>
      </c>
      <c r="O29" s="55">
        <v>9111091.7978000008</v>
      </c>
      <c r="P29" s="55">
        <v>110130</v>
      </c>
      <c r="Q29" s="55">
        <v>115021</v>
      </c>
      <c r="R29" s="56">
        <v>-4.2522669773345703</v>
      </c>
      <c r="S29" s="55">
        <v>7.0272238963043696</v>
      </c>
      <c r="T29" s="55">
        <v>6.8246546291546801</v>
      </c>
      <c r="U29" s="57">
        <v>2.8826357340944102</v>
      </c>
    </row>
    <row r="30" spans="1:21" ht="12" thickBot="1">
      <c r="A30" s="85"/>
      <c r="B30" s="72" t="s">
        <v>28</v>
      </c>
      <c r="C30" s="73"/>
      <c r="D30" s="55">
        <v>892069.13119999995</v>
      </c>
      <c r="E30" s="58"/>
      <c r="F30" s="58"/>
      <c r="G30" s="55">
        <v>674029.18449999997</v>
      </c>
      <c r="H30" s="56">
        <v>32.348739745111203</v>
      </c>
      <c r="I30" s="55">
        <v>107715.63989999999</v>
      </c>
      <c r="J30" s="56">
        <v>12.074808569499799</v>
      </c>
      <c r="K30" s="55">
        <v>88694.760800000004</v>
      </c>
      <c r="L30" s="56">
        <v>13.158890273541299</v>
      </c>
      <c r="M30" s="56">
        <v>0.2144532431052</v>
      </c>
      <c r="N30" s="55">
        <v>14033374.4988</v>
      </c>
      <c r="O30" s="55">
        <v>14033374.4988</v>
      </c>
      <c r="P30" s="55">
        <v>60193</v>
      </c>
      <c r="Q30" s="55">
        <v>62536</v>
      </c>
      <c r="R30" s="56">
        <v>-3.7466419342458801</v>
      </c>
      <c r="S30" s="55">
        <v>14.8201473792634</v>
      </c>
      <c r="T30" s="55">
        <v>14.320333730971001</v>
      </c>
      <c r="U30" s="57">
        <v>3.37252819085833</v>
      </c>
    </row>
    <row r="31" spans="1:21" ht="12" thickBot="1">
      <c r="A31" s="85"/>
      <c r="B31" s="72" t="s">
        <v>29</v>
      </c>
      <c r="C31" s="73"/>
      <c r="D31" s="55">
        <v>693723.49789999996</v>
      </c>
      <c r="E31" s="58"/>
      <c r="F31" s="58"/>
      <c r="G31" s="55">
        <v>612087.59739999997</v>
      </c>
      <c r="H31" s="56">
        <v>13.3372904216275</v>
      </c>
      <c r="I31" s="55">
        <v>37645.350899999998</v>
      </c>
      <c r="J31" s="56">
        <v>5.4265641878872302</v>
      </c>
      <c r="K31" s="55">
        <v>26582.0432</v>
      </c>
      <c r="L31" s="56">
        <v>4.3428495060043799</v>
      </c>
      <c r="M31" s="56">
        <v>0.41619478295031898</v>
      </c>
      <c r="N31" s="55">
        <v>42513720.561499998</v>
      </c>
      <c r="O31" s="55">
        <v>42513720.561499998</v>
      </c>
      <c r="P31" s="55">
        <v>20753</v>
      </c>
      <c r="Q31" s="55">
        <v>21576</v>
      </c>
      <c r="R31" s="56">
        <v>-3.8144234334445701</v>
      </c>
      <c r="S31" s="55">
        <v>33.427624820507901</v>
      </c>
      <c r="T31" s="55">
        <v>28.008348257323</v>
      </c>
      <c r="U31" s="57">
        <v>16.211970166244601</v>
      </c>
    </row>
    <row r="32" spans="1:21" ht="12" thickBot="1">
      <c r="A32" s="85"/>
      <c r="B32" s="72" t="s">
        <v>30</v>
      </c>
      <c r="C32" s="73"/>
      <c r="D32" s="55">
        <v>126027.3431</v>
      </c>
      <c r="E32" s="58"/>
      <c r="F32" s="58"/>
      <c r="G32" s="55">
        <v>102096.997</v>
      </c>
      <c r="H32" s="56">
        <v>23.438834444856401</v>
      </c>
      <c r="I32" s="55">
        <v>30751.0815</v>
      </c>
      <c r="J32" s="56">
        <v>24.400325154518001</v>
      </c>
      <c r="K32" s="55">
        <v>28048.398099999999</v>
      </c>
      <c r="L32" s="56">
        <v>27.472304694720801</v>
      </c>
      <c r="M32" s="56">
        <v>9.6357852251106005E-2</v>
      </c>
      <c r="N32" s="55">
        <v>1568806.1645</v>
      </c>
      <c r="O32" s="55">
        <v>1568806.1645</v>
      </c>
      <c r="P32" s="55">
        <v>21085</v>
      </c>
      <c r="Q32" s="55">
        <v>21357</v>
      </c>
      <c r="R32" s="56">
        <v>-1.2735871142950801</v>
      </c>
      <c r="S32" s="55">
        <v>5.9771089921745304</v>
      </c>
      <c r="T32" s="55">
        <v>5.7893048836447099</v>
      </c>
      <c r="U32" s="57">
        <v>3.1420559467077598</v>
      </c>
    </row>
    <row r="33" spans="1:21" ht="12" thickBot="1">
      <c r="A33" s="85"/>
      <c r="B33" s="72" t="s">
        <v>31</v>
      </c>
      <c r="C33" s="73"/>
      <c r="D33" s="55">
        <v>250206.6465</v>
      </c>
      <c r="E33" s="58"/>
      <c r="F33" s="58"/>
      <c r="G33" s="55">
        <v>210490.80179999999</v>
      </c>
      <c r="H33" s="56">
        <v>18.8682091380584</v>
      </c>
      <c r="I33" s="55">
        <v>35667.635900000001</v>
      </c>
      <c r="J33" s="56">
        <v>14.2552711524392</v>
      </c>
      <c r="K33" s="55">
        <v>17397.607400000001</v>
      </c>
      <c r="L33" s="56">
        <v>8.2652577933217799</v>
      </c>
      <c r="M33" s="56">
        <v>1.0501460390467301</v>
      </c>
      <c r="N33" s="55">
        <v>4137847.9783000001</v>
      </c>
      <c r="O33" s="55">
        <v>4137847.9783000001</v>
      </c>
      <c r="P33" s="55">
        <v>12893</v>
      </c>
      <c r="Q33" s="55">
        <v>13233</v>
      </c>
      <c r="R33" s="56">
        <v>-2.5693342401571799</v>
      </c>
      <c r="S33" s="55">
        <v>19.406394671527199</v>
      </c>
      <c r="T33" s="55">
        <v>18.834612295020001</v>
      </c>
      <c r="U33" s="57">
        <v>2.9463606516571099</v>
      </c>
    </row>
    <row r="34" spans="1:21" ht="12" customHeight="1" thickBot="1">
      <c r="A34" s="85"/>
      <c r="B34" s="72" t="s">
        <v>61</v>
      </c>
      <c r="C34" s="73"/>
      <c r="D34" s="55">
        <v>104385.53</v>
      </c>
      <c r="E34" s="58"/>
      <c r="F34" s="58"/>
      <c r="G34" s="55">
        <v>113411.16</v>
      </c>
      <c r="H34" s="56">
        <v>-7.9583261470917002</v>
      </c>
      <c r="I34" s="55">
        <v>11755.68</v>
      </c>
      <c r="J34" s="56">
        <v>11.261790786519899</v>
      </c>
      <c r="K34" s="55">
        <v>1675.78</v>
      </c>
      <c r="L34" s="56">
        <v>1.47761472504117</v>
      </c>
      <c r="M34" s="56">
        <v>6.0150497081955896</v>
      </c>
      <c r="N34" s="55">
        <v>5148711.6100000003</v>
      </c>
      <c r="O34" s="55">
        <v>5148711.6100000003</v>
      </c>
      <c r="P34" s="55">
        <v>70</v>
      </c>
      <c r="Q34" s="55">
        <v>82</v>
      </c>
      <c r="R34" s="56">
        <v>-14.634146341463399</v>
      </c>
      <c r="S34" s="55">
        <v>1491.22185714286</v>
      </c>
      <c r="T34" s="55">
        <v>1566.52109756098</v>
      </c>
      <c r="U34" s="57">
        <v>-5.0494995132642302</v>
      </c>
    </row>
    <row r="35" spans="1:21" ht="12" customHeight="1" thickBot="1">
      <c r="A35" s="85"/>
      <c r="B35" s="72" t="s">
        <v>35</v>
      </c>
      <c r="C35" s="73"/>
      <c r="D35" s="55">
        <v>339028</v>
      </c>
      <c r="E35" s="58"/>
      <c r="F35" s="58"/>
      <c r="G35" s="55">
        <v>272588.09000000003</v>
      </c>
      <c r="H35" s="56">
        <v>24.373739146123398</v>
      </c>
      <c r="I35" s="55">
        <v>-29135.919999999998</v>
      </c>
      <c r="J35" s="56">
        <v>-8.5939568413228393</v>
      </c>
      <c r="K35" s="55">
        <v>-32834.25</v>
      </c>
      <c r="L35" s="56">
        <v>-12.045372195094799</v>
      </c>
      <c r="M35" s="56">
        <v>-0.11263634771618</v>
      </c>
      <c r="N35" s="55">
        <v>10132144.880000001</v>
      </c>
      <c r="O35" s="55">
        <v>10132144.880000001</v>
      </c>
      <c r="P35" s="55">
        <v>127</v>
      </c>
      <c r="Q35" s="55">
        <v>96</v>
      </c>
      <c r="R35" s="56">
        <v>32.2916666666667</v>
      </c>
      <c r="S35" s="55">
        <v>2669.5118110236199</v>
      </c>
      <c r="T35" s="55">
        <v>2483.7512499999998</v>
      </c>
      <c r="U35" s="57">
        <v>6.9585967088264198</v>
      </c>
    </row>
    <row r="36" spans="1:21" ht="12" customHeight="1" thickBot="1">
      <c r="A36" s="85"/>
      <c r="B36" s="72" t="s">
        <v>36</v>
      </c>
      <c r="C36" s="73"/>
      <c r="D36" s="55">
        <v>23257.27</v>
      </c>
      <c r="E36" s="58"/>
      <c r="F36" s="58"/>
      <c r="G36" s="55">
        <v>91536.73</v>
      </c>
      <c r="H36" s="56">
        <v>-74.592417710355207</v>
      </c>
      <c r="I36" s="55">
        <v>1108.51</v>
      </c>
      <c r="J36" s="56">
        <v>4.7662945822962</v>
      </c>
      <c r="K36" s="55">
        <v>-1412.91</v>
      </c>
      <c r="L36" s="56">
        <v>-1.54354432368296</v>
      </c>
      <c r="M36" s="56">
        <v>-1.7845581105661401</v>
      </c>
      <c r="N36" s="55">
        <v>3406706.12</v>
      </c>
      <c r="O36" s="55">
        <v>3406706.12</v>
      </c>
      <c r="P36" s="55">
        <v>9</v>
      </c>
      <c r="Q36" s="55">
        <v>13</v>
      </c>
      <c r="R36" s="56">
        <v>-30.769230769230798</v>
      </c>
      <c r="S36" s="55">
        <v>2584.1411111111101</v>
      </c>
      <c r="T36" s="55">
        <v>1346.2853846153801</v>
      </c>
      <c r="U36" s="57">
        <v>47.902017470070803</v>
      </c>
    </row>
    <row r="37" spans="1:21" ht="12" customHeight="1" thickBot="1">
      <c r="A37" s="85"/>
      <c r="B37" s="72" t="s">
        <v>37</v>
      </c>
      <c r="C37" s="73"/>
      <c r="D37" s="55">
        <v>107032.62</v>
      </c>
      <c r="E37" s="58"/>
      <c r="F37" s="58"/>
      <c r="G37" s="55">
        <v>150024.82</v>
      </c>
      <c r="H37" s="56">
        <v>-28.656724933914301</v>
      </c>
      <c r="I37" s="55">
        <v>-8468.17</v>
      </c>
      <c r="J37" s="56">
        <v>-7.9117655907143103</v>
      </c>
      <c r="K37" s="55">
        <v>-21163.27</v>
      </c>
      <c r="L37" s="56">
        <v>-14.106512509063499</v>
      </c>
      <c r="M37" s="56">
        <v>-0.59986476570019698</v>
      </c>
      <c r="N37" s="55">
        <v>5790193.5999999996</v>
      </c>
      <c r="O37" s="55">
        <v>5790193.5999999996</v>
      </c>
      <c r="P37" s="55">
        <v>77</v>
      </c>
      <c r="Q37" s="55">
        <v>71</v>
      </c>
      <c r="R37" s="56">
        <v>8.4507042253521192</v>
      </c>
      <c r="S37" s="55">
        <v>1390.0340259740301</v>
      </c>
      <c r="T37" s="55">
        <v>1610.67436619718</v>
      </c>
      <c r="U37" s="57">
        <v>-15.8730172139887</v>
      </c>
    </row>
    <row r="38" spans="1:21" ht="12" customHeight="1" thickBot="1">
      <c r="A38" s="85"/>
      <c r="B38" s="72" t="s">
        <v>74</v>
      </c>
      <c r="C38" s="73"/>
      <c r="D38" s="55">
        <v>0.6</v>
      </c>
      <c r="E38" s="58"/>
      <c r="F38" s="58"/>
      <c r="G38" s="58"/>
      <c r="H38" s="58"/>
      <c r="I38" s="55">
        <v>-1136.1500000000001</v>
      </c>
      <c r="J38" s="56">
        <v>-189358.33333333299</v>
      </c>
      <c r="K38" s="58"/>
      <c r="L38" s="58"/>
      <c r="M38" s="58"/>
      <c r="N38" s="55">
        <v>0.6</v>
      </c>
      <c r="O38" s="55">
        <v>0.6</v>
      </c>
      <c r="P38" s="55">
        <v>1</v>
      </c>
      <c r="Q38" s="58"/>
      <c r="R38" s="58"/>
      <c r="S38" s="55">
        <v>0.6</v>
      </c>
      <c r="T38" s="58"/>
      <c r="U38" s="67"/>
    </row>
    <row r="39" spans="1:21" ht="12" customHeight="1" thickBot="1">
      <c r="A39" s="85"/>
      <c r="B39" s="72" t="s">
        <v>32</v>
      </c>
      <c r="C39" s="73"/>
      <c r="D39" s="55">
        <v>6580.3418000000001</v>
      </c>
      <c r="E39" s="58"/>
      <c r="F39" s="58"/>
      <c r="G39" s="55">
        <v>53131.623099999997</v>
      </c>
      <c r="H39" s="56">
        <v>-87.615018295949596</v>
      </c>
      <c r="I39" s="55">
        <v>582.36339999999996</v>
      </c>
      <c r="J39" s="56">
        <v>8.8500478804915605</v>
      </c>
      <c r="K39" s="55">
        <v>3187.221</v>
      </c>
      <c r="L39" s="56">
        <v>5.9987269615333902</v>
      </c>
      <c r="M39" s="56">
        <v>-0.81728176364299798</v>
      </c>
      <c r="N39" s="55">
        <v>270292.73190000001</v>
      </c>
      <c r="O39" s="55">
        <v>270292.73190000001</v>
      </c>
      <c r="P39" s="55">
        <v>50</v>
      </c>
      <c r="Q39" s="55">
        <v>56</v>
      </c>
      <c r="R39" s="56">
        <v>-10.714285714285699</v>
      </c>
      <c r="S39" s="55">
        <v>131.60683599999999</v>
      </c>
      <c r="T39" s="55">
        <v>368.89498214285697</v>
      </c>
      <c r="U39" s="57">
        <v>-180.30077567008499</v>
      </c>
    </row>
    <row r="40" spans="1:21" ht="12" customHeight="1" thickBot="1">
      <c r="A40" s="85"/>
      <c r="B40" s="72" t="s">
        <v>33</v>
      </c>
      <c r="C40" s="73"/>
      <c r="D40" s="55">
        <v>431563.85509999999</v>
      </c>
      <c r="E40" s="58"/>
      <c r="F40" s="58"/>
      <c r="G40" s="55">
        <v>408299.52970000001</v>
      </c>
      <c r="H40" s="56">
        <v>5.6978575060063301</v>
      </c>
      <c r="I40" s="55">
        <v>19395.678599999999</v>
      </c>
      <c r="J40" s="56">
        <v>4.4942778156214498</v>
      </c>
      <c r="K40" s="55">
        <v>21188.076400000002</v>
      </c>
      <c r="L40" s="56">
        <v>5.1893462663471697</v>
      </c>
      <c r="M40" s="56">
        <v>-8.4594644939074995E-2</v>
      </c>
      <c r="N40" s="55">
        <v>7385251.8081</v>
      </c>
      <c r="O40" s="55">
        <v>7385251.8081</v>
      </c>
      <c r="P40" s="55">
        <v>1952</v>
      </c>
      <c r="Q40" s="55">
        <v>1998</v>
      </c>
      <c r="R40" s="56">
        <v>-2.3023023023023099</v>
      </c>
      <c r="S40" s="55">
        <v>221.08804052254101</v>
      </c>
      <c r="T40" s="55">
        <v>220.10165550550599</v>
      </c>
      <c r="U40" s="57">
        <v>0.44615032758180101</v>
      </c>
    </row>
    <row r="41" spans="1:21" ht="12" thickBot="1">
      <c r="A41" s="85"/>
      <c r="B41" s="72" t="s">
        <v>38</v>
      </c>
      <c r="C41" s="73"/>
      <c r="D41" s="55">
        <v>67106.75</v>
      </c>
      <c r="E41" s="58"/>
      <c r="F41" s="58"/>
      <c r="G41" s="55">
        <v>126499.15</v>
      </c>
      <c r="H41" s="56">
        <v>-46.950829313872902</v>
      </c>
      <c r="I41" s="55">
        <v>-392.33</v>
      </c>
      <c r="J41" s="56">
        <v>-0.58463567375860104</v>
      </c>
      <c r="K41" s="55">
        <v>-7950.25</v>
      </c>
      <c r="L41" s="56">
        <v>-6.2848248387439796</v>
      </c>
      <c r="M41" s="56">
        <v>-0.95065186629351295</v>
      </c>
      <c r="N41" s="55">
        <v>4190746.48</v>
      </c>
      <c r="O41" s="55">
        <v>4190746.48</v>
      </c>
      <c r="P41" s="55">
        <v>77</v>
      </c>
      <c r="Q41" s="55">
        <v>75</v>
      </c>
      <c r="R41" s="56">
        <v>2.6666666666666599</v>
      </c>
      <c r="S41" s="55">
        <v>871.516233766234</v>
      </c>
      <c r="T41" s="55">
        <v>1159.4736</v>
      </c>
      <c r="U41" s="57">
        <v>-33.040964135500502</v>
      </c>
    </row>
    <row r="42" spans="1:21" ht="12" customHeight="1" thickBot="1">
      <c r="A42" s="85"/>
      <c r="B42" s="72" t="s">
        <v>39</v>
      </c>
      <c r="C42" s="73"/>
      <c r="D42" s="55">
        <v>39406.089999999997</v>
      </c>
      <c r="E42" s="58"/>
      <c r="F42" s="58"/>
      <c r="G42" s="55">
        <v>68164.990000000005</v>
      </c>
      <c r="H42" s="56">
        <v>-42.190133087381099</v>
      </c>
      <c r="I42" s="55">
        <v>5573.68</v>
      </c>
      <c r="J42" s="56">
        <v>14.144209689416</v>
      </c>
      <c r="K42" s="55">
        <v>9287.52</v>
      </c>
      <c r="L42" s="56">
        <v>13.625058846190701</v>
      </c>
      <c r="M42" s="56">
        <v>-0.39987423984012999</v>
      </c>
      <c r="N42" s="55">
        <v>2076245.54</v>
      </c>
      <c r="O42" s="55">
        <v>2076245.54</v>
      </c>
      <c r="P42" s="55">
        <v>56</v>
      </c>
      <c r="Q42" s="55">
        <v>47</v>
      </c>
      <c r="R42" s="56">
        <v>19.148936170212799</v>
      </c>
      <c r="S42" s="55">
        <v>703.680178571429</v>
      </c>
      <c r="T42" s="55">
        <v>902.20127659574496</v>
      </c>
      <c r="U42" s="57">
        <v>-28.211836011544701</v>
      </c>
    </row>
    <row r="43" spans="1:21" ht="12" thickBot="1">
      <c r="A43" s="86"/>
      <c r="B43" s="72" t="s">
        <v>34</v>
      </c>
      <c r="C43" s="73"/>
      <c r="D43" s="59">
        <v>6132.8491999999997</v>
      </c>
      <c r="E43" s="60"/>
      <c r="F43" s="60"/>
      <c r="G43" s="59">
        <v>12169.790499999999</v>
      </c>
      <c r="H43" s="61">
        <v>-49.605959116551801</v>
      </c>
      <c r="I43" s="59">
        <v>1087.6733999999999</v>
      </c>
      <c r="J43" s="61">
        <v>17.735205359362201</v>
      </c>
      <c r="K43" s="59">
        <v>1337.7058999999999</v>
      </c>
      <c r="L43" s="61">
        <v>10.9920207747208</v>
      </c>
      <c r="M43" s="61">
        <v>-0.18691141303929401</v>
      </c>
      <c r="N43" s="59">
        <v>69960.895399999994</v>
      </c>
      <c r="O43" s="59">
        <v>69960.895399999994</v>
      </c>
      <c r="P43" s="59">
        <v>5</v>
      </c>
      <c r="Q43" s="59">
        <v>10</v>
      </c>
      <c r="R43" s="61">
        <v>-50</v>
      </c>
      <c r="S43" s="59">
        <v>1226.5698400000001</v>
      </c>
      <c r="T43" s="59">
        <v>934.30526999999995</v>
      </c>
      <c r="U43" s="62">
        <v>23.827796874575</v>
      </c>
    </row>
  </sheetData>
  <mergeCells count="41"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42746</v>
      </c>
      <c r="C2" s="65">
        <v>12</v>
      </c>
      <c r="D2" s="65">
        <v>52677</v>
      </c>
      <c r="E2" s="65">
        <v>712355.64490170905</v>
      </c>
      <c r="F2" s="65">
        <v>510254.29509829002</v>
      </c>
      <c r="G2" s="37"/>
      <c r="H2" s="37"/>
    </row>
    <row r="3" spans="1:8">
      <c r="A3" s="65">
        <v>2</v>
      </c>
      <c r="B3" s="66">
        <v>42746</v>
      </c>
      <c r="C3" s="65">
        <v>13</v>
      </c>
      <c r="D3" s="65">
        <v>10822</v>
      </c>
      <c r="E3" s="65">
        <v>98971.707811965796</v>
      </c>
      <c r="F3" s="65">
        <v>73001.082835897396</v>
      </c>
      <c r="G3" s="37"/>
      <c r="H3" s="37"/>
    </row>
    <row r="4" spans="1:8">
      <c r="A4" s="65">
        <v>3</v>
      </c>
      <c r="B4" s="66">
        <v>42746</v>
      </c>
      <c r="C4" s="65">
        <v>14</v>
      </c>
      <c r="D4" s="65">
        <v>102859</v>
      </c>
      <c r="E4" s="65">
        <v>127497.143579033</v>
      </c>
      <c r="F4" s="65">
        <v>90759.745041781294</v>
      </c>
      <c r="G4" s="37"/>
      <c r="H4" s="37"/>
    </row>
    <row r="5" spans="1:8">
      <c r="A5" s="65">
        <v>4</v>
      </c>
      <c r="B5" s="66">
        <v>42746</v>
      </c>
      <c r="C5" s="65">
        <v>15</v>
      </c>
      <c r="D5" s="65">
        <v>3388</v>
      </c>
      <c r="E5" s="65">
        <v>66017.599015059401</v>
      </c>
      <c r="F5" s="65">
        <v>52598.624922645802</v>
      </c>
      <c r="G5" s="37"/>
      <c r="H5" s="37"/>
    </row>
    <row r="6" spans="1:8">
      <c r="A6" s="65">
        <v>5</v>
      </c>
      <c r="B6" s="66">
        <v>42746</v>
      </c>
      <c r="C6" s="65">
        <v>16</v>
      </c>
      <c r="D6" s="65">
        <v>6374</v>
      </c>
      <c r="E6" s="65">
        <v>185975.08245897401</v>
      </c>
      <c r="F6" s="65">
        <v>151893.862688889</v>
      </c>
      <c r="G6" s="37"/>
      <c r="H6" s="37"/>
    </row>
    <row r="7" spans="1:8">
      <c r="A7" s="65">
        <v>6</v>
      </c>
      <c r="B7" s="66">
        <v>42746</v>
      </c>
      <c r="C7" s="65">
        <v>17</v>
      </c>
      <c r="D7" s="65">
        <v>12942</v>
      </c>
      <c r="E7" s="65">
        <v>238555.89442478601</v>
      </c>
      <c r="F7" s="65">
        <v>173575.13846153801</v>
      </c>
      <c r="G7" s="37"/>
      <c r="H7" s="37"/>
    </row>
    <row r="8" spans="1:8">
      <c r="A8" s="65">
        <v>7</v>
      </c>
      <c r="B8" s="66">
        <v>42746</v>
      </c>
      <c r="C8" s="65">
        <v>18</v>
      </c>
      <c r="D8" s="65">
        <v>40520</v>
      </c>
      <c r="E8" s="65">
        <v>109242.295994017</v>
      </c>
      <c r="F8" s="65">
        <v>83334.644487179496</v>
      </c>
      <c r="G8" s="37"/>
      <c r="H8" s="37"/>
    </row>
    <row r="9" spans="1:8">
      <c r="A9" s="65">
        <v>8</v>
      </c>
      <c r="B9" s="66">
        <v>42746</v>
      </c>
      <c r="C9" s="65">
        <v>19</v>
      </c>
      <c r="D9" s="65">
        <v>14637</v>
      </c>
      <c r="E9" s="65">
        <v>90931.353084615403</v>
      </c>
      <c r="F9" s="65">
        <v>76549.613705982905</v>
      </c>
      <c r="G9" s="37"/>
      <c r="H9" s="37"/>
    </row>
    <row r="10" spans="1:8">
      <c r="A10" s="65">
        <v>9</v>
      </c>
      <c r="B10" s="66">
        <v>42746</v>
      </c>
      <c r="C10" s="65">
        <v>21</v>
      </c>
      <c r="D10" s="65">
        <v>142319</v>
      </c>
      <c r="E10" s="65">
        <v>611243.24387093994</v>
      </c>
      <c r="F10" s="65">
        <v>585961.56593504304</v>
      </c>
      <c r="G10" s="37"/>
      <c r="H10" s="37"/>
    </row>
    <row r="11" spans="1:8">
      <c r="A11" s="65">
        <v>10</v>
      </c>
      <c r="B11" s="66">
        <v>42746</v>
      </c>
      <c r="C11" s="65">
        <v>22</v>
      </c>
      <c r="D11" s="65">
        <v>27538</v>
      </c>
      <c r="E11" s="65">
        <v>1068997.0076136801</v>
      </c>
      <c r="F11" s="65">
        <v>930979.09234529897</v>
      </c>
      <c r="G11" s="37"/>
      <c r="H11" s="37"/>
    </row>
    <row r="12" spans="1:8">
      <c r="A12" s="65">
        <v>11</v>
      </c>
      <c r="B12" s="66">
        <v>42746</v>
      </c>
      <c r="C12" s="65">
        <v>23</v>
      </c>
      <c r="D12" s="65">
        <v>150544.875</v>
      </c>
      <c r="E12" s="65">
        <v>2150140.2880187999</v>
      </c>
      <c r="F12" s="65">
        <v>1759611.6660931599</v>
      </c>
      <c r="G12" s="37"/>
      <c r="H12" s="37"/>
    </row>
    <row r="13" spans="1:8">
      <c r="A13" s="65">
        <v>12</v>
      </c>
      <c r="B13" s="66">
        <v>42746</v>
      </c>
      <c r="C13" s="65">
        <v>24</v>
      </c>
      <c r="D13" s="65">
        <v>18183.900000000001</v>
      </c>
      <c r="E13" s="65">
        <v>502568.23463247903</v>
      </c>
      <c r="F13" s="65">
        <v>447557.47443076898</v>
      </c>
      <c r="G13" s="37"/>
      <c r="H13" s="37"/>
    </row>
    <row r="14" spans="1:8">
      <c r="A14" s="65">
        <v>13</v>
      </c>
      <c r="B14" s="66">
        <v>42746</v>
      </c>
      <c r="C14" s="65">
        <v>25</v>
      </c>
      <c r="D14" s="65">
        <v>88086</v>
      </c>
      <c r="E14" s="65">
        <v>1078267.1653</v>
      </c>
      <c r="F14" s="65">
        <v>960112.09010000003</v>
      </c>
      <c r="G14" s="37"/>
      <c r="H14" s="37"/>
    </row>
    <row r="15" spans="1:8">
      <c r="A15" s="65">
        <v>14</v>
      </c>
      <c r="B15" s="66">
        <v>42746</v>
      </c>
      <c r="C15" s="65">
        <v>26</v>
      </c>
      <c r="D15" s="65">
        <v>54494</v>
      </c>
      <c r="E15" s="65">
        <v>359789.76896670402</v>
      </c>
      <c r="F15" s="65">
        <v>301954.09433272103</v>
      </c>
      <c r="G15" s="37"/>
      <c r="H15" s="37"/>
    </row>
    <row r="16" spans="1:8">
      <c r="A16" s="65">
        <v>15</v>
      </c>
      <c r="B16" s="66">
        <v>42746</v>
      </c>
      <c r="C16" s="65">
        <v>27</v>
      </c>
      <c r="D16" s="65">
        <v>124475.72100000001</v>
      </c>
      <c r="E16" s="65">
        <v>1143284.1157327101</v>
      </c>
      <c r="F16" s="65">
        <v>1063769.0095154201</v>
      </c>
      <c r="G16" s="37"/>
      <c r="H16" s="37"/>
    </row>
    <row r="17" spans="1:9">
      <c r="A17" s="65">
        <v>16</v>
      </c>
      <c r="B17" s="66">
        <v>42746</v>
      </c>
      <c r="C17" s="65">
        <v>29</v>
      </c>
      <c r="D17" s="65">
        <v>119773</v>
      </c>
      <c r="E17" s="65">
        <v>1680782.2649512801</v>
      </c>
      <c r="F17" s="65">
        <v>1438203.4675982899</v>
      </c>
      <c r="G17" s="37"/>
      <c r="H17" s="37"/>
    </row>
    <row r="18" spans="1:9">
      <c r="A18" s="65">
        <v>17</v>
      </c>
      <c r="B18" s="66">
        <v>42746</v>
      </c>
      <c r="C18" s="65">
        <v>31</v>
      </c>
      <c r="D18" s="65">
        <v>25436.966</v>
      </c>
      <c r="E18" s="65">
        <v>298300.64291276003</v>
      </c>
      <c r="F18" s="65">
        <v>254422.60281132301</v>
      </c>
      <c r="G18" s="37"/>
      <c r="H18" s="37"/>
    </row>
    <row r="19" spans="1:9">
      <c r="A19" s="65">
        <v>18</v>
      </c>
      <c r="B19" s="66">
        <v>42746</v>
      </c>
      <c r="C19" s="65">
        <v>32</v>
      </c>
      <c r="D19" s="65">
        <v>21544.517</v>
      </c>
      <c r="E19" s="65">
        <v>378171.28786643199</v>
      </c>
      <c r="F19" s="65">
        <v>347587.52593928302</v>
      </c>
      <c r="G19" s="37"/>
      <c r="H19" s="37"/>
    </row>
    <row r="20" spans="1:9">
      <c r="A20" s="65">
        <v>19</v>
      </c>
      <c r="B20" s="66">
        <v>42746</v>
      </c>
      <c r="C20" s="65">
        <v>33</v>
      </c>
      <c r="D20" s="65">
        <v>40102.375999999997</v>
      </c>
      <c r="E20" s="65">
        <v>821225.51413940697</v>
      </c>
      <c r="F20" s="65">
        <v>642790.96591346699</v>
      </c>
      <c r="G20" s="37"/>
      <c r="H20" s="37"/>
    </row>
    <row r="21" spans="1:9">
      <c r="A21" s="65">
        <v>20</v>
      </c>
      <c r="B21" s="66">
        <v>42746</v>
      </c>
      <c r="C21" s="65">
        <v>34</v>
      </c>
      <c r="D21" s="65">
        <v>35788.112999999998</v>
      </c>
      <c r="E21" s="65">
        <v>251395.23254632801</v>
      </c>
      <c r="F21" s="65">
        <v>188042.627838257</v>
      </c>
      <c r="G21" s="37"/>
      <c r="H21" s="37"/>
    </row>
    <row r="22" spans="1:9">
      <c r="A22" s="65">
        <v>21</v>
      </c>
      <c r="B22" s="66">
        <v>42746</v>
      </c>
      <c r="C22" s="65">
        <v>35</v>
      </c>
      <c r="D22" s="65">
        <v>40494.01</v>
      </c>
      <c r="E22" s="65">
        <v>1165000.36728584</v>
      </c>
      <c r="F22" s="65">
        <v>1137026.93662212</v>
      </c>
      <c r="G22" s="37"/>
      <c r="H22" s="37"/>
    </row>
    <row r="23" spans="1:9">
      <c r="A23" s="65">
        <v>22</v>
      </c>
      <c r="B23" s="66">
        <v>42746</v>
      </c>
      <c r="C23" s="65">
        <v>36</v>
      </c>
      <c r="D23" s="65">
        <v>191735.21</v>
      </c>
      <c r="E23" s="65">
        <v>773908.926986726</v>
      </c>
      <c r="F23" s="65">
        <v>669118.59734302806</v>
      </c>
      <c r="G23" s="37"/>
      <c r="H23" s="37"/>
    </row>
    <row r="24" spans="1:9">
      <c r="A24" s="65">
        <v>23</v>
      </c>
      <c r="B24" s="66">
        <v>42746</v>
      </c>
      <c r="C24" s="65">
        <v>37</v>
      </c>
      <c r="D24" s="65">
        <v>100075.23</v>
      </c>
      <c r="E24" s="65">
        <v>892069.12191327405</v>
      </c>
      <c r="F24" s="65">
        <v>784353.49657583598</v>
      </c>
      <c r="G24" s="37"/>
      <c r="H24" s="37"/>
    </row>
    <row r="25" spans="1:9">
      <c r="A25" s="65">
        <v>24</v>
      </c>
      <c r="B25" s="66">
        <v>42746</v>
      </c>
      <c r="C25" s="65">
        <v>38</v>
      </c>
      <c r="D25" s="65">
        <v>107708.609</v>
      </c>
      <c r="E25" s="65">
        <v>693723.50144159305</v>
      </c>
      <c r="F25" s="65">
        <v>656078.146669026</v>
      </c>
      <c r="G25" s="37"/>
      <c r="H25" s="37"/>
    </row>
    <row r="26" spans="1:9">
      <c r="A26" s="65">
        <v>25</v>
      </c>
      <c r="B26" s="66">
        <v>42746</v>
      </c>
      <c r="C26" s="65">
        <v>39</v>
      </c>
      <c r="D26" s="65">
        <v>67395.976999999999</v>
      </c>
      <c r="E26" s="65">
        <v>126027.246891362</v>
      </c>
      <c r="F26" s="65">
        <v>95276.281855869602</v>
      </c>
      <c r="G26" s="37"/>
      <c r="H26" s="37"/>
    </row>
    <row r="27" spans="1:9">
      <c r="A27" s="65">
        <v>26</v>
      </c>
      <c r="B27" s="66">
        <v>42746</v>
      </c>
      <c r="C27" s="65">
        <v>42</v>
      </c>
      <c r="D27" s="65">
        <v>11839.83</v>
      </c>
      <c r="E27" s="65">
        <v>250206.64670000001</v>
      </c>
      <c r="F27" s="65">
        <v>214539.02439999999</v>
      </c>
      <c r="G27" s="37"/>
      <c r="H27" s="37"/>
    </row>
    <row r="28" spans="1:9">
      <c r="A28" s="65">
        <v>27</v>
      </c>
      <c r="B28" s="66">
        <v>42746</v>
      </c>
      <c r="C28" s="65">
        <v>70</v>
      </c>
      <c r="D28" s="65">
        <v>72</v>
      </c>
      <c r="E28" s="65">
        <v>104385.53</v>
      </c>
      <c r="F28" s="65">
        <v>92629.85</v>
      </c>
      <c r="G28" s="37"/>
      <c r="H28" s="37"/>
    </row>
    <row r="29" spans="1:9">
      <c r="A29" s="65">
        <v>28</v>
      </c>
      <c r="B29" s="66">
        <v>42746</v>
      </c>
      <c r="C29" s="65">
        <v>71</v>
      </c>
      <c r="D29" s="65">
        <v>119</v>
      </c>
      <c r="E29" s="65">
        <v>339028</v>
      </c>
      <c r="F29" s="65">
        <v>368163.92</v>
      </c>
      <c r="G29" s="37"/>
      <c r="H29" s="37"/>
    </row>
    <row r="30" spans="1:9">
      <c r="A30" s="65">
        <v>29</v>
      </c>
      <c r="B30" s="66">
        <v>42746</v>
      </c>
      <c r="C30" s="65">
        <v>72</v>
      </c>
      <c r="D30" s="65">
        <v>9</v>
      </c>
      <c r="E30" s="65">
        <v>23257.27</v>
      </c>
      <c r="F30" s="65">
        <v>22148.76</v>
      </c>
      <c r="G30" s="37"/>
      <c r="H30" s="37"/>
    </row>
    <row r="31" spans="1:9">
      <c r="A31" s="39">
        <v>30</v>
      </c>
      <c r="B31" s="66">
        <v>42746</v>
      </c>
      <c r="C31" s="39">
        <v>73</v>
      </c>
      <c r="D31" s="39">
        <v>69</v>
      </c>
      <c r="E31" s="39">
        <v>107032.62</v>
      </c>
      <c r="F31" s="39">
        <v>115500.79</v>
      </c>
      <c r="G31" s="39"/>
      <c r="H31" s="39"/>
      <c r="I31" s="39"/>
    </row>
    <row r="32" spans="1:9">
      <c r="A32" s="39">
        <v>31</v>
      </c>
      <c r="B32" s="66">
        <v>42746</v>
      </c>
      <c r="C32" s="39">
        <v>74</v>
      </c>
      <c r="D32" s="39">
        <v>14</v>
      </c>
      <c r="E32" s="39">
        <v>0.6</v>
      </c>
      <c r="F32" s="39">
        <v>1136.75</v>
      </c>
      <c r="G32" s="39"/>
      <c r="H32" s="39"/>
    </row>
    <row r="33" spans="1:8">
      <c r="A33" s="39">
        <v>32</v>
      </c>
      <c r="B33" s="66">
        <v>42746</v>
      </c>
      <c r="C33" s="39">
        <v>75</v>
      </c>
      <c r="D33" s="39">
        <v>49</v>
      </c>
      <c r="E33" s="39">
        <v>6580.3418803418799</v>
      </c>
      <c r="F33" s="39">
        <v>5997.9786324786301</v>
      </c>
      <c r="G33" s="39"/>
      <c r="H33" s="39"/>
    </row>
    <row r="34" spans="1:8">
      <c r="A34" s="39">
        <v>33</v>
      </c>
      <c r="B34" s="66">
        <v>42746</v>
      </c>
      <c r="C34" s="39">
        <v>76</v>
      </c>
      <c r="D34" s="39">
        <v>3073</v>
      </c>
      <c r="E34" s="39">
        <v>431563.85212051298</v>
      </c>
      <c r="F34" s="39">
        <v>412168.17699572601</v>
      </c>
      <c r="G34" s="30"/>
      <c r="H34" s="30"/>
    </row>
    <row r="35" spans="1:8">
      <c r="A35" s="39">
        <v>34</v>
      </c>
      <c r="B35" s="66">
        <v>42746</v>
      </c>
      <c r="C35" s="39">
        <v>77</v>
      </c>
      <c r="D35" s="39">
        <v>51</v>
      </c>
      <c r="E35" s="39">
        <v>67106.75</v>
      </c>
      <c r="F35" s="39">
        <v>67499.08</v>
      </c>
      <c r="G35" s="30"/>
      <c r="H35" s="30"/>
    </row>
    <row r="36" spans="1:8">
      <c r="A36" s="39">
        <v>35</v>
      </c>
      <c r="B36" s="66">
        <v>42746</v>
      </c>
      <c r="C36" s="39">
        <v>78</v>
      </c>
      <c r="D36" s="39">
        <v>52</v>
      </c>
      <c r="E36" s="39">
        <v>39406.089999999997</v>
      </c>
      <c r="F36" s="39">
        <v>33832.410000000003</v>
      </c>
      <c r="G36" s="30"/>
      <c r="H36" s="30"/>
    </row>
    <row r="37" spans="1:8">
      <c r="A37" s="39">
        <v>36</v>
      </c>
      <c r="B37" s="66">
        <v>42746</v>
      </c>
      <c r="C37" s="39">
        <v>99</v>
      </c>
      <c r="D37" s="39">
        <v>5</v>
      </c>
      <c r="E37" s="39">
        <v>6132.84925497315</v>
      </c>
      <c r="F37" s="39">
        <v>5045.1757053172996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2017-01-12T01:58:54Z</dcterms:modified>
</cp:coreProperties>
</file>