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9450" yWindow="105" windowWidth="10095" windowHeight="528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E4" i="2"/>
  <c r="J35" l="1"/>
  <c r="I35"/>
  <c r="H35"/>
  <c r="F35"/>
  <c r="E35"/>
  <c r="J31"/>
  <c r="I31"/>
  <c r="H31"/>
  <c r="F31"/>
  <c r="E31"/>
  <c r="K31" l="1"/>
  <c r="K35"/>
  <c r="G35"/>
  <c r="L35" s="1"/>
  <c r="G31"/>
  <c r="L31" s="1"/>
  <c r="J38"/>
  <c r="J39"/>
  <c r="J32"/>
  <c r="J33"/>
  <c r="J34"/>
  <c r="I38"/>
  <c r="I39"/>
  <c r="I32"/>
  <c r="I33"/>
  <c r="I34"/>
  <c r="H30" l="1"/>
  <c r="H32"/>
  <c r="H40" l="1"/>
  <c r="J8" l="1"/>
  <c r="F38" l="1"/>
  <c r="F39"/>
  <c r="F33"/>
  <c r="F34"/>
  <c r="E38"/>
  <c r="K38" s="1"/>
  <c r="E39"/>
  <c r="K39" s="1"/>
  <c r="E34"/>
  <c r="K34" s="1"/>
  <c r="E33"/>
  <c r="K33" s="1"/>
  <c r="F40"/>
  <c r="E13"/>
  <c r="F37"/>
  <c r="F36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2"/>
  <c r="F4"/>
  <c r="E40"/>
  <c r="E37"/>
  <c r="E36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2"/>
  <c r="K32" s="1"/>
  <c r="E5"/>
  <c r="I30"/>
  <c r="I36"/>
  <c r="I37"/>
  <c r="I40"/>
  <c r="J4"/>
  <c r="J5"/>
  <c r="J6"/>
  <c r="J7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6"/>
  <c r="J37"/>
  <c r="J40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3"/>
  <c r="H34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15" l="1"/>
  <c r="K6"/>
  <c r="E3"/>
  <c r="K19"/>
  <c r="G36"/>
  <c r="L36" s="1"/>
  <c r="G37"/>
  <c r="L37" s="1"/>
  <c r="G30"/>
  <c r="L30" s="1"/>
  <c r="G40"/>
  <c r="L40" s="1"/>
  <c r="G38"/>
  <c r="L38" s="1"/>
  <c r="G33"/>
  <c r="L33" s="1"/>
  <c r="G39"/>
  <c r="L39" s="1"/>
  <c r="G34"/>
  <c r="L34" s="1"/>
  <c r="G29"/>
  <c r="L29" s="1"/>
  <c r="G32"/>
  <c r="L32" s="1"/>
  <c r="I3"/>
  <c r="K5"/>
  <c r="K7"/>
  <c r="K40"/>
  <c r="G19"/>
  <c r="L19" s="1"/>
  <c r="G11"/>
  <c r="L11" s="1"/>
  <c r="G7"/>
  <c r="L7" s="1"/>
  <c r="G5"/>
  <c r="L5" s="1"/>
  <c r="K37"/>
  <c r="K28"/>
  <c r="K26"/>
  <c r="K24"/>
  <c r="K22"/>
  <c r="K20"/>
  <c r="K18"/>
  <c r="K16"/>
  <c r="K14"/>
  <c r="K12"/>
  <c r="K10"/>
  <c r="K8"/>
  <c r="K4"/>
  <c r="K23"/>
  <c r="K21"/>
  <c r="G27"/>
  <c r="L27" s="1"/>
  <c r="G23"/>
  <c r="L23" s="1"/>
  <c r="G21"/>
  <c r="L21" s="1"/>
  <c r="G18"/>
  <c r="L18" s="1"/>
  <c r="K29"/>
  <c r="K13"/>
  <c r="G26"/>
  <c r="L26" s="1"/>
  <c r="G15"/>
  <c r="L15" s="1"/>
  <c r="G13"/>
  <c r="L13" s="1"/>
  <c r="G10"/>
  <c r="L10" s="1"/>
  <c r="G4"/>
  <c r="K36"/>
  <c r="K30"/>
  <c r="K27"/>
  <c r="K25"/>
  <c r="K17"/>
  <c r="K11"/>
  <c r="K9"/>
  <c r="G25"/>
  <c r="L25" s="1"/>
  <c r="G22"/>
  <c r="L22" s="1"/>
  <c r="G17"/>
  <c r="L17" s="1"/>
  <c r="G14"/>
  <c r="L14" s="1"/>
  <c r="G9"/>
  <c r="L9" s="1"/>
  <c r="G6"/>
  <c r="L6" s="1"/>
  <c r="G28"/>
  <c r="L28" s="1"/>
  <c r="G24"/>
  <c r="L24" s="1"/>
  <c r="G20"/>
  <c r="L20" s="1"/>
  <c r="G16"/>
  <c r="L16" s="1"/>
  <c r="G12"/>
  <c r="L12" s="1"/>
  <c r="G8"/>
  <c r="L8" s="1"/>
  <c r="J3"/>
  <c r="K3" l="1"/>
  <c r="L4"/>
  <c r="G3"/>
  <c r="L3" s="1"/>
</calcChain>
</file>

<file path=xl/sharedStrings.xml><?xml version="1.0" encoding="utf-8"?>
<sst xmlns="http://schemas.openxmlformats.org/spreadsheetml/2006/main" count="117" uniqueCount="76">
  <si>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</si>
  <si>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</si>
  <si>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</si>
  <si>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</si>
  <si>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</si>
  <si>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</si>
  <si>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</si>
  <si>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</si>
  <si>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</si>
  <si>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</si>
  <si>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</si>
  <si>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</si>
  <si>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</si>
  <si>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</si>
  <si>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</si>
  <si>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</si>
  <si>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</si>
  <si>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</si>
  <si>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</si>
  <si>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</si>
  <si>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</si>
  <si>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</si>
  <si>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</si>
  <si>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</si>
  <si>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</si>
  <si>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</si>
  <si>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</si>
  <si>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</si>
  <si>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</si>
  <si>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</si>
  <si>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</si>
  <si>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</si>
  <si>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</si>
  <si>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</si>
  <si>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</si>
  <si>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</si>
  <si>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</si>
  <si>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</si>
  <si>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</si>
  <si>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</si>
  <si>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2" type="noConversion"/>
  </si>
  <si>
    <t>COST</t>
    <phoneticPr fontId="22" type="noConversion"/>
  </si>
  <si>
    <t>成本</t>
    <phoneticPr fontId="22" type="noConversion"/>
  </si>
  <si>
    <t>销售金额差异</t>
    <phoneticPr fontId="22" type="noConversion"/>
  </si>
  <si>
    <t>销售成本差异</t>
    <phoneticPr fontId="22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</si>
  <si>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</si>
  <si>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</si>
  <si>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</si>
  <si>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</si>
  <si>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</si>
  <si>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</si>
  <si>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</si>
  <si>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</si>
  <si>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</si>
  <si>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</si>
  <si>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</si>
  <si>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</si>
  <si>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</si>
  <si>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</si>
  <si>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</si>
  <si>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</si>
  <si>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</si>
  <si>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>DEPT</t>
  </si>
  <si>
    <t>QTY</t>
  </si>
  <si>
    <t>AMT</t>
  </si>
  <si>
    <t>COST</t>
  </si>
  <si>
    <t>PROFIT</t>
  </si>
  <si>
    <t>PROFIT_RATE</t>
  </si>
  <si>
    <t>70-手机通信自营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</si>
  <si>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2" type="noConversion"/>
  </si>
  <si>
    <t>74-赠品</t>
  </si>
  <si>
    <r>
      <t>37-</t>
    </r>
    <r>
      <rPr>
        <sz val="8"/>
        <color rgb="FF000000"/>
        <rFont val="宋体"/>
        <family val="3"/>
        <charset val="134"/>
      </rPr>
      <t>水果</t>
    </r>
    <phoneticPr fontId="22" type="noConversion"/>
  </si>
  <si>
    <t xml:space="preserve">   </t>
  </si>
  <si>
    <t>910-市场部</t>
  </si>
  <si>
    <r>
      <t>40-</t>
    </r>
    <r>
      <rPr>
        <sz val="8"/>
        <color rgb="FF000000"/>
        <rFont val="宋体"/>
        <family val="3"/>
        <charset val="134"/>
      </rPr>
      <t>原材料</t>
    </r>
    <phoneticPr fontId="22" type="noConversion"/>
  </si>
  <si>
    <t>40-原材料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</si>
</sst>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_(* #,##0.00_);_(* \(#,##0.00\);_(* &quot;-&quot;??_);_(@_)"/>
    <numFmt numFmtId="181" formatCode="_(* #,##0_);_(* \(#,##0\);_(* &quot;-&quot;_);_(@_)"/>
  </numFmts>
  <fonts count="58">
    <font>
      <sz val="10"/>
      <name val="Arial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2">
    <xf numFmtId="0" fontId="0" fillId="0" borderId="0"/>
    <xf numFmtId="0" fontId="37" fillId="0" borderId="0" applyNumberFormat="0" applyFill="0" applyBorder="0" applyAlignment="0" applyProtection="0"/>
    <xf numFmtId="0" fontId="38" fillId="0" borderId="1" applyNumberFormat="0" applyFill="0" applyAlignment="0" applyProtection="0"/>
    <xf numFmtId="0" fontId="39" fillId="0" borderId="2" applyNumberFormat="0" applyFill="0" applyAlignment="0" applyProtection="0"/>
    <xf numFmtId="0" fontId="40" fillId="0" borderId="3" applyNumberFormat="0" applyFill="0" applyAlignment="0" applyProtection="0"/>
    <xf numFmtId="0" fontId="40" fillId="0" borderId="0" applyNumberFormat="0" applyFill="0" applyBorder="0" applyAlignment="0" applyProtection="0"/>
    <xf numFmtId="0" fontId="43" fillId="2" borderId="0" applyNumberFormat="0" applyBorder="0" applyAlignment="0" applyProtection="0"/>
    <xf numFmtId="0" fontId="41" fillId="3" borderId="0" applyNumberFormat="0" applyBorder="0" applyAlignment="0" applyProtection="0"/>
    <xf numFmtId="0" fontId="50" fillId="4" borderId="0" applyNumberFormat="0" applyBorder="0" applyAlignment="0" applyProtection="0"/>
    <xf numFmtId="0" fontId="52" fillId="5" borderId="4" applyNumberFormat="0" applyAlignment="0" applyProtection="0"/>
    <xf numFmtId="0" fontId="51" fillId="6" borderId="5" applyNumberFormat="0" applyAlignment="0" applyProtection="0"/>
    <xf numFmtId="0" fontId="45" fillId="6" borderId="4" applyNumberFormat="0" applyAlignment="0" applyProtection="0"/>
    <xf numFmtId="0" fontId="49" fillId="0" borderId="6" applyNumberFormat="0" applyFill="0" applyAlignment="0" applyProtection="0"/>
    <xf numFmtId="0" fontId="46" fillId="7" borderId="7" applyNumberFormat="0" applyAlignment="0" applyProtection="0"/>
    <xf numFmtId="0" fontId="48" fillId="0" borderId="0" applyNumberFormat="0" applyFill="0" applyBorder="0" applyAlignment="0" applyProtection="0"/>
    <xf numFmtId="0" fontId="18" fillId="8" borderId="8" applyNumberFormat="0" applyFont="0" applyAlignment="0" applyProtection="0">
      <alignment vertical="center"/>
    </xf>
    <xf numFmtId="0" fontId="47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35" fillId="9" borderId="0" applyNumberFormat="0" applyBorder="0" applyAlignment="0" applyProtection="0"/>
    <xf numFmtId="0" fontId="34" fillId="10" borderId="0" applyNumberFormat="0" applyBorder="0" applyAlignment="0" applyProtection="0"/>
    <xf numFmtId="0" fontId="34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5" fillId="32" borderId="0" applyNumberFormat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32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3" fillId="0" borderId="0"/>
    <xf numFmtId="43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" applyNumberFormat="0" applyFill="0" applyAlignment="0" applyProtection="0"/>
    <xf numFmtId="0" fontId="39" fillId="0" borderId="2" applyNumberFormat="0" applyFill="0" applyAlignment="0" applyProtection="0"/>
    <xf numFmtId="0" fontId="40" fillId="0" borderId="3" applyNumberFormat="0" applyFill="0" applyAlignment="0" applyProtection="0"/>
    <xf numFmtId="0" fontId="40" fillId="0" borderId="0" applyNumberFormat="0" applyFill="0" applyBorder="0" applyAlignment="0" applyProtection="0"/>
    <xf numFmtId="0" fontId="43" fillId="2" borderId="0" applyNumberFormat="0" applyBorder="0" applyAlignment="0" applyProtection="0"/>
    <xf numFmtId="0" fontId="41" fillId="3" borderId="0" applyNumberFormat="0" applyBorder="0" applyAlignment="0" applyProtection="0"/>
    <xf numFmtId="0" fontId="50" fillId="4" borderId="0" applyNumberFormat="0" applyBorder="0" applyAlignment="0" applyProtection="0"/>
    <xf numFmtId="0" fontId="52" fillId="5" borderId="4" applyNumberFormat="0" applyAlignment="0" applyProtection="0"/>
    <xf numFmtId="0" fontId="51" fillId="6" borderId="5" applyNumberFormat="0" applyAlignment="0" applyProtection="0"/>
    <xf numFmtId="0" fontId="45" fillId="6" borderId="4" applyNumberFormat="0" applyAlignment="0" applyProtection="0"/>
    <xf numFmtId="0" fontId="49" fillId="0" borderId="6" applyNumberFormat="0" applyFill="0" applyAlignment="0" applyProtection="0"/>
    <xf numFmtId="0" fontId="46" fillId="7" borderId="7" applyNumberFormat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35" fillId="9" borderId="0" applyNumberFormat="0" applyBorder="0" applyAlignment="0" applyProtection="0"/>
    <xf numFmtId="0" fontId="34" fillId="10" borderId="0" applyNumberFormat="0" applyBorder="0" applyAlignment="0" applyProtection="0"/>
    <xf numFmtId="0" fontId="34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5" fillId="32" borderId="0" applyNumberFormat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36" fillId="38" borderId="21">
      <alignment vertical="center"/>
    </xf>
    <xf numFmtId="0" fontId="55" fillId="0" borderId="0"/>
    <xf numFmtId="180" fontId="57" fillId="0" borderId="0" applyFont="0" applyFill="0" applyBorder="0" applyAlignment="0" applyProtection="0"/>
    <xf numFmtId="181" fontId="57" fillId="0" borderId="0" applyFont="0" applyFill="0" applyBorder="0" applyAlignment="0" applyProtection="0"/>
    <xf numFmtId="178" fontId="57" fillId="0" borderId="0" applyFont="0" applyFill="0" applyBorder="0" applyAlignment="0" applyProtection="0"/>
    <xf numFmtId="179" fontId="57" fillId="0" borderId="0" applyFont="0" applyFill="0" applyBorder="0" applyAlignment="0" applyProtection="0"/>
    <xf numFmtId="0" fontId="17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1" fillId="8" borderId="8" applyNumberFormat="0" applyFont="0" applyAlignment="0" applyProtection="0">
      <alignment vertical="center"/>
    </xf>
    <xf numFmtId="0" fontId="10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</cellStyleXfs>
  <cellXfs count="78">
    <xf numFmtId="0" fontId="0" fillId="0" borderId="0" xfId="0"/>
    <xf numFmtId="0" fontId="19" fillId="0" borderId="0" xfId="0" applyFont="1"/>
    <xf numFmtId="177" fontId="19" fillId="0" borderId="0" xfId="0" applyNumberFormat="1" applyFont="1"/>
    <xf numFmtId="0" fontId="0" fillId="0" borderId="0" xfId="0" applyAlignment="1"/>
    <xf numFmtId="0" fontId="19" fillId="0" borderId="0" xfId="0" applyNumberFormat="1" applyFont="1"/>
    <xf numFmtId="0" fontId="20" fillId="0" borderId="18" xfId="0" applyFont="1" applyBorder="1" applyAlignment="1">
      <alignment wrapText="1"/>
    </xf>
    <xf numFmtId="0" fontId="20" fillId="0" borderId="18" xfId="0" applyNumberFormat="1" applyFont="1" applyBorder="1" applyAlignment="1">
      <alignment wrapText="1"/>
    </xf>
    <xf numFmtId="0" fontId="19" fillId="0" borderId="18" xfId="0" applyFont="1" applyBorder="1" applyAlignment="1">
      <alignment wrapText="1"/>
    </xf>
    <xf numFmtId="0" fontId="19" fillId="0" borderId="18" xfId="0" applyFont="1" applyBorder="1" applyAlignment="1">
      <alignment horizontal="right" vertical="center" wrapText="1"/>
    </xf>
    <xf numFmtId="49" fontId="20" fillId="36" borderId="18" xfId="0" applyNumberFormat="1" applyFont="1" applyFill="1" applyBorder="1" applyAlignment="1">
      <alignment vertical="center" wrapText="1"/>
    </xf>
    <xf numFmtId="49" fontId="23" fillId="37" borderId="18" xfId="0" applyNumberFormat="1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vertical="center" wrapText="1"/>
    </xf>
    <xf numFmtId="0" fontId="20" fillId="33" borderId="18" xfId="0" applyNumberFormat="1" applyFont="1" applyFill="1" applyBorder="1" applyAlignment="1">
      <alignment vertical="center" wrapText="1"/>
    </xf>
    <xf numFmtId="0" fontId="20" fillId="36" borderId="18" xfId="0" applyFont="1" applyFill="1" applyBorder="1" applyAlignment="1">
      <alignment vertical="center" wrapText="1"/>
    </xf>
    <xf numFmtId="0" fontId="20" fillId="37" borderId="18" xfId="0" applyFont="1" applyFill="1" applyBorder="1" applyAlignment="1">
      <alignment vertical="center" wrapText="1"/>
    </xf>
    <xf numFmtId="4" fontId="20" fillId="36" borderId="18" xfId="0" applyNumberFormat="1" applyFont="1" applyFill="1" applyBorder="1" applyAlignment="1">
      <alignment horizontal="right" vertical="top" wrapText="1"/>
    </xf>
    <xf numFmtId="4" fontId="20" fillId="37" borderId="18" xfId="0" applyNumberFormat="1" applyFont="1" applyFill="1" applyBorder="1" applyAlignment="1">
      <alignment horizontal="right" vertical="top" wrapText="1"/>
    </xf>
    <xf numFmtId="177" fontId="19" fillId="36" borderId="18" xfId="0" applyNumberFormat="1" applyFont="1" applyFill="1" applyBorder="1" applyAlignment="1">
      <alignment horizontal="center" vertical="center"/>
    </xf>
    <xf numFmtId="177" fontId="19" fillId="37" borderId="18" xfId="0" applyNumberFormat="1" applyFont="1" applyFill="1" applyBorder="1" applyAlignment="1">
      <alignment horizontal="center" vertical="center"/>
    </xf>
    <xf numFmtId="177" fontId="24" fillId="0" borderId="18" xfId="0" applyNumberFormat="1" applyFont="1" applyBorder="1"/>
    <xf numFmtId="177" fontId="19" fillId="36" borderId="18" xfId="0" applyNumberFormat="1" applyFont="1" applyFill="1" applyBorder="1"/>
    <xf numFmtId="177" fontId="19" fillId="37" borderId="18" xfId="0" applyNumberFormat="1" applyFont="1" applyFill="1" applyBorder="1"/>
    <xf numFmtId="177" fontId="19" fillId="0" borderId="18" xfId="0" applyNumberFormat="1" applyFont="1" applyBorder="1"/>
    <xf numFmtId="49" fontId="20" fillId="0" borderId="18" xfId="0" applyNumberFormat="1" applyFont="1" applyFill="1" applyBorder="1" applyAlignment="1">
      <alignment vertical="center" wrapText="1"/>
    </xf>
    <xf numFmtId="0" fontId="20" fillId="0" borderId="18" xfId="0" applyFont="1" applyFill="1" applyBorder="1" applyAlignment="1">
      <alignment vertical="center" wrapText="1"/>
    </xf>
    <xf numFmtId="4" fontId="20" fillId="0" borderId="18" xfId="0" applyNumberFormat="1" applyFont="1" applyFill="1" applyBorder="1" applyAlignment="1">
      <alignment horizontal="right" vertical="top" wrapText="1"/>
    </xf>
    <xf numFmtId="0" fontId="19" fillId="0" borderId="0" xfId="0" applyFont="1" applyFill="1"/>
    <xf numFmtId="176" fontId="20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0" fillId="0" borderId="0" xfId="0" applyNumberFormat="1" applyFont="1" applyAlignment="1"/>
    <xf numFmtId="1" fontId="30" fillId="0" borderId="0" xfId="0" applyNumberFormat="1" applyFont="1" applyAlignment="1"/>
    <xf numFmtId="0" fontId="19" fillId="0" borderId="0" xfId="0" applyFont="1"/>
    <xf numFmtId="1" fontId="54" fillId="0" borderId="0" xfId="0" applyNumberFormat="1" applyFont="1" applyAlignment="1"/>
    <xf numFmtId="0" fontId="54" fillId="0" borderId="0" xfId="0" applyNumberFormat="1" applyFont="1" applyAlignment="1"/>
    <xf numFmtId="0" fontId="19" fillId="0" borderId="0" xfId="0" applyFont="1"/>
    <xf numFmtId="0" fontId="19" fillId="0" borderId="0" xfId="0" applyFont="1"/>
    <xf numFmtId="0" fontId="55" fillId="0" borderId="0" xfId="110"/>
    <xf numFmtId="0" fontId="56" fillId="0" borderId="0" xfId="110" applyNumberFormat="1" applyFont="1"/>
    <xf numFmtId="0" fontId="25" fillId="0" borderId="0" xfId="0" applyFont="1" applyAlignment="1">
      <alignment horizontal="left" wrapText="1"/>
    </xf>
    <xf numFmtId="0" fontId="31" fillId="0" borderId="19" xfId="0" applyFont="1" applyBorder="1" applyAlignment="1">
      <alignment horizontal="left" vertical="center" wrapText="1"/>
    </xf>
    <xf numFmtId="0" fontId="20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11" xfId="0" applyFont="1" applyBorder="1" applyAlignment="1">
      <alignment horizontal="right" vertical="center" wrapText="1"/>
    </xf>
    <xf numFmtId="49" fontId="20" fillId="33" borderId="10" xfId="0" applyNumberFormat="1" applyFont="1" applyFill="1" applyBorder="1" applyAlignment="1">
      <alignment vertical="center" wrapText="1"/>
    </xf>
    <xf numFmtId="49" fontId="20" fillId="33" borderId="12" xfId="0" applyNumberFormat="1" applyFont="1" applyFill="1" applyBorder="1" applyAlignment="1">
      <alignment vertical="center" wrapText="1"/>
    </xf>
    <xf numFmtId="0" fontId="20" fillId="33" borderId="10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  <xf numFmtId="4" fontId="21" fillId="34" borderId="10" xfId="0" applyNumberFormat="1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right" vertical="top" wrapText="1"/>
    </xf>
    <xf numFmtId="176" fontId="21" fillId="34" borderId="10" xfId="0" applyNumberFormat="1" applyFont="1" applyFill="1" applyBorder="1" applyAlignment="1">
      <alignment horizontal="right" vertical="top" wrapText="1"/>
    </xf>
    <xf numFmtId="176" fontId="21" fillId="34" borderId="12" xfId="0" applyNumberFormat="1" applyFont="1" applyFill="1" applyBorder="1" applyAlignment="1">
      <alignment horizontal="right" vertical="top" wrapText="1"/>
    </xf>
    <xf numFmtId="4" fontId="20" fillId="35" borderId="10" xfId="0" applyNumberFormat="1" applyFont="1" applyFill="1" applyBorder="1" applyAlignment="1">
      <alignment horizontal="right" vertical="top" wrapText="1"/>
    </xf>
    <xf numFmtId="0" fontId="20" fillId="35" borderId="10" xfId="0" applyFont="1" applyFill="1" applyBorder="1" applyAlignment="1">
      <alignment horizontal="right" vertical="top" wrapText="1"/>
    </xf>
    <xf numFmtId="176" fontId="20" fillId="35" borderId="10" xfId="0" applyNumberFormat="1" applyFont="1" applyFill="1" applyBorder="1" applyAlignment="1">
      <alignment horizontal="right" vertical="top" wrapText="1"/>
    </xf>
    <xf numFmtId="176" fontId="20" fillId="35" borderId="12" xfId="0" applyNumberFormat="1" applyFont="1" applyFill="1" applyBorder="1" applyAlignment="1">
      <alignment horizontal="right" vertical="top" wrapText="1"/>
    </xf>
    <xf numFmtId="0" fontId="20" fillId="35" borderId="12" xfId="0" applyFont="1" applyFill="1" applyBorder="1" applyAlignment="1">
      <alignment horizontal="right" vertical="top" wrapText="1"/>
    </xf>
    <xf numFmtId="4" fontId="20" fillId="35" borderId="13" xfId="0" applyNumberFormat="1" applyFont="1" applyFill="1" applyBorder="1" applyAlignment="1">
      <alignment horizontal="right" vertical="top" wrapText="1"/>
    </xf>
    <xf numFmtId="0" fontId="20" fillId="35" borderId="13" xfId="0" applyFont="1" applyFill="1" applyBorder="1" applyAlignment="1">
      <alignment horizontal="right" vertical="top" wrapText="1"/>
    </xf>
    <xf numFmtId="176" fontId="20" fillId="35" borderId="13" xfId="0" applyNumberFormat="1" applyFont="1" applyFill="1" applyBorder="1" applyAlignment="1">
      <alignment horizontal="right" vertical="top" wrapText="1"/>
    </xf>
    <xf numFmtId="176" fontId="20" fillId="35" borderId="20" xfId="0" applyNumberFormat="1" applyFont="1" applyFill="1" applyBorder="1" applyAlignment="1">
      <alignment horizontal="right" vertical="top" wrapText="1"/>
    </xf>
    <xf numFmtId="49" fontId="20" fillId="33" borderId="18" xfId="0" applyNumberFormat="1" applyFont="1" applyFill="1" applyBorder="1" applyAlignment="1">
      <alignment horizontal="left" vertical="top" wrapText="1"/>
    </xf>
    <xf numFmtId="0" fontId="20" fillId="33" borderId="18" xfId="0" applyFont="1" applyFill="1" applyBorder="1" applyAlignment="1">
      <alignment vertical="center" wrapText="1"/>
    </xf>
    <xf numFmtId="49" fontId="21" fillId="33" borderId="18" xfId="0" applyNumberFormat="1" applyFont="1" applyFill="1" applyBorder="1" applyAlignment="1">
      <alignment horizontal="left" vertical="top" wrapText="1"/>
    </xf>
    <xf numFmtId="14" fontId="20" fillId="33" borderId="18" xfId="0" applyNumberFormat="1" applyFont="1" applyFill="1" applyBorder="1" applyAlignment="1">
      <alignment vertical="center" wrapText="1"/>
    </xf>
    <xf numFmtId="49" fontId="20" fillId="33" borderId="13" xfId="0" applyNumberFormat="1" applyFont="1" applyFill="1" applyBorder="1" applyAlignment="1">
      <alignment horizontal="left" vertical="top" wrapText="1"/>
    </xf>
    <xf numFmtId="49" fontId="20" fillId="33" borderId="15" xfId="0" applyNumberFormat="1" applyFont="1" applyFill="1" applyBorder="1" applyAlignment="1">
      <alignment horizontal="left" vertical="top" wrapText="1"/>
    </xf>
    <xf numFmtId="0" fontId="19" fillId="0" borderId="0" xfId="0" applyFont="1" applyAlignment="1">
      <alignment wrapText="1"/>
    </xf>
    <xf numFmtId="0" fontId="19" fillId="0" borderId="19" xfId="0" applyFont="1" applyBorder="1" applyAlignment="1">
      <alignment wrapText="1"/>
    </xf>
    <xf numFmtId="0" fontId="19" fillId="0" borderId="0" xfId="0" applyFont="1" applyAlignment="1">
      <alignment horizontal="right"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4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14" fontId="20" fillId="33" borderId="12" xfId="0" applyNumberFormat="1" applyFont="1" applyFill="1" applyBorder="1" applyAlignment="1">
      <alignment vertical="center" wrapText="1"/>
    </xf>
    <xf numFmtId="14" fontId="20" fillId="33" borderId="16" xfId="0" applyNumberFormat="1" applyFont="1" applyFill="1" applyBorder="1" applyAlignment="1">
      <alignment vertical="center" wrapText="1"/>
    </xf>
    <xf numFmtId="14" fontId="20" fillId="33" borderId="17" xfId="0" applyNumberFormat="1" applyFont="1" applyFill="1" applyBorder="1" applyAlignment="1">
      <alignment vertical="center" wrapText="1"/>
    </xf>
  </cellXfs>
  <cellStyles count="13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20% - 着色 1 2" xfId="84"/>
    <cellStyle name="20% - 着色 2 2" xfId="88"/>
    <cellStyle name="20% - 着色 3 2" xfId="92"/>
    <cellStyle name="20% - 着色 4 2" xfId="96"/>
    <cellStyle name="20% - 着色 5 2" xfId="100"/>
    <cellStyle name="20% - 着色 6 2" xfId="104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40% - 着色 1 2" xfId="85"/>
    <cellStyle name="40% - 着色 2 2" xfId="89"/>
    <cellStyle name="40% - 着色 3 2" xfId="93"/>
    <cellStyle name="40% - 着色 4 2" xfId="97"/>
    <cellStyle name="40% - 着色 5 2" xfId="101"/>
    <cellStyle name="40% - 着色 6 2" xfId="105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60% - 着色 1 2" xfId="86"/>
    <cellStyle name="60% - 着色 2 2" xfId="90"/>
    <cellStyle name="60% - 着色 3 2" xfId="94"/>
    <cellStyle name="60% - 着色 4 2" xfId="98"/>
    <cellStyle name="60% - 着色 5 2" xfId="102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 customBuiltin="1"/>
    <cellStyle name="常规 10" xfId="52"/>
    <cellStyle name="常规 10 2" xfId="61"/>
    <cellStyle name="常规 11" xfId="62"/>
    <cellStyle name="常规 12" xfId="110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" xfId="113" builtinId="4" customBuiltin="1"/>
    <cellStyle name="货币 2" xfId="65"/>
    <cellStyle name="货币[0]" xfId="114" builtinId="7" customBuiltin="1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" xfId="111" builtinId="3" customBuiltin="1"/>
    <cellStyle name="千位分隔 2" xfId="63"/>
    <cellStyle name="千位分隔[0]" xfId="112" builtinId="6" customBuiltin="1"/>
    <cellStyle name="千位分隔[0] 2" xfId="64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 2" xfId="83"/>
    <cellStyle name="着色 2 2" xfId="87"/>
    <cellStyle name="着色 3 2" xfId="91"/>
    <cellStyle name="着色 4 2" xfId="95"/>
    <cellStyle name="着色 5 2" xfId="99"/>
    <cellStyle name="着色 6 2" xfId="103"/>
    <cellStyle name="注释" xfId="15" builtinId="10" customBuiltin="1"/>
    <cellStyle name="注释 10" xfId="123"/>
    <cellStyle name="注释 11" xfId="124"/>
    <cellStyle name="注释 12" xfId="125"/>
    <cellStyle name="注释 13" xfId="126"/>
    <cellStyle name="注释 14" xfId="127"/>
    <cellStyle name="注释 15" xfId="128"/>
    <cellStyle name="注释 16" xfId="129"/>
    <cellStyle name="注释 17" xfId="130"/>
    <cellStyle name="注释 18" xfId="131"/>
    <cellStyle name="注释 2" xfId="115"/>
    <cellStyle name="注释 3" xfId="116"/>
    <cellStyle name="注释 4" xfId="117"/>
    <cellStyle name="注释 5" xfId="118"/>
    <cellStyle name="注释 6" xfId="119"/>
    <cellStyle name="注释 7" xfId="120"/>
    <cellStyle name="注释 8" xfId="121"/>
    <cellStyle name="注释 9" xfId="1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531" Type="http://schemas.openxmlformats.org/officeDocument/2006/relationships/hyperlink" Target="cid:9de9f65e2" TargetMode="External"/><Relationship Id="rId573" Type="http://schemas.openxmlformats.org/officeDocument/2006/relationships/hyperlink" Target="cid:396108812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475" Type="http://schemas.openxmlformats.org/officeDocument/2006/relationships/hyperlink" Target="cid:cfe0643d2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00" Type="http://schemas.openxmlformats.org/officeDocument/2006/relationships/image" Target="cid:31c4404513" TargetMode="External"/><Relationship Id="rId542" Type="http://schemas.openxmlformats.org/officeDocument/2006/relationships/image" Target="cid:c1f4b6d313" TargetMode="External"/><Relationship Id="rId584" Type="http://schemas.openxmlformats.org/officeDocument/2006/relationships/image" Target="cid:5d65a7e413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86" Type="http://schemas.openxmlformats.org/officeDocument/2006/relationships/image" Target="cid:f41228aa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511" Type="http://schemas.openxmlformats.org/officeDocument/2006/relationships/hyperlink" Target="cid:55e93fe82" TargetMode="External"/><Relationship Id="rId553" Type="http://schemas.openxmlformats.org/officeDocument/2006/relationships/hyperlink" Target="cid:ebcc17232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497" Type="http://schemas.openxmlformats.org/officeDocument/2006/relationships/hyperlink" Target="cid:225aa59d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22" Type="http://schemas.openxmlformats.org/officeDocument/2006/relationships/image" Target="cid:7a2e86d013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564" Type="http://schemas.openxmlformats.org/officeDocument/2006/relationships/image" Target="cid:f2a015013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533" Type="http://schemas.openxmlformats.org/officeDocument/2006/relationships/hyperlink" Target="cid:a3e4f28f2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575" Type="http://schemas.openxmlformats.org/officeDocument/2006/relationships/hyperlink" Target="cid:3d8c6a572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477" Type="http://schemas.openxmlformats.org/officeDocument/2006/relationships/hyperlink" Target="cid:d507c829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502" Type="http://schemas.openxmlformats.org/officeDocument/2006/relationships/image" Target="cid:36f12f0113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544" Type="http://schemas.openxmlformats.org/officeDocument/2006/relationships/image" Target="cid:c7314bf313" TargetMode="External"/><Relationship Id="rId586" Type="http://schemas.openxmlformats.org/officeDocument/2006/relationships/image" Target="cid:61b2a1ef13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88" Type="http://schemas.openxmlformats.org/officeDocument/2006/relationships/image" Target="cid:f9211074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513" Type="http://schemas.openxmlformats.org/officeDocument/2006/relationships/hyperlink" Target="cid:5c15928c2" TargetMode="External"/><Relationship Id="rId555" Type="http://schemas.openxmlformats.org/officeDocument/2006/relationships/hyperlink" Target="cid:f049fb932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499" Type="http://schemas.openxmlformats.org/officeDocument/2006/relationships/hyperlink" Target="cid:31c44020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524" Type="http://schemas.openxmlformats.org/officeDocument/2006/relationships/image" Target="cid:7f1ab22313" TargetMode="External"/><Relationship Id="rId566" Type="http://schemas.openxmlformats.org/officeDocument/2006/relationships/image" Target="cid:1486e01413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f70f2602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535" Type="http://schemas.openxmlformats.org/officeDocument/2006/relationships/hyperlink" Target="cid:a82808e22" TargetMode="External"/><Relationship Id="rId577" Type="http://schemas.openxmlformats.org/officeDocument/2006/relationships/hyperlink" Target="cid:42aef7972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479" Type="http://schemas.openxmlformats.org/officeDocument/2006/relationships/hyperlink" Target="cid:db19d21f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490" Type="http://schemas.openxmlformats.org/officeDocument/2006/relationships/image" Target="cid:dbb20a913" TargetMode="External"/><Relationship Id="rId504" Type="http://schemas.openxmlformats.org/officeDocument/2006/relationships/image" Target="cid:3c10180f13" TargetMode="External"/><Relationship Id="rId546" Type="http://schemas.openxmlformats.org/officeDocument/2006/relationships/image" Target="cid:cc488cb713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588" Type="http://schemas.openxmlformats.org/officeDocument/2006/relationships/image" Target="cid:680b06d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515" Type="http://schemas.openxmlformats.org/officeDocument/2006/relationships/hyperlink" Target="cid:617250ef2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557" Type="http://schemas.openxmlformats.org/officeDocument/2006/relationships/hyperlink" Target="cid:f57373d0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42" Type="http://schemas.openxmlformats.org/officeDocument/2006/relationships/image" Target="cid:2accc0ec13" TargetMode="External"/><Relationship Id="rId263" Type="http://schemas.openxmlformats.org/officeDocument/2006/relationships/hyperlink" Target="cid:7d2b2ff72" TargetMode="External"/><Relationship Id="rId284" Type="http://schemas.openxmlformats.org/officeDocument/2006/relationships/image" Target="cid:d51f223613" TargetMode="External"/><Relationship Id="rId319" Type="http://schemas.openxmlformats.org/officeDocument/2006/relationships/hyperlink" Target="cid:64f5efd42" TargetMode="External"/><Relationship Id="rId470" Type="http://schemas.openxmlformats.org/officeDocument/2006/relationships/image" Target="cid:1643af9513" TargetMode="External"/><Relationship Id="rId491" Type="http://schemas.openxmlformats.org/officeDocument/2006/relationships/hyperlink" Target="cid:12de1e112" TargetMode="External"/><Relationship Id="rId505" Type="http://schemas.openxmlformats.org/officeDocument/2006/relationships/hyperlink" Target="cid:413c73f82" TargetMode="External"/><Relationship Id="rId526" Type="http://schemas.openxmlformats.org/officeDocument/2006/relationships/image" Target="cid:842f442513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330" Type="http://schemas.openxmlformats.org/officeDocument/2006/relationships/image" Target="cid:89dfa1d413" TargetMode="External"/><Relationship Id="rId547" Type="http://schemas.openxmlformats.org/officeDocument/2006/relationships/hyperlink" Target="cid:d15f95592" TargetMode="External"/><Relationship Id="rId568" Type="http://schemas.openxmlformats.org/officeDocument/2006/relationships/image" Target="cid:1b05e04f13" TargetMode="External"/><Relationship Id="rId589" Type="http://schemas.openxmlformats.org/officeDocument/2006/relationships/hyperlink" Target="cid:762712cc2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72" Type="http://schemas.openxmlformats.org/officeDocument/2006/relationships/image" Target="cid:4276af6213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28" Type="http://schemas.openxmlformats.org/officeDocument/2006/relationships/image" Target="cid:a5bfdea013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53" Type="http://schemas.openxmlformats.org/officeDocument/2006/relationships/hyperlink" Target="cid:592330e12" TargetMode="External"/><Relationship Id="rId274" Type="http://schemas.openxmlformats.org/officeDocument/2006/relationships/image" Target="cid:bb08328813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1" Type="http://schemas.openxmlformats.org/officeDocument/2006/relationships/hyperlink" Target="cid:e9adde472" TargetMode="External"/><Relationship Id="rId516" Type="http://schemas.openxmlformats.org/officeDocument/2006/relationships/image" Target="cid:6172511713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Relationship Id="rId320" Type="http://schemas.openxmlformats.org/officeDocument/2006/relationships/image" Target="cid:64f5effa13" TargetMode="External"/><Relationship Id="rId537" Type="http://schemas.openxmlformats.org/officeDocument/2006/relationships/hyperlink" Target="cid:ad5e98cf2" TargetMode="External"/><Relationship Id="rId558" Type="http://schemas.openxmlformats.org/officeDocument/2006/relationships/image" Target="cid:f57373f413" TargetMode="External"/><Relationship Id="rId579" Type="http://schemas.openxmlformats.org/officeDocument/2006/relationships/hyperlink" Target="cid:521d87e62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341" Type="http://schemas.openxmlformats.org/officeDocument/2006/relationships/hyperlink" Target="cid:b23869842" TargetMode="External"/><Relationship Id="rId362" Type="http://schemas.openxmlformats.org/officeDocument/2006/relationships/image" Target="cid:193e37f713" TargetMode="External"/><Relationship Id="rId383" Type="http://schemas.openxmlformats.org/officeDocument/2006/relationships/hyperlink" Target="cid:cd6ed5c92" TargetMode="External"/><Relationship Id="rId418" Type="http://schemas.openxmlformats.org/officeDocument/2006/relationships/image" Target="cid:81b7b22f13" TargetMode="External"/><Relationship Id="rId439" Type="http://schemas.openxmlformats.org/officeDocument/2006/relationships/hyperlink" Target="cid:d41961862" TargetMode="External"/><Relationship Id="rId590" Type="http://schemas.openxmlformats.org/officeDocument/2006/relationships/image" Target="cid:762712f813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471" Type="http://schemas.openxmlformats.org/officeDocument/2006/relationships/hyperlink" Target="cid:c5b52bce2" TargetMode="External"/><Relationship Id="rId506" Type="http://schemas.openxmlformats.org/officeDocument/2006/relationships/image" Target="cid:413c742113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310" Type="http://schemas.openxmlformats.org/officeDocument/2006/relationships/image" Target="cid:2c47223813" TargetMode="External"/><Relationship Id="rId492" Type="http://schemas.openxmlformats.org/officeDocument/2006/relationships/image" Target="cid:12de1e3b13" TargetMode="External"/><Relationship Id="rId527" Type="http://schemas.openxmlformats.org/officeDocument/2006/relationships/hyperlink" Target="cid:894d429c2" TargetMode="External"/><Relationship Id="rId548" Type="http://schemas.openxmlformats.org/officeDocument/2006/relationships/image" Target="cid:d15f957713" TargetMode="External"/><Relationship Id="rId569" Type="http://schemas.openxmlformats.org/officeDocument/2006/relationships/hyperlink" Target="cid:2e1706bb2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331" Type="http://schemas.openxmlformats.org/officeDocument/2006/relationships/hyperlink" Target="cid:8e511c9c2" TargetMode="External"/><Relationship Id="rId352" Type="http://schemas.openxmlformats.org/officeDocument/2006/relationships/image" Target="cid:cd2d50ae13" TargetMode="External"/><Relationship Id="rId373" Type="http://schemas.openxmlformats.org/officeDocument/2006/relationships/hyperlink" Target="cid:488d1aa72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429" Type="http://schemas.openxmlformats.org/officeDocument/2006/relationships/hyperlink" Target="cid:ac0c2b332" TargetMode="External"/><Relationship Id="rId580" Type="http://schemas.openxmlformats.org/officeDocument/2006/relationships/image" Target="cid:521d880d13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300" Type="http://schemas.openxmlformats.org/officeDocument/2006/relationships/image" Target="cid:fe112e9913" TargetMode="External"/><Relationship Id="rId461" Type="http://schemas.openxmlformats.org/officeDocument/2006/relationships/hyperlink" Target="cid:c6f2111c2" TargetMode="External"/><Relationship Id="rId482" Type="http://schemas.openxmlformats.org/officeDocument/2006/relationships/image" Target="cid:e9adde6813" TargetMode="External"/><Relationship Id="rId517" Type="http://schemas.openxmlformats.org/officeDocument/2006/relationships/hyperlink" Target="cid:66098c0e2" TargetMode="External"/><Relationship Id="rId538" Type="http://schemas.openxmlformats.org/officeDocument/2006/relationships/image" Target="cid:ad5e98f313" TargetMode="External"/><Relationship Id="rId559" Type="http://schemas.openxmlformats.org/officeDocument/2006/relationships/hyperlink" Target="cid:a077f902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42" Type="http://schemas.openxmlformats.org/officeDocument/2006/relationships/image" Target="cid:b23869a713" TargetMode="External"/><Relationship Id="rId363" Type="http://schemas.openxmlformats.org/officeDocument/2006/relationships/hyperlink" Target="cid:1e6ccfd42" TargetMode="External"/><Relationship Id="rId384" Type="http://schemas.openxmlformats.org/officeDocument/2006/relationships/image" Target="cid:cd6ed5f013" TargetMode="External"/><Relationship Id="rId419" Type="http://schemas.openxmlformats.org/officeDocument/2006/relationships/hyperlink" Target="cid:87b1650d2" TargetMode="External"/><Relationship Id="rId570" Type="http://schemas.openxmlformats.org/officeDocument/2006/relationships/image" Target="cid:2e1706e013" TargetMode="External"/><Relationship Id="rId591" Type="http://schemas.openxmlformats.org/officeDocument/2006/relationships/hyperlink" Target="cid:7b49d2262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472" Type="http://schemas.openxmlformats.org/officeDocument/2006/relationships/image" Target="cid:c5b52bf313" TargetMode="External"/><Relationship Id="rId493" Type="http://schemas.openxmlformats.org/officeDocument/2006/relationships/hyperlink" Target="cid:17fd99892" TargetMode="External"/><Relationship Id="rId507" Type="http://schemas.openxmlformats.org/officeDocument/2006/relationships/hyperlink" Target="cid:465ab7fb2" TargetMode="External"/><Relationship Id="rId528" Type="http://schemas.openxmlformats.org/officeDocument/2006/relationships/image" Target="cid:894d42c613" TargetMode="External"/><Relationship Id="rId549" Type="http://schemas.openxmlformats.org/officeDocument/2006/relationships/hyperlink" Target="cid:d68ab9b7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32" Type="http://schemas.openxmlformats.org/officeDocument/2006/relationships/image" Target="cid:8e511cc513" TargetMode="External"/><Relationship Id="rId353" Type="http://schemas.openxmlformats.org/officeDocument/2006/relationships/hyperlink" Target="cid:d12328e62" TargetMode="External"/><Relationship Id="rId374" Type="http://schemas.openxmlformats.org/officeDocument/2006/relationships/image" Target="cid:488d1ad013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560" Type="http://schemas.openxmlformats.org/officeDocument/2006/relationships/image" Target="cid:a077fb613" TargetMode="External"/><Relationship Id="rId581" Type="http://schemas.openxmlformats.org/officeDocument/2006/relationships/hyperlink" Target="cid:57448856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62" Type="http://schemas.openxmlformats.org/officeDocument/2006/relationships/image" Target="cid:c6f2114013" TargetMode="External"/><Relationship Id="rId483" Type="http://schemas.openxmlformats.org/officeDocument/2006/relationships/hyperlink" Target="cid:eed1948d2" TargetMode="External"/><Relationship Id="rId518" Type="http://schemas.openxmlformats.org/officeDocument/2006/relationships/image" Target="cid:66098c3213" TargetMode="External"/><Relationship Id="rId539" Type="http://schemas.openxmlformats.org/officeDocument/2006/relationships/hyperlink" Target="cid:b26ab2aa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550" Type="http://schemas.openxmlformats.org/officeDocument/2006/relationships/image" Target="cid:d68ab9df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571" Type="http://schemas.openxmlformats.org/officeDocument/2006/relationships/hyperlink" Target="cid:33374f782" TargetMode="External"/><Relationship Id="rId592" Type="http://schemas.openxmlformats.org/officeDocument/2006/relationships/image" Target="cid:7b49d24813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473" Type="http://schemas.openxmlformats.org/officeDocument/2006/relationships/hyperlink" Target="cid:cac018a42" TargetMode="External"/><Relationship Id="rId494" Type="http://schemas.openxmlformats.org/officeDocument/2006/relationships/image" Target="cid:17fd99ae13" TargetMode="External"/><Relationship Id="rId508" Type="http://schemas.openxmlformats.org/officeDocument/2006/relationships/image" Target="cid:465ab82613" TargetMode="External"/><Relationship Id="rId529" Type="http://schemas.openxmlformats.org/officeDocument/2006/relationships/hyperlink" Target="cid:8e741fbb2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40" Type="http://schemas.openxmlformats.org/officeDocument/2006/relationships/image" Target="cid:b26ab2d4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561" Type="http://schemas.openxmlformats.org/officeDocument/2006/relationships/hyperlink" Target="cid:ac5444b2" TargetMode="External"/><Relationship Id="rId582" Type="http://schemas.openxmlformats.org/officeDocument/2006/relationships/image" Target="cid:5744887d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484" Type="http://schemas.openxmlformats.org/officeDocument/2006/relationships/image" Target="cid:eed194b213" TargetMode="External"/><Relationship Id="rId519" Type="http://schemas.openxmlformats.org/officeDocument/2006/relationships/hyperlink" Target="cid:6a60cd97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530" Type="http://schemas.openxmlformats.org/officeDocument/2006/relationships/image" Target="cid:8e741fe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551" Type="http://schemas.openxmlformats.org/officeDocument/2006/relationships/hyperlink" Target="cid:e606bbf52" TargetMode="External"/><Relationship Id="rId572" Type="http://schemas.openxmlformats.org/officeDocument/2006/relationships/image" Target="cid:33374fa1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474" Type="http://schemas.openxmlformats.org/officeDocument/2006/relationships/image" Target="cid:cac018c913" TargetMode="External"/><Relationship Id="rId509" Type="http://schemas.openxmlformats.org/officeDocument/2006/relationships/hyperlink" Target="cid:55e626f2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495" Type="http://schemas.openxmlformats.org/officeDocument/2006/relationships/hyperlink" Target="cid:1def4279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520" Type="http://schemas.openxmlformats.org/officeDocument/2006/relationships/image" Target="cid:6a60cdbf13" TargetMode="External"/><Relationship Id="rId541" Type="http://schemas.openxmlformats.org/officeDocument/2006/relationships/hyperlink" Target="cid:c1f4b6ac2" TargetMode="External"/><Relationship Id="rId562" Type="http://schemas.openxmlformats.org/officeDocument/2006/relationships/image" Target="cid:ac5447513" TargetMode="External"/><Relationship Id="rId583" Type="http://schemas.openxmlformats.org/officeDocument/2006/relationships/hyperlink" Target="cid:5d65a7c0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85" Type="http://schemas.openxmlformats.org/officeDocument/2006/relationships/hyperlink" Target="cid:f412288c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510" Type="http://schemas.openxmlformats.org/officeDocument/2006/relationships/image" Target="cid:55e6272213" TargetMode="External"/><Relationship Id="rId552" Type="http://schemas.openxmlformats.org/officeDocument/2006/relationships/image" Target="cid:e606bc1c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496" Type="http://schemas.openxmlformats.org/officeDocument/2006/relationships/image" Target="cid:1def42a0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521" Type="http://schemas.openxmlformats.org/officeDocument/2006/relationships/hyperlink" Target="cid:7a2e86af2" TargetMode="External"/><Relationship Id="rId563" Type="http://schemas.openxmlformats.org/officeDocument/2006/relationships/hyperlink" Target="cid:f2a0129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532" Type="http://schemas.openxmlformats.org/officeDocument/2006/relationships/image" Target="cid:9de9f68413" TargetMode="External"/><Relationship Id="rId574" Type="http://schemas.openxmlformats.org/officeDocument/2006/relationships/image" Target="cid:396108aa13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476" Type="http://schemas.openxmlformats.org/officeDocument/2006/relationships/image" Target="cid:cfe06461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501" Type="http://schemas.openxmlformats.org/officeDocument/2006/relationships/hyperlink" Target="cid:36f12ed32" TargetMode="External"/><Relationship Id="rId543" Type="http://schemas.openxmlformats.org/officeDocument/2006/relationships/hyperlink" Target="cid:c7314bce2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585" Type="http://schemas.openxmlformats.org/officeDocument/2006/relationships/hyperlink" Target="cid:61b2a1cb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487" Type="http://schemas.openxmlformats.org/officeDocument/2006/relationships/hyperlink" Target="cid:f9211053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512" Type="http://schemas.openxmlformats.org/officeDocument/2006/relationships/image" Target="cid:55e9400c13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554" Type="http://schemas.openxmlformats.org/officeDocument/2006/relationships/image" Target="cid:ebcc174e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498" Type="http://schemas.openxmlformats.org/officeDocument/2006/relationships/image" Target="cid:225aa5c4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23" Type="http://schemas.openxmlformats.org/officeDocument/2006/relationships/hyperlink" Target="cid:7f1ab1eb2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565" Type="http://schemas.openxmlformats.org/officeDocument/2006/relationships/hyperlink" Target="cid:1486dfc62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467" Type="http://schemas.openxmlformats.org/officeDocument/2006/relationships/hyperlink" Target="cid:f70f25d6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534" Type="http://schemas.openxmlformats.org/officeDocument/2006/relationships/image" Target="cid:a3e4f30613" TargetMode="External"/><Relationship Id="rId576" Type="http://schemas.openxmlformats.org/officeDocument/2006/relationships/image" Target="cid:3d8c6a7b13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478" Type="http://schemas.openxmlformats.org/officeDocument/2006/relationships/image" Target="cid:d507c848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503" Type="http://schemas.openxmlformats.org/officeDocument/2006/relationships/hyperlink" Target="cid:3c1017e92" TargetMode="External"/><Relationship Id="rId545" Type="http://schemas.openxmlformats.org/officeDocument/2006/relationships/hyperlink" Target="cid:cc488c802" TargetMode="External"/><Relationship Id="rId587" Type="http://schemas.openxmlformats.org/officeDocument/2006/relationships/hyperlink" Target="cid:680b06b02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89" Type="http://schemas.openxmlformats.org/officeDocument/2006/relationships/hyperlink" Target="cid:dbb2081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514" Type="http://schemas.openxmlformats.org/officeDocument/2006/relationships/image" Target="cid:5c1592af13" TargetMode="External"/><Relationship Id="rId556" Type="http://schemas.openxmlformats.org/officeDocument/2006/relationships/image" Target="cid:f049fbb413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525" Type="http://schemas.openxmlformats.org/officeDocument/2006/relationships/hyperlink" Target="cid:842f44012" TargetMode="External"/><Relationship Id="rId567" Type="http://schemas.openxmlformats.org/officeDocument/2006/relationships/hyperlink" Target="cid:1b05e0252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469" Type="http://schemas.openxmlformats.org/officeDocument/2006/relationships/hyperlink" Target="cid:1643af6f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480" Type="http://schemas.openxmlformats.org/officeDocument/2006/relationships/image" Target="cid:db19d24313" TargetMode="External"/><Relationship Id="rId536" Type="http://schemas.openxmlformats.org/officeDocument/2006/relationships/image" Target="cid:a828098c13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578" Type="http://schemas.openxmlformats.org/officeDocument/2006/relationships/image" Target="cid:42aef7bf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9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1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3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5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7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9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1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3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5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7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9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1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3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5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7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4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9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1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3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5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7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9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1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3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5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7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9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1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3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5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7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449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9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1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3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5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7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9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35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1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3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5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7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9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1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3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5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7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95250</xdr:colOff>
      <xdr:row>2</xdr:row>
      <xdr:rowOff>9525</xdr:rowOff>
    </xdr:to>
    <xdr:pic>
      <xdr:nvPicPr>
        <xdr:cNvPr id="5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9" name="Picture 2" descr="cid:a077fb613">
          <a:hlinkClick xmlns:r="http://schemas.openxmlformats.org/officeDocument/2006/relationships" r:id="rId5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1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3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5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7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9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1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3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5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7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9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1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3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5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7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9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1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3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5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7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5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9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1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3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5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7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9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1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3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5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7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9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1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3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5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7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9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1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3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5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7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9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1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3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5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7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9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1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3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5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7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9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1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3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5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7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9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1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3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5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7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9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1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3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5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7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9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1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3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5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7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6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9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1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3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5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7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9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1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3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5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7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9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1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3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5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7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9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1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3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5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7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9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1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3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5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7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9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50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1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3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5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7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9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1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3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5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7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9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1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3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5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7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9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1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3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5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7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9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1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3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5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7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7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9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1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3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5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7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9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1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3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5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7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9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1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3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5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7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9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1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3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5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7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9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1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3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5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7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9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1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3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5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7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9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1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3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5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7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9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1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3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5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7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9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1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3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5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7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9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1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3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5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7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8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9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1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3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5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7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9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1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3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5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7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9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1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3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5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7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9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1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3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5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7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9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1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3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5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7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9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1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3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5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7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9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1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3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5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7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9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1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3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5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7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9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1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3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5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7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9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1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3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5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7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9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9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1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3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5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7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9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1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3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5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7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9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1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3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5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7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9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1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3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5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7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9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1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3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5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7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9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1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3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5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7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9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1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3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5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7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9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1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3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5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7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9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1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3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5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7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9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1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3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5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7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0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9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1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3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5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7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9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1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3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5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95250</xdr:colOff>
      <xdr:row>2</xdr:row>
      <xdr:rowOff>9525</xdr:rowOff>
    </xdr:to>
    <xdr:pic>
      <xdr:nvPicPr>
        <xdr:cNvPr id="1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61912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7" name="Picture 2" descr="cid:ac5447513">
          <a:hlinkClick xmlns:r="http://schemas.openxmlformats.org/officeDocument/2006/relationships" r:id="rId5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9" name="Picture 2" descr="cid:f2a015013">
          <a:hlinkClick xmlns:r="http://schemas.openxmlformats.org/officeDocument/2006/relationships" r:id="rId5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4" cstate="print"/>
        <a:srcRect/>
        <a:stretch>
          <a:fillRect/>
        </a:stretch>
      </xdr:blipFill>
      <xdr:spPr bwMode="auto">
        <a:xfrm>
          <a:off x="174212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1" name="Picture 2" descr="cid:1486e01413">
          <a:hlinkClick xmlns:r="http://schemas.openxmlformats.org/officeDocument/2006/relationships" r:id="rId5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6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3" name="Picture 2" descr="cid:1b05e04f13">
          <a:hlinkClick xmlns:r="http://schemas.openxmlformats.org/officeDocument/2006/relationships" r:id="rId5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8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</xdr:rowOff>
    </xdr:to>
    <xdr:pic>
      <xdr:nvPicPr>
        <xdr:cNvPr id="1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5" name="Picture 2" descr="cid:2e1706e013">
          <a:hlinkClick xmlns:r="http://schemas.openxmlformats.org/officeDocument/2006/relationships" r:id="rId5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0" cstate="print"/>
        <a:srcRect/>
        <a:stretch>
          <a:fillRect/>
        </a:stretch>
      </xdr:blipFill>
      <xdr:spPr bwMode="auto">
        <a:xfrm>
          <a:off x="17478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7" name="Picture 2" descr="cid:33374fa113">
          <a:hlinkClick xmlns:r="http://schemas.openxmlformats.org/officeDocument/2006/relationships" r:id="rId5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9" name="Picture 2" descr="cid:396108aa13">
          <a:hlinkClick xmlns:r="http://schemas.openxmlformats.org/officeDocument/2006/relationships" r:id="rId5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1" name="Picture 2" descr="cid:3d8c6a7b13">
          <a:hlinkClick xmlns:r="http://schemas.openxmlformats.org/officeDocument/2006/relationships" r:id="rId5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3" name="Picture 2" descr="cid:42aef7bf13">
          <a:hlinkClick xmlns:r="http://schemas.openxmlformats.org/officeDocument/2006/relationships" r:id="rId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8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5" name="Picture 2" descr="cid:521d880d13">
          <a:hlinkClick xmlns:r="http://schemas.openxmlformats.org/officeDocument/2006/relationships" r:id="rId5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0" cstate="print"/>
        <a:srcRect/>
        <a:stretch>
          <a:fillRect/>
        </a:stretch>
      </xdr:blipFill>
      <xdr:spPr bwMode="auto">
        <a:xfrm>
          <a:off x="17554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7" name="Picture 2" descr="cid:5744887d13">
          <a:hlinkClick xmlns:r="http://schemas.openxmlformats.org/officeDocument/2006/relationships" r:id="rId5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9" name="Picture 2" descr="cid:5d65a7e413">
          <a:hlinkClick xmlns:r="http://schemas.openxmlformats.org/officeDocument/2006/relationships" r:id="rId5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1" name="Picture 2" descr="cid:61b2a1ef13">
          <a:hlinkClick xmlns:r="http://schemas.openxmlformats.org/officeDocument/2006/relationships" r:id="rId5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3" name="Picture 2" descr="cid:680b06d213">
          <a:hlinkClick xmlns:r="http://schemas.openxmlformats.org/officeDocument/2006/relationships" r:id="rId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8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5" name="Picture 2" descr="cid:762712f813">
          <a:hlinkClick xmlns:r="http://schemas.openxmlformats.org/officeDocument/2006/relationships" r:id="rId5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0" cstate="print"/>
        <a:srcRect/>
        <a:stretch>
          <a:fillRect/>
        </a:stretch>
      </xdr:blipFill>
      <xdr:spPr bwMode="auto">
        <a:xfrm>
          <a:off x="17564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9525</xdr:rowOff>
    </xdr:to>
    <xdr:pic>
      <xdr:nvPicPr>
        <xdr:cNvPr id="1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7" name="Picture 2" descr="cid:7b49d24813">
          <a:hlinkClick xmlns:r="http://schemas.openxmlformats.org/officeDocument/2006/relationships" r:id="rId5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29" sqref="C29:D29"/>
    </sheetView>
  </sheetViews>
  <sheetFormatPr defaultRowHeight="11.25"/>
  <cols>
    <col min="1" max="1" width="9.7109375" style="1" customWidth="1"/>
    <col min="2" max="2" width="4.5703125" style="4" customWidth="1"/>
    <col min="3" max="4" width="9.140625" style="1"/>
    <col min="5" max="5" width="12.28515625" style="1" customWidth="1"/>
    <col min="6" max="6" width="13.7109375" style="26" customWidth="1"/>
    <col min="7" max="7" width="14.28515625" style="1" customWidth="1"/>
    <col min="8" max="8" width="11.85546875" style="26" customWidth="1"/>
    <col min="9" max="9" width="11.28515625" style="2" customWidth="1"/>
    <col min="10" max="10" width="12.85546875" style="2" customWidth="1"/>
    <col min="11" max="12" width="9.85546875" style="2" customWidth="1"/>
    <col min="13" max="16384" width="9.140625" style="1"/>
  </cols>
  <sheetData>
    <row r="1" spans="1:13">
      <c r="A1" s="5"/>
      <c r="B1" s="6"/>
      <c r="C1" s="7"/>
      <c r="D1" s="8"/>
      <c r="E1" s="9" t="s">
        <v>0</v>
      </c>
      <c r="F1" s="23" t="s">
        <v>1</v>
      </c>
      <c r="G1" s="10" t="s">
        <v>42</v>
      </c>
      <c r="H1" s="23" t="s">
        <v>2</v>
      </c>
      <c r="I1" s="17" t="s">
        <v>40</v>
      </c>
      <c r="J1" s="18" t="s">
        <v>41</v>
      </c>
      <c r="K1" s="19" t="s">
        <v>43</v>
      </c>
      <c r="L1" s="19" t="s">
        <v>44</v>
      </c>
    </row>
    <row r="2" spans="1:13">
      <c r="A2" s="11" t="s">
        <v>3</v>
      </c>
      <c r="B2" s="12"/>
      <c r="C2" s="62" t="s">
        <v>4</v>
      </c>
      <c r="D2" s="62"/>
      <c r="E2" s="13"/>
      <c r="F2" s="24"/>
      <c r="G2" s="14"/>
      <c r="H2" s="24"/>
      <c r="I2" s="20"/>
      <c r="J2" s="21"/>
      <c r="K2" s="22"/>
      <c r="L2" s="22"/>
    </row>
    <row r="3" spans="1:13">
      <c r="A3" s="63" t="s">
        <v>5</v>
      </c>
      <c r="B3" s="63"/>
      <c r="C3" s="63"/>
      <c r="D3" s="63"/>
      <c r="E3" s="15">
        <f>SUM(E4:E40)</f>
        <v>24306360.600900002</v>
      </c>
      <c r="F3" s="25">
        <f>RA!I7</f>
        <v>2338829.2045</v>
      </c>
      <c r="G3" s="16">
        <f>SUM(G4:G40)</f>
        <v>21967531.396399997</v>
      </c>
      <c r="H3" s="27">
        <f>RA!J7</f>
        <v>9.6222928759371698</v>
      </c>
      <c r="I3" s="20">
        <f>SUM(I4:I40)</f>
        <v>24306368.618822038</v>
      </c>
      <c r="J3" s="21">
        <f>SUM(J4:J40)</f>
        <v>21967531.306492679</v>
      </c>
      <c r="K3" s="22">
        <f>E3-I3</f>
        <v>-8.0179220363497734</v>
      </c>
      <c r="L3" s="22">
        <f>G3-J3</f>
        <v>8.9907318353652954E-2</v>
      </c>
    </row>
    <row r="4" spans="1:13">
      <c r="A4" s="64">
        <f>RA!A8</f>
        <v>42394</v>
      </c>
      <c r="B4" s="12">
        <v>12</v>
      </c>
      <c r="C4" s="61" t="s">
        <v>6</v>
      </c>
      <c r="D4" s="61"/>
      <c r="E4" s="15">
        <f>VLOOKUP(C4,RA!B8:D36,3,0)</f>
        <v>1037899.4888000001</v>
      </c>
      <c r="F4" s="25">
        <f>VLOOKUP(C4,RA!B8:I39,8,0)</f>
        <v>244832.2267</v>
      </c>
      <c r="G4" s="16">
        <f t="shared" ref="G4:G40" si="0">E4-F4</f>
        <v>793067.26210000005</v>
      </c>
      <c r="H4" s="27">
        <f>RA!J8</f>
        <v>23.5892039009548</v>
      </c>
      <c r="I4" s="20">
        <f>VLOOKUP(B4,RMS!B:D,3,FALSE)</f>
        <v>1037901.01188718</v>
      </c>
      <c r="J4" s="21">
        <f>VLOOKUP(B4,RMS!B:E,4,FALSE)</f>
        <v>793067.27913333301</v>
      </c>
      <c r="K4" s="22">
        <f t="shared" ref="K4:K40" si="1">E4-I4</f>
        <v>-1.52308717998676</v>
      </c>
      <c r="L4" s="22">
        <f t="shared" ref="L4:L40" si="2">G4-J4</f>
        <v>-1.7033332958817482E-2</v>
      </c>
    </row>
    <row r="5" spans="1:13">
      <c r="A5" s="64"/>
      <c r="B5" s="12">
        <v>13</v>
      </c>
      <c r="C5" s="61" t="s">
        <v>7</v>
      </c>
      <c r="D5" s="61"/>
      <c r="E5" s="15">
        <f>VLOOKUP(C5,RA!B8:D37,3,0)</f>
        <v>124495.2864</v>
      </c>
      <c r="F5" s="25">
        <f>VLOOKUP(C5,RA!B9:I40,8,0)</f>
        <v>28967.0978</v>
      </c>
      <c r="G5" s="16">
        <f t="shared" si="0"/>
        <v>95528.188599999994</v>
      </c>
      <c r="H5" s="27">
        <f>RA!J9</f>
        <v>23.2676261388158</v>
      </c>
      <c r="I5" s="20">
        <f>VLOOKUP(B5,RMS!B:D,3,FALSE)</f>
        <v>124495.37604359</v>
      </c>
      <c r="J5" s="21">
        <f>VLOOKUP(B5,RMS!B:E,4,FALSE)</f>
        <v>95528.185908547006</v>
      </c>
      <c r="K5" s="22">
        <f t="shared" si="1"/>
        <v>-8.9643590006744489E-2</v>
      </c>
      <c r="L5" s="22">
        <f t="shared" si="2"/>
        <v>2.6914529880741611E-3</v>
      </c>
      <c r="M5" s="32"/>
    </row>
    <row r="6" spans="1:13">
      <c r="A6" s="64"/>
      <c r="B6" s="12">
        <v>14</v>
      </c>
      <c r="C6" s="61" t="s">
        <v>8</v>
      </c>
      <c r="D6" s="61"/>
      <c r="E6" s="15">
        <f>VLOOKUP(C6,RA!B10:D38,3,0)</f>
        <v>202081.24909999999</v>
      </c>
      <c r="F6" s="25">
        <f>VLOOKUP(C6,RA!B10:I41,8,0)</f>
        <v>49906.077700000002</v>
      </c>
      <c r="G6" s="16">
        <f t="shared" si="0"/>
        <v>152175.17139999999</v>
      </c>
      <c r="H6" s="27">
        <f>RA!J10</f>
        <v>24.6960457352003</v>
      </c>
      <c r="I6" s="20">
        <f>VLOOKUP(B6,RMS!B:D,3,FALSE)</f>
        <v>202083.06568480399</v>
      </c>
      <c r="J6" s="21">
        <f>VLOOKUP(B6,RMS!B:E,4,FALSE)</f>
        <v>152175.17230678099</v>
      </c>
      <c r="K6" s="22">
        <f>E6-I6</f>
        <v>-1.8165848040080164</v>
      </c>
      <c r="L6" s="22">
        <f t="shared" si="2"/>
        <v>-9.0678100241348147E-4</v>
      </c>
      <c r="M6" s="32"/>
    </row>
    <row r="7" spans="1:13">
      <c r="A7" s="64"/>
      <c r="B7" s="12">
        <v>15</v>
      </c>
      <c r="C7" s="61" t="s">
        <v>9</v>
      </c>
      <c r="D7" s="61"/>
      <c r="E7" s="15">
        <f>VLOOKUP(C7,RA!B10:D39,3,0)</f>
        <v>106918.56789999999</v>
      </c>
      <c r="F7" s="25">
        <f>VLOOKUP(C7,RA!B11:I42,8,0)</f>
        <v>21507.932799999999</v>
      </c>
      <c r="G7" s="16">
        <f t="shared" si="0"/>
        <v>85410.6351</v>
      </c>
      <c r="H7" s="27">
        <f>RA!J11</f>
        <v>20.116181148363498</v>
      </c>
      <c r="I7" s="20">
        <f>VLOOKUP(B7,RMS!B:D,3,FALSE)</f>
        <v>106918.644181159</v>
      </c>
      <c r="J7" s="21">
        <f>VLOOKUP(B7,RMS!B:E,4,FALSE)</f>
        <v>85410.634692277396</v>
      </c>
      <c r="K7" s="22">
        <f t="shared" si="1"/>
        <v>-7.6281159010250121E-2</v>
      </c>
      <c r="L7" s="22">
        <f t="shared" si="2"/>
        <v>4.0772260399535298E-4</v>
      </c>
      <c r="M7" s="32"/>
    </row>
    <row r="8" spans="1:13">
      <c r="A8" s="64"/>
      <c r="B8" s="12">
        <v>16</v>
      </c>
      <c r="C8" s="61" t="s">
        <v>10</v>
      </c>
      <c r="D8" s="61"/>
      <c r="E8" s="15">
        <f>VLOOKUP(C8,RA!B12:D39,3,0)</f>
        <v>417524.51679999998</v>
      </c>
      <c r="F8" s="25">
        <f>VLOOKUP(C8,RA!B12:I43,8,0)</f>
        <v>55141.3914</v>
      </c>
      <c r="G8" s="16">
        <f t="shared" si="0"/>
        <v>362383.12539999996</v>
      </c>
      <c r="H8" s="27">
        <f>RA!J12</f>
        <v>13.206743360274</v>
      </c>
      <c r="I8" s="20">
        <f>VLOOKUP(B8,RMS!B:D,3,FALSE)</f>
        <v>417524.47993247898</v>
      </c>
      <c r="J8" s="21">
        <f>VLOOKUP(B8,RMS!B:E,4,FALSE)</f>
        <v>362383.12609914498</v>
      </c>
      <c r="K8" s="22">
        <f t="shared" si="1"/>
        <v>3.6867521004751325E-2</v>
      </c>
      <c r="L8" s="22">
        <f t="shared" si="2"/>
        <v>-6.9914502091705799E-4</v>
      </c>
      <c r="M8" s="32"/>
    </row>
    <row r="9" spans="1:13">
      <c r="A9" s="64"/>
      <c r="B9" s="12">
        <v>17</v>
      </c>
      <c r="C9" s="61" t="s">
        <v>11</v>
      </c>
      <c r="D9" s="61"/>
      <c r="E9" s="15">
        <f>VLOOKUP(C9,RA!B12:D40,3,0)</f>
        <v>334629.09860000003</v>
      </c>
      <c r="F9" s="25">
        <f>VLOOKUP(C9,RA!B13:I44,8,0)</f>
        <v>86806.072799999994</v>
      </c>
      <c r="G9" s="16">
        <f t="shared" si="0"/>
        <v>247823.02580000003</v>
      </c>
      <c r="H9" s="27">
        <f>RA!J13</f>
        <v>25.940981571289999</v>
      </c>
      <c r="I9" s="20">
        <f>VLOOKUP(B9,RMS!B:D,3,FALSE)</f>
        <v>334629.35611880303</v>
      </c>
      <c r="J9" s="21">
        <f>VLOOKUP(B9,RMS!B:E,4,FALSE)</f>
        <v>247823.02581196601</v>
      </c>
      <c r="K9" s="22">
        <f t="shared" si="1"/>
        <v>-0.25751880300231278</v>
      </c>
      <c r="L9" s="22">
        <f t="shared" si="2"/>
        <v>-1.1965981684625149E-5</v>
      </c>
      <c r="M9" s="32"/>
    </row>
    <row r="10" spans="1:13">
      <c r="A10" s="64"/>
      <c r="B10" s="12">
        <v>18</v>
      </c>
      <c r="C10" s="61" t="s">
        <v>12</v>
      </c>
      <c r="D10" s="61"/>
      <c r="E10" s="15">
        <f>VLOOKUP(C10,RA!B14:D41,3,0)</f>
        <v>187664.92980000001</v>
      </c>
      <c r="F10" s="25">
        <f>VLOOKUP(C10,RA!B14:I44,8,0)</f>
        <v>34490.683700000001</v>
      </c>
      <c r="G10" s="16">
        <f t="shared" si="0"/>
        <v>153174.24610000002</v>
      </c>
      <c r="H10" s="27">
        <f>RA!J14</f>
        <v>18.3788647867013</v>
      </c>
      <c r="I10" s="20">
        <f>VLOOKUP(B10,RMS!B:D,3,FALSE)</f>
        <v>187664.944436752</v>
      </c>
      <c r="J10" s="21">
        <f>VLOOKUP(B10,RMS!B:E,4,FALSE)</f>
        <v>153174.24957435901</v>
      </c>
      <c r="K10" s="22">
        <f t="shared" si="1"/>
        <v>-1.4636751991929486E-2</v>
      </c>
      <c r="L10" s="22">
        <f t="shared" si="2"/>
        <v>-3.4743589931167662E-3</v>
      </c>
      <c r="M10" s="32"/>
    </row>
    <row r="11" spans="1:13">
      <c r="A11" s="64"/>
      <c r="B11" s="12">
        <v>19</v>
      </c>
      <c r="C11" s="61" t="s">
        <v>13</v>
      </c>
      <c r="D11" s="61"/>
      <c r="E11" s="15">
        <f>VLOOKUP(C11,RA!B14:D42,3,0)</f>
        <v>150730.7683</v>
      </c>
      <c r="F11" s="25">
        <f>VLOOKUP(C11,RA!B15:I45,8,0)</f>
        <v>25520.620800000001</v>
      </c>
      <c r="G11" s="16">
        <f t="shared" si="0"/>
        <v>125210.14749999999</v>
      </c>
      <c r="H11" s="27">
        <f>RA!J15</f>
        <v>16.9312616712775</v>
      </c>
      <c r="I11" s="20">
        <f>VLOOKUP(B11,RMS!B:D,3,FALSE)</f>
        <v>150730.94380170901</v>
      </c>
      <c r="J11" s="21">
        <f>VLOOKUP(B11,RMS!B:E,4,FALSE)</f>
        <v>125210.14841025601</v>
      </c>
      <c r="K11" s="22">
        <f t="shared" si="1"/>
        <v>-0.17550170901813544</v>
      </c>
      <c r="L11" s="22">
        <f t="shared" si="2"/>
        <v>-9.1025601432193071E-4</v>
      </c>
      <c r="M11" s="32"/>
    </row>
    <row r="12" spans="1:13">
      <c r="A12" s="64"/>
      <c r="B12" s="12">
        <v>21</v>
      </c>
      <c r="C12" s="61" t="s">
        <v>14</v>
      </c>
      <c r="D12" s="61"/>
      <c r="E12" s="15">
        <f>VLOOKUP(C12,RA!B16:D43,3,0)</f>
        <v>814439.01879999996</v>
      </c>
      <c r="F12" s="25">
        <f>VLOOKUP(C12,RA!B16:I46,8,0)</f>
        <v>32705.9787</v>
      </c>
      <c r="G12" s="16">
        <f t="shared" si="0"/>
        <v>781733.04009999998</v>
      </c>
      <c r="H12" s="27">
        <f>RA!J16</f>
        <v>4.01576765663674</v>
      </c>
      <c r="I12" s="20">
        <f>VLOOKUP(B12,RMS!B:D,3,FALSE)</f>
        <v>814438.84832307696</v>
      </c>
      <c r="J12" s="21">
        <f>VLOOKUP(B12,RMS!B:E,4,FALSE)</f>
        <v>781733.04036923102</v>
      </c>
      <c r="K12" s="22">
        <f t="shared" si="1"/>
        <v>0.17047692299820483</v>
      </c>
      <c r="L12" s="22">
        <f t="shared" si="2"/>
        <v>-2.6923103723675013E-4</v>
      </c>
      <c r="M12" s="32"/>
    </row>
    <row r="13" spans="1:13">
      <c r="A13" s="64"/>
      <c r="B13" s="12">
        <v>22</v>
      </c>
      <c r="C13" s="61" t="s">
        <v>15</v>
      </c>
      <c r="D13" s="61"/>
      <c r="E13" s="15">
        <f>VLOOKUP(C13,RA!B16:D44,3,0)</f>
        <v>888835.76069999998</v>
      </c>
      <c r="F13" s="25">
        <f>VLOOKUP(C13,RA!B17:I47,8,0)</f>
        <v>83786.874800000005</v>
      </c>
      <c r="G13" s="16">
        <f t="shared" si="0"/>
        <v>805048.88589999999</v>
      </c>
      <c r="H13" s="27">
        <f>RA!J17</f>
        <v>9.4265868346716708</v>
      </c>
      <c r="I13" s="20">
        <f>VLOOKUP(B13,RMS!B:D,3,FALSE)</f>
        <v>888835.73961367505</v>
      </c>
      <c r="J13" s="21">
        <f>VLOOKUP(B13,RMS!B:E,4,FALSE)</f>
        <v>805048.88484871795</v>
      </c>
      <c r="K13" s="22">
        <f t="shared" si="1"/>
        <v>2.1086324937641621E-2</v>
      </c>
      <c r="L13" s="22">
        <f t="shared" si="2"/>
        <v>1.0512820445001125E-3</v>
      </c>
      <c r="M13" s="32"/>
    </row>
    <row r="14" spans="1:13">
      <c r="A14" s="64"/>
      <c r="B14" s="12">
        <v>23</v>
      </c>
      <c r="C14" s="61" t="s">
        <v>16</v>
      </c>
      <c r="D14" s="61"/>
      <c r="E14" s="15">
        <f>VLOOKUP(C14,RA!B18:D44,3,0)</f>
        <v>3400932.5836</v>
      </c>
      <c r="F14" s="25">
        <f>VLOOKUP(C14,RA!B18:I48,8,0)</f>
        <v>472014.91879999998</v>
      </c>
      <c r="G14" s="16">
        <f t="shared" si="0"/>
        <v>2928917.6647999999</v>
      </c>
      <c r="H14" s="27">
        <f>RA!J18</f>
        <v>13.878984872447999</v>
      </c>
      <c r="I14" s="20">
        <f>VLOOKUP(B14,RMS!B:D,3,FALSE)</f>
        <v>3400932.6218812</v>
      </c>
      <c r="J14" s="21">
        <f>VLOOKUP(B14,RMS!B:E,4,FALSE)</f>
        <v>2928917.6386581198</v>
      </c>
      <c r="K14" s="22">
        <f t="shared" si="1"/>
        <v>-3.8281199987977743E-2</v>
      </c>
      <c r="L14" s="22">
        <f t="shared" si="2"/>
        <v>2.6141880080103874E-2</v>
      </c>
      <c r="M14" s="32"/>
    </row>
    <row r="15" spans="1:13">
      <c r="A15" s="64"/>
      <c r="B15" s="12">
        <v>24</v>
      </c>
      <c r="C15" s="61" t="s">
        <v>17</v>
      </c>
      <c r="D15" s="61"/>
      <c r="E15" s="15">
        <f>VLOOKUP(C15,RA!B18:D45,3,0)</f>
        <v>636346.70209999999</v>
      </c>
      <c r="F15" s="25">
        <f>VLOOKUP(C15,RA!B19:I49,8,0)</f>
        <v>52092.631699999998</v>
      </c>
      <c r="G15" s="16">
        <f t="shared" si="0"/>
        <v>584254.07039999997</v>
      </c>
      <c r="H15" s="27">
        <f>RA!J19</f>
        <v>8.1862028243549805</v>
      </c>
      <c r="I15" s="20">
        <f>VLOOKUP(B15,RMS!B:D,3,FALSE)</f>
        <v>636346.795776068</v>
      </c>
      <c r="J15" s="21">
        <f>VLOOKUP(B15,RMS!B:E,4,FALSE)</f>
        <v>584254.06962307706</v>
      </c>
      <c r="K15" s="22">
        <f t="shared" si="1"/>
        <v>-9.3676068005152047E-2</v>
      </c>
      <c r="L15" s="22">
        <f t="shared" si="2"/>
        <v>7.7692291233688593E-4</v>
      </c>
      <c r="M15" s="32"/>
    </row>
    <row r="16" spans="1:13">
      <c r="A16" s="64"/>
      <c r="B16" s="12">
        <v>25</v>
      </c>
      <c r="C16" s="61" t="s">
        <v>18</v>
      </c>
      <c r="D16" s="61"/>
      <c r="E16" s="15">
        <f>VLOOKUP(C16,RA!B20:D46,3,0)</f>
        <v>1524198.2733</v>
      </c>
      <c r="F16" s="25">
        <f>VLOOKUP(C16,RA!B20:I50,8,0)</f>
        <v>144830.6496</v>
      </c>
      <c r="G16" s="16">
        <f t="shared" si="0"/>
        <v>1379367.6236999999</v>
      </c>
      <c r="H16" s="27">
        <f>RA!J20</f>
        <v>9.5020872374058705</v>
      </c>
      <c r="I16" s="20">
        <f>VLOOKUP(B16,RMS!B:D,3,FALSE)</f>
        <v>1524198.5437</v>
      </c>
      <c r="J16" s="21">
        <f>VLOOKUP(B16,RMS!B:E,4,FALSE)</f>
        <v>1379367.6237000001</v>
      </c>
      <c r="K16" s="22">
        <f t="shared" si="1"/>
        <v>-0.27040000003762543</v>
      </c>
      <c r="L16" s="22">
        <f t="shared" si="2"/>
        <v>0</v>
      </c>
      <c r="M16" s="32"/>
    </row>
    <row r="17" spans="1:13">
      <c r="A17" s="64"/>
      <c r="B17" s="12">
        <v>26</v>
      </c>
      <c r="C17" s="61" t="s">
        <v>19</v>
      </c>
      <c r="D17" s="61"/>
      <c r="E17" s="15">
        <f>VLOOKUP(C17,RA!B20:D47,3,0)</f>
        <v>501371.39360000001</v>
      </c>
      <c r="F17" s="25">
        <f>VLOOKUP(C17,RA!B21:I51,8,0)</f>
        <v>71756.249599999996</v>
      </c>
      <c r="G17" s="16">
        <f t="shared" si="0"/>
        <v>429615.14400000003</v>
      </c>
      <c r="H17" s="27">
        <f>RA!J21</f>
        <v>14.3119951628608</v>
      </c>
      <c r="I17" s="20">
        <f>VLOOKUP(B17,RMS!B:D,3,FALSE)</f>
        <v>501371.23491432599</v>
      </c>
      <c r="J17" s="21">
        <f>VLOOKUP(B17,RMS!B:E,4,FALSE)</f>
        <v>429615.14376074402</v>
      </c>
      <c r="K17" s="22">
        <f t="shared" si="1"/>
        <v>0.1586856740177609</v>
      </c>
      <c r="L17" s="22">
        <f t="shared" si="2"/>
        <v>2.3925601271912456E-4</v>
      </c>
      <c r="M17" s="32"/>
    </row>
    <row r="18" spans="1:13">
      <c r="A18" s="64"/>
      <c r="B18" s="12">
        <v>27</v>
      </c>
      <c r="C18" s="61" t="s">
        <v>20</v>
      </c>
      <c r="D18" s="61"/>
      <c r="E18" s="15">
        <f>VLOOKUP(C18,RA!B22:D48,3,0)</f>
        <v>1467457.2895</v>
      </c>
      <c r="F18" s="25">
        <f>VLOOKUP(C18,RA!B22:I52,8,0)</f>
        <v>102168.77039999999</v>
      </c>
      <c r="G18" s="16">
        <f t="shared" si="0"/>
        <v>1365288.5190999999</v>
      </c>
      <c r="H18" s="27">
        <f>RA!J22</f>
        <v>6.96229942302522</v>
      </c>
      <c r="I18" s="20">
        <f>VLOOKUP(B18,RMS!B:D,3,FALSE)</f>
        <v>1467459.601</v>
      </c>
      <c r="J18" s="21">
        <f>VLOOKUP(B18,RMS!B:E,4,FALSE)</f>
        <v>1365288.5134999999</v>
      </c>
      <c r="K18" s="22">
        <f t="shared" si="1"/>
        <v>-2.3115000000689179</v>
      </c>
      <c r="L18" s="22">
        <f t="shared" si="2"/>
        <v>5.6000000331550837E-3</v>
      </c>
      <c r="M18" s="32"/>
    </row>
    <row r="19" spans="1:13">
      <c r="A19" s="64"/>
      <c r="B19" s="12">
        <v>29</v>
      </c>
      <c r="C19" s="61" t="s">
        <v>21</v>
      </c>
      <c r="D19" s="61"/>
      <c r="E19" s="15">
        <f>VLOOKUP(C19,RA!B22:D49,3,0)</f>
        <v>3058656.2102000001</v>
      </c>
      <c r="F19" s="25">
        <f>VLOOKUP(C19,RA!B23:I53,8,0)</f>
        <v>300730.6776</v>
      </c>
      <c r="G19" s="16">
        <f t="shared" si="0"/>
        <v>2757925.5326</v>
      </c>
      <c r="H19" s="27">
        <f>RA!J23</f>
        <v>9.8321176664812509</v>
      </c>
      <c r="I19" s="20">
        <f>VLOOKUP(B19,RMS!B:D,3,FALSE)</f>
        <v>3058658.17293248</v>
      </c>
      <c r="J19" s="21">
        <f>VLOOKUP(B19,RMS!B:E,4,FALSE)</f>
        <v>2757925.5668094</v>
      </c>
      <c r="K19" s="22">
        <f t="shared" si="1"/>
        <v>-1.9627324799075723</v>
      </c>
      <c r="L19" s="22">
        <f t="shared" si="2"/>
        <v>-3.4209399949759245E-2</v>
      </c>
      <c r="M19" s="32"/>
    </row>
    <row r="20" spans="1:13">
      <c r="A20" s="64"/>
      <c r="B20" s="12">
        <v>31</v>
      </c>
      <c r="C20" s="61" t="s">
        <v>22</v>
      </c>
      <c r="D20" s="61"/>
      <c r="E20" s="15">
        <f>VLOOKUP(C20,RA!B24:D50,3,0)</f>
        <v>336624.11109999998</v>
      </c>
      <c r="F20" s="25">
        <f>VLOOKUP(C20,RA!B24:I54,8,0)</f>
        <v>56710.411699999997</v>
      </c>
      <c r="G20" s="16">
        <f t="shared" si="0"/>
        <v>279913.69939999998</v>
      </c>
      <c r="H20" s="27">
        <f>RA!J24</f>
        <v>16.846806223917</v>
      </c>
      <c r="I20" s="20">
        <f>VLOOKUP(B20,RMS!B:D,3,FALSE)</f>
        <v>336624.14107494103</v>
      </c>
      <c r="J20" s="21">
        <f>VLOOKUP(B20,RMS!B:E,4,FALSE)</f>
        <v>279913.692786965</v>
      </c>
      <c r="K20" s="22">
        <f t="shared" si="1"/>
        <v>-2.997494104783982E-2</v>
      </c>
      <c r="L20" s="22">
        <f t="shared" si="2"/>
        <v>6.613034987822175E-3</v>
      </c>
      <c r="M20" s="32"/>
    </row>
    <row r="21" spans="1:13">
      <c r="A21" s="64"/>
      <c r="B21" s="12">
        <v>32</v>
      </c>
      <c r="C21" s="61" t="s">
        <v>23</v>
      </c>
      <c r="D21" s="61"/>
      <c r="E21" s="15">
        <f>VLOOKUP(C21,RA!B24:D51,3,0)</f>
        <v>430696.0172</v>
      </c>
      <c r="F21" s="25">
        <f>VLOOKUP(C21,RA!B25:I55,8,0)</f>
        <v>35309.437299999998</v>
      </c>
      <c r="G21" s="16">
        <f t="shared" si="0"/>
        <v>395386.57990000001</v>
      </c>
      <c r="H21" s="27">
        <f>RA!J25</f>
        <v>8.1982270301802096</v>
      </c>
      <c r="I21" s="20">
        <f>VLOOKUP(B21,RMS!B:D,3,FALSE)</f>
        <v>430696.01309842698</v>
      </c>
      <c r="J21" s="21">
        <f>VLOOKUP(B21,RMS!B:E,4,FALSE)</f>
        <v>395386.58355132898</v>
      </c>
      <c r="K21" s="22">
        <f t="shared" si="1"/>
        <v>4.1015730239450932E-3</v>
      </c>
      <c r="L21" s="22">
        <f t="shared" si="2"/>
        <v>-3.6513289669528604E-3</v>
      </c>
      <c r="M21" s="32"/>
    </row>
    <row r="22" spans="1:13">
      <c r="A22" s="64"/>
      <c r="B22" s="12">
        <v>33</v>
      </c>
      <c r="C22" s="61" t="s">
        <v>24</v>
      </c>
      <c r="D22" s="61"/>
      <c r="E22" s="15">
        <f>VLOOKUP(C22,RA!B26:D52,3,0)</f>
        <v>1077979.9519</v>
      </c>
      <c r="F22" s="25">
        <f>VLOOKUP(C22,RA!B26:I56,8,0)</f>
        <v>205929.0974</v>
      </c>
      <c r="G22" s="16">
        <f t="shared" si="0"/>
        <v>872050.85450000002</v>
      </c>
      <c r="H22" s="27">
        <f>RA!J26</f>
        <v>19.1032400034007</v>
      </c>
      <c r="I22" s="20">
        <f>VLOOKUP(B22,RMS!B:D,3,FALSE)</f>
        <v>1077979.89682963</v>
      </c>
      <c r="J22" s="21">
        <f>VLOOKUP(B22,RMS!B:E,4,FALSE)</f>
        <v>872050.81058322301</v>
      </c>
      <c r="K22" s="22">
        <f t="shared" si="1"/>
        <v>5.5070369970053434E-2</v>
      </c>
      <c r="L22" s="22">
        <f t="shared" si="2"/>
        <v>4.3916777009144425E-2</v>
      </c>
      <c r="M22" s="32"/>
    </row>
    <row r="23" spans="1:13">
      <c r="A23" s="64"/>
      <c r="B23" s="12">
        <v>34</v>
      </c>
      <c r="C23" s="61" t="s">
        <v>25</v>
      </c>
      <c r="D23" s="61"/>
      <c r="E23" s="15">
        <f>VLOOKUP(C23,RA!B26:D53,3,0)</f>
        <v>304728.859</v>
      </c>
      <c r="F23" s="25">
        <f>VLOOKUP(C23,RA!B27:I57,8,0)</f>
        <v>76903.938099999999</v>
      </c>
      <c r="G23" s="16">
        <f t="shared" si="0"/>
        <v>227824.9209</v>
      </c>
      <c r="H23" s="27">
        <f>RA!J27</f>
        <v>25.236841155238299</v>
      </c>
      <c r="I23" s="20">
        <f>VLOOKUP(B23,RMS!B:D,3,FALSE)</f>
        <v>304728.66530742001</v>
      </c>
      <c r="J23" s="21">
        <f>VLOOKUP(B23,RMS!B:E,4,FALSE)</f>
        <v>227824.946852044</v>
      </c>
      <c r="K23" s="22">
        <f t="shared" si="1"/>
        <v>0.19369257998187095</v>
      </c>
      <c r="L23" s="22">
        <f t="shared" si="2"/>
        <v>-2.5952044001314789E-2</v>
      </c>
      <c r="M23" s="32"/>
    </row>
    <row r="24" spans="1:13">
      <c r="A24" s="64"/>
      <c r="B24" s="12">
        <v>35</v>
      </c>
      <c r="C24" s="61" t="s">
        <v>26</v>
      </c>
      <c r="D24" s="61"/>
      <c r="E24" s="15">
        <f>VLOOKUP(C24,RA!B28:D54,3,0)</f>
        <v>1222542.7353999999</v>
      </c>
      <c r="F24" s="25">
        <f>VLOOKUP(C24,RA!B28:I58,8,0)</f>
        <v>53681.802100000001</v>
      </c>
      <c r="G24" s="16">
        <f t="shared" si="0"/>
        <v>1168860.9332999999</v>
      </c>
      <c r="H24" s="27">
        <f>RA!J28</f>
        <v>4.3909959583078297</v>
      </c>
      <c r="I24" s="20">
        <f>VLOOKUP(B24,RMS!B:D,3,FALSE)</f>
        <v>1222542.7519221201</v>
      </c>
      <c r="J24" s="21">
        <f>VLOOKUP(B24,RMS!B:E,4,FALSE)</f>
        <v>1168860.92753363</v>
      </c>
      <c r="K24" s="22">
        <f t="shared" si="1"/>
        <v>-1.6522120218724012E-2</v>
      </c>
      <c r="L24" s="22">
        <f t="shared" si="2"/>
        <v>5.7663698680698872E-3</v>
      </c>
      <c r="M24" s="32"/>
    </row>
    <row r="25" spans="1:13">
      <c r="A25" s="64"/>
      <c r="B25" s="12">
        <v>36</v>
      </c>
      <c r="C25" s="61" t="s">
        <v>27</v>
      </c>
      <c r="D25" s="61"/>
      <c r="E25" s="15">
        <f>VLOOKUP(C25,RA!B28:D55,3,0)</f>
        <v>715018.70719999995</v>
      </c>
      <c r="F25" s="25">
        <f>VLOOKUP(C25,RA!B29:I59,8,0)</f>
        <v>79309.377200000003</v>
      </c>
      <c r="G25" s="16">
        <f t="shared" si="0"/>
        <v>635709.32999999996</v>
      </c>
      <c r="H25" s="27">
        <f>RA!J29</f>
        <v>11.091930379076899</v>
      </c>
      <c r="I25" s="20">
        <f>VLOOKUP(B25,RMS!B:D,3,FALSE)</f>
        <v>715018.72099911503</v>
      </c>
      <c r="J25" s="21">
        <f>VLOOKUP(B25,RMS!B:E,4,FALSE)</f>
        <v>635709.27783554303</v>
      </c>
      <c r="K25" s="22">
        <f t="shared" si="1"/>
        <v>-1.3799115084111691E-2</v>
      </c>
      <c r="L25" s="22">
        <f t="shared" si="2"/>
        <v>5.2164456923492253E-2</v>
      </c>
      <c r="M25" s="32"/>
    </row>
    <row r="26" spans="1:13">
      <c r="A26" s="64"/>
      <c r="B26" s="12">
        <v>37</v>
      </c>
      <c r="C26" s="61" t="s">
        <v>71</v>
      </c>
      <c r="D26" s="61"/>
      <c r="E26" s="15">
        <f>VLOOKUP(C26,RA!B30:D56,3,0)</f>
        <v>995606.75289999996</v>
      </c>
      <c r="F26" s="25">
        <f>VLOOKUP(C26,RA!B30:I60,8,0)</f>
        <v>128208.3269</v>
      </c>
      <c r="G26" s="16">
        <f t="shared" si="0"/>
        <v>867398.42599999998</v>
      </c>
      <c r="H26" s="27">
        <f>RA!J30</f>
        <v>12.877406317961899</v>
      </c>
      <c r="I26" s="20">
        <f>VLOOKUP(B26,RMS!B:D,3,FALSE)</f>
        <v>995606.82683982304</v>
      </c>
      <c r="J26" s="21">
        <f>VLOOKUP(B26,RMS!B:E,4,FALSE)</f>
        <v>867398.431268165</v>
      </c>
      <c r="K26" s="22">
        <f t="shared" si="1"/>
        <v>-7.393982307985425E-2</v>
      </c>
      <c r="L26" s="22">
        <f t="shared" si="2"/>
        <v>-5.2681650267913938E-3</v>
      </c>
      <c r="M26" s="32"/>
    </row>
    <row r="27" spans="1:13">
      <c r="A27" s="64"/>
      <c r="B27" s="12">
        <v>38</v>
      </c>
      <c r="C27" s="61" t="s">
        <v>29</v>
      </c>
      <c r="D27" s="61"/>
      <c r="E27" s="15">
        <f>VLOOKUP(C27,RA!B30:D57,3,0)</f>
        <v>1078635.3421</v>
      </c>
      <c r="F27" s="25">
        <f>VLOOKUP(C27,RA!B31:I61,8,0)</f>
        <v>12588.2801</v>
      </c>
      <c r="G27" s="16">
        <f t="shared" si="0"/>
        <v>1066047.0619999999</v>
      </c>
      <c r="H27" s="27">
        <f>RA!J31</f>
        <v>1.1670561503660599</v>
      </c>
      <c r="I27" s="20">
        <f>VLOOKUP(B27,RMS!B:D,3,FALSE)</f>
        <v>1078635.3054212399</v>
      </c>
      <c r="J27" s="21">
        <f>VLOOKUP(B27,RMS!B:E,4,FALSE)</f>
        <v>1066047.0420424801</v>
      </c>
      <c r="K27" s="22">
        <f t="shared" si="1"/>
        <v>3.6678760079666972E-2</v>
      </c>
      <c r="L27" s="22">
        <f t="shared" si="2"/>
        <v>1.9957519834861159E-2</v>
      </c>
      <c r="M27" s="32"/>
    </row>
    <row r="28" spans="1:13">
      <c r="A28" s="64"/>
      <c r="B28" s="12">
        <v>39</v>
      </c>
      <c r="C28" s="61" t="s">
        <v>30</v>
      </c>
      <c r="D28" s="61"/>
      <c r="E28" s="15">
        <f>VLOOKUP(C28,RA!B32:D58,3,0)</f>
        <v>122669.0892</v>
      </c>
      <c r="F28" s="25">
        <f>VLOOKUP(C28,RA!B32:I62,8,0)</f>
        <v>32930.611199999999</v>
      </c>
      <c r="G28" s="16">
        <f t="shared" si="0"/>
        <v>89738.478000000003</v>
      </c>
      <c r="H28" s="27">
        <f>RA!J32</f>
        <v>26.845076795434501</v>
      </c>
      <c r="I28" s="20">
        <f>VLOOKUP(B28,RMS!B:D,3,FALSE)</f>
        <v>122669.033111724</v>
      </c>
      <c r="J28" s="21">
        <f>VLOOKUP(B28,RMS!B:E,4,FALSE)</f>
        <v>89738.466316843595</v>
      </c>
      <c r="K28" s="22">
        <f t="shared" si="1"/>
        <v>5.6088276003720239E-2</v>
      </c>
      <c r="L28" s="22">
        <f t="shared" si="2"/>
        <v>1.1683156408253126E-2</v>
      </c>
      <c r="M28" s="32"/>
    </row>
    <row r="29" spans="1:13">
      <c r="A29" s="64"/>
      <c r="B29" s="12">
        <v>40</v>
      </c>
      <c r="C29" s="61" t="s">
        <v>74</v>
      </c>
      <c r="D29" s="61"/>
      <c r="E29" s="15">
        <f>VLOOKUP(C29,RA!B32:D59,3,0)</f>
        <v>0</v>
      </c>
      <c r="F29" s="25">
        <f>VLOOKUP(C29,RA!B33:I63,8,0)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2"/>
    </row>
    <row r="30" spans="1:13" ht="12" thickBot="1">
      <c r="A30" s="64"/>
      <c r="B30" s="12">
        <v>42</v>
      </c>
      <c r="C30" s="61" t="s">
        <v>31</v>
      </c>
      <c r="D30" s="61"/>
      <c r="E30" s="15">
        <f>VLOOKUP(C30,RA!B34:D61,3,0)</f>
        <v>281665.02710000001</v>
      </c>
      <c r="F30" s="25">
        <f>VLOOKUP(C30,RA!B34:I65,8,0)</f>
        <v>35483.325400000002</v>
      </c>
      <c r="G30" s="16">
        <f t="shared" si="0"/>
        <v>246181.70170000001</v>
      </c>
      <c r="H30" s="27">
        <f>RA!J34</f>
        <v>12.5977036500887</v>
      </c>
      <c r="I30" s="20">
        <f>VLOOKUP(B30,RMS!B:D,3,FALSE)</f>
        <v>281665.02639999997</v>
      </c>
      <c r="J30" s="21">
        <f>VLOOKUP(B30,RMS!B:E,4,FALSE)</f>
        <v>246181.69709999999</v>
      </c>
      <c r="K30" s="22">
        <f t="shared" si="1"/>
        <v>7.0000003324821591E-4</v>
      </c>
      <c r="L30" s="22">
        <f t="shared" si="2"/>
        <v>4.6000000147614628E-3</v>
      </c>
      <c r="M30" s="32"/>
    </row>
    <row r="31" spans="1:13" s="35" customFormat="1" ht="12" thickBot="1">
      <c r="A31" s="64"/>
      <c r="B31" s="12">
        <v>70</v>
      </c>
      <c r="C31" s="65" t="s">
        <v>68</v>
      </c>
      <c r="D31" s="66"/>
      <c r="E31" s="15">
        <f>VLOOKUP(C31,RA!B35:D62,3,0)</f>
        <v>349853.19</v>
      </c>
      <c r="F31" s="25">
        <f>VLOOKUP(C31,RA!B35:I66,8,0)</f>
        <v>-18649.25</v>
      </c>
      <c r="G31" s="16">
        <f t="shared" si="0"/>
        <v>368502.44</v>
      </c>
      <c r="H31" s="27">
        <f>RA!J35</f>
        <v>-5.3305930982078502</v>
      </c>
      <c r="I31" s="20">
        <f>VLOOKUP(B31,RMS!B:D,3,FALSE)</f>
        <v>349853.19</v>
      </c>
      <c r="J31" s="21">
        <f>VLOOKUP(B31,RMS!B:E,4,FALSE)</f>
        <v>368502.44</v>
      </c>
      <c r="K31" s="22">
        <f t="shared" si="1"/>
        <v>0</v>
      </c>
      <c r="L31" s="22">
        <f t="shared" si="2"/>
        <v>0</v>
      </c>
    </row>
    <row r="32" spans="1:13">
      <c r="A32" s="64"/>
      <c r="B32" s="12">
        <v>71</v>
      </c>
      <c r="C32" s="61" t="s">
        <v>35</v>
      </c>
      <c r="D32" s="61"/>
      <c r="E32" s="15">
        <f>VLOOKUP(C32,RA!B34:D62,3,0)</f>
        <v>698650.61</v>
      </c>
      <c r="F32" s="25">
        <f>VLOOKUP(C32,RA!B34:I66,8,0)</f>
        <v>-90784.45</v>
      </c>
      <c r="G32" s="16">
        <f t="shared" si="0"/>
        <v>789435.05999999994</v>
      </c>
      <c r="H32" s="27">
        <f>RA!J35</f>
        <v>-5.3305930982078502</v>
      </c>
      <c r="I32" s="20">
        <f>VLOOKUP(B32,RMS!B:D,3,FALSE)</f>
        <v>698650.61</v>
      </c>
      <c r="J32" s="21">
        <f>VLOOKUP(B32,RMS!B:E,4,FALSE)</f>
        <v>789435.06</v>
      </c>
      <c r="K32" s="22">
        <f t="shared" si="1"/>
        <v>0</v>
      </c>
      <c r="L32" s="22">
        <f t="shared" si="2"/>
        <v>0</v>
      </c>
      <c r="M32" s="32"/>
    </row>
    <row r="33" spans="1:13">
      <c r="A33" s="64"/>
      <c r="B33" s="12">
        <v>72</v>
      </c>
      <c r="C33" s="61" t="s">
        <v>36</v>
      </c>
      <c r="D33" s="61"/>
      <c r="E33" s="15">
        <f>VLOOKUP(C33,RA!B34:D63,3,0)</f>
        <v>185049.53</v>
      </c>
      <c r="F33" s="25">
        <f>VLOOKUP(C33,RA!B34:I67,8,0)</f>
        <v>-4491.53</v>
      </c>
      <c r="G33" s="16">
        <f t="shared" si="0"/>
        <v>189541.06</v>
      </c>
      <c r="H33" s="27">
        <f>RA!J34</f>
        <v>12.5977036500887</v>
      </c>
      <c r="I33" s="20">
        <f>VLOOKUP(B33,RMS!B:D,3,FALSE)</f>
        <v>185049.53</v>
      </c>
      <c r="J33" s="21">
        <f>VLOOKUP(B33,RMS!B:E,4,FALSE)</f>
        <v>189541.06</v>
      </c>
      <c r="K33" s="22">
        <f t="shared" si="1"/>
        <v>0</v>
      </c>
      <c r="L33" s="22">
        <f t="shared" si="2"/>
        <v>0</v>
      </c>
      <c r="M33" s="32"/>
    </row>
    <row r="34" spans="1:13">
      <c r="A34" s="64"/>
      <c r="B34" s="12">
        <v>73</v>
      </c>
      <c r="C34" s="61" t="s">
        <v>37</v>
      </c>
      <c r="D34" s="61"/>
      <c r="E34" s="15">
        <f>VLOOKUP(C34,RA!B35:D64,3,0)</f>
        <v>348383.97</v>
      </c>
      <c r="F34" s="25">
        <f>VLOOKUP(C34,RA!B35:I68,8,0)</f>
        <v>-57732.1</v>
      </c>
      <c r="G34" s="16">
        <f t="shared" si="0"/>
        <v>406116.06999999995</v>
      </c>
      <c r="H34" s="27">
        <f>RA!J35</f>
        <v>-5.3305930982078502</v>
      </c>
      <c r="I34" s="20">
        <f>VLOOKUP(B34,RMS!B:D,3,FALSE)</f>
        <v>348383.97</v>
      </c>
      <c r="J34" s="21">
        <f>VLOOKUP(B34,RMS!B:E,4,FALSE)</f>
        <v>406116.07</v>
      </c>
      <c r="K34" s="22">
        <f t="shared" si="1"/>
        <v>0</v>
      </c>
      <c r="L34" s="22">
        <f t="shared" si="2"/>
        <v>0</v>
      </c>
      <c r="M34" s="32"/>
    </row>
    <row r="35" spans="1:13" s="35" customFormat="1">
      <c r="A35" s="64"/>
      <c r="B35" s="12">
        <v>74</v>
      </c>
      <c r="C35" s="61" t="s">
        <v>69</v>
      </c>
      <c r="D35" s="61"/>
      <c r="E35" s="15">
        <f>VLOOKUP(C35,RA!B36:D65,3,0)</f>
        <v>0</v>
      </c>
      <c r="F35" s="25">
        <f>VLOOKUP(C35,RA!B36:I69,8,0)</f>
        <v>0</v>
      </c>
      <c r="G35" s="16">
        <f t="shared" si="0"/>
        <v>0</v>
      </c>
      <c r="H35" s="27">
        <f>RA!J36</f>
        <v>-12.994256170477</v>
      </c>
      <c r="I35" s="20">
        <f>VLOOKUP(B35,RMS!B:D,3,FALSE)</f>
        <v>0</v>
      </c>
      <c r="J35" s="21">
        <f>VLOOKUP(B35,RMS!B:E,4,FALSE)</f>
        <v>0</v>
      </c>
      <c r="K35" s="22">
        <f t="shared" si="1"/>
        <v>0</v>
      </c>
      <c r="L35" s="22">
        <f t="shared" si="2"/>
        <v>0</v>
      </c>
    </row>
    <row r="36" spans="1:13" ht="11.25" customHeight="1">
      <c r="A36" s="64"/>
      <c r="B36" s="12">
        <v>75</v>
      </c>
      <c r="C36" s="61" t="s">
        <v>32</v>
      </c>
      <c r="D36" s="61"/>
      <c r="E36" s="15">
        <f>VLOOKUP(C36,RA!B8:D65,3,0)</f>
        <v>112016.2395</v>
      </c>
      <c r="F36" s="25">
        <f>VLOOKUP(C36,RA!B8:I69,8,0)</f>
        <v>8506.1825000000008</v>
      </c>
      <c r="G36" s="16">
        <f t="shared" si="0"/>
        <v>103510.057</v>
      </c>
      <c r="H36" s="27">
        <f>RA!J36</f>
        <v>-12.994256170477</v>
      </c>
      <c r="I36" s="20">
        <f>VLOOKUP(B36,RMS!B:D,3,FALSE)</f>
        <v>112016.23931623901</v>
      </c>
      <c r="J36" s="21">
        <f>VLOOKUP(B36,RMS!B:E,4,FALSE)</f>
        <v>103510.055555556</v>
      </c>
      <c r="K36" s="22">
        <f t="shared" si="1"/>
        <v>1.8376098887529224E-4</v>
      </c>
      <c r="L36" s="22">
        <f t="shared" si="2"/>
        <v>1.4444440021179616E-3</v>
      </c>
      <c r="M36" s="32"/>
    </row>
    <row r="37" spans="1:13">
      <c r="A37" s="64"/>
      <c r="B37" s="12">
        <v>76</v>
      </c>
      <c r="C37" s="61" t="s">
        <v>33</v>
      </c>
      <c r="D37" s="61"/>
      <c r="E37" s="15">
        <f>VLOOKUP(C37,RA!B8:D66,3,0)</f>
        <v>755221.05610000005</v>
      </c>
      <c r="F37" s="25">
        <f>VLOOKUP(C37,RA!B8:I70,8,0)</f>
        <v>16308.421399999999</v>
      </c>
      <c r="G37" s="16">
        <f t="shared" si="0"/>
        <v>738912.63470000005</v>
      </c>
      <c r="H37" s="27">
        <f>RA!J37</f>
        <v>-2.4272042193244201</v>
      </c>
      <c r="I37" s="20">
        <f>VLOOKUP(B37,RMS!B:D,3,FALSE)</f>
        <v>755221.04350512801</v>
      </c>
      <c r="J37" s="21">
        <f>VLOOKUP(B37,RMS!B:E,4,FALSE)</f>
        <v>738912.63518974301</v>
      </c>
      <c r="K37" s="22">
        <f t="shared" si="1"/>
        <v>1.2594872037880123E-2</v>
      </c>
      <c r="L37" s="22">
        <f t="shared" si="2"/>
        <v>-4.8974296078085899E-4</v>
      </c>
      <c r="M37" s="32"/>
    </row>
    <row r="38" spans="1:13">
      <c r="A38" s="64"/>
      <c r="B38" s="12">
        <v>77</v>
      </c>
      <c r="C38" s="61" t="s">
        <v>38</v>
      </c>
      <c r="D38" s="61"/>
      <c r="E38" s="15">
        <f>VLOOKUP(C38,RA!B9:D67,3,0)</f>
        <v>296624.90000000002</v>
      </c>
      <c r="F38" s="25">
        <f>VLOOKUP(C38,RA!B9:I71,8,0)</f>
        <v>-54937.2</v>
      </c>
      <c r="G38" s="16">
        <f t="shared" si="0"/>
        <v>351562.10000000003</v>
      </c>
      <c r="H38" s="27">
        <f>RA!J38</f>
        <v>-16.571399654237801</v>
      </c>
      <c r="I38" s="20">
        <f>VLOOKUP(B38,RMS!B:D,3,FALSE)</f>
        <v>296624.90000000002</v>
      </c>
      <c r="J38" s="21">
        <f>VLOOKUP(B38,RMS!B:E,4,FALSE)</f>
        <v>351562.1</v>
      </c>
      <c r="K38" s="22">
        <f t="shared" si="1"/>
        <v>0</v>
      </c>
      <c r="L38" s="22">
        <f t="shared" si="2"/>
        <v>0</v>
      </c>
      <c r="M38" s="32"/>
    </row>
    <row r="39" spans="1:13">
      <c r="A39" s="64"/>
      <c r="B39" s="12">
        <v>78</v>
      </c>
      <c r="C39" s="61" t="s">
        <v>39</v>
      </c>
      <c r="D39" s="61"/>
      <c r="E39" s="15">
        <f>VLOOKUP(C39,RA!B10:D68,3,0)</f>
        <v>117357.42</v>
      </c>
      <c r="F39" s="25">
        <f>VLOOKUP(C39,RA!B10:I72,8,0)</f>
        <v>13663.55</v>
      </c>
      <c r="G39" s="16">
        <f t="shared" si="0"/>
        <v>103693.87</v>
      </c>
      <c r="H39" s="27">
        <f>RA!J39</f>
        <v>0</v>
      </c>
      <c r="I39" s="20">
        <f>VLOOKUP(B39,RMS!B:D,3,FALSE)</f>
        <v>117357.42</v>
      </c>
      <c r="J39" s="21">
        <f>VLOOKUP(B39,RMS!B:E,4,FALSE)</f>
        <v>103693.87</v>
      </c>
      <c r="K39" s="22">
        <f t="shared" si="1"/>
        <v>0</v>
      </c>
      <c r="L39" s="22">
        <f t="shared" si="2"/>
        <v>0</v>
      </c>
      <c r="M39" s="32"/>
    </row>
    <row r="40" spans="1:13">
      <c r="A40" s="64"/>
      <c r="B40" s="12">
        <v>99</v>
      </c>
      <c r="C40" s="61" t="s">
        <v>34</v>
      </c>
      <c r="D40" s="61"/>
      <c r="E40" s="15">
        <f>VLOOKUP(C40,RA!B8:D69,3,0)</f>
        <v>22855.954699999998</v>
      </c>
      <c r="F40" s="25">
        <f>VLOOKUP(C40,RA!B8:I73,8,0)</f>
        <v>2632.1183000000001</v>
      </c>
      <c r="G40" s="16">
        <f t="shared" si="0"/>
        <v>20223.8364</v>
      </c>
      <c r="H40" s="27">
        <f>RA!J40</f>
        <v>7.5937047502831101</v>
      </c>
      <c r="I40" s="20">
        <f>VLOOKUP(B40,RMS!B:D,3,FALSE)</f>
        <v>22855.954768928201</v>
      </c>
      <c r="J40" s="21">
        <f>VLOOKUP(B40,RMS!B:E,4,FALSE)</f>
        <v>20223.836671204899</v>
      </c>
      <c r="K40" s="22">
        <f t="shared" si="1"/>
        <v>-6.8928202381357551E-5</v>
      </c>
      <c r="L40" s="22">
        <f t="shared" si="2"/>
        <v>-2.7120489903609268E-4</v>
      </c>
      <c r="M40" s="32"/>
    </row>
  </sheetData>
  <mergeCells count="40"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2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W45"/>
  <sheetViews>
    <sheetView workbookViewId="0">
      <selection sqref="A1:XFD1048576"/>
    </sheetView>
  </sheetViews>
  <sheetFormatPr defaultRowHeight="11.25"/>
  <cols>
    <col min="1" max="1" width="7.85546875" style="36" customWidth="1"/>
    <col min="2" max="3" width="9.140625" style="36"/>
    <col min="4" max="4" width="11.5703125" style="36" customWidth="1"/>
    <col min="5" max="5" width="10.5703125" style="36" customWidth="1"/>
    <col min="6" max="7" width="12.28515625" style="36" customWidth="1"/>
    <col min="8" max="8" width="9.140625" style="36"/>
    <col min="9" max="9" width="12.28515625" style="36" customWidth="1"/>
    <col min="10" max="10" width="9.140625" style="36"/>
    <col min="11" max="11" width="12.28515625" style="36" customWidth="1"/>
    <col min="12" max="12" width="10.5703125" style="36" customWidth="1"/>
    <col min="13" max="13" width="12.28515625" style="36" customWidth="1"/>
    <col min="14" max="15" width="14" style="36" customWidth="1"/>
    <col min="16" max="16" width="9.28515625" style="36" customWidth="1"/>
    <col min="17" max="18" width="10.5703125" style="36" customWidth="1"/>
    <col min="19" max="20" width="9.140625" style="36"/>
    <col min="21" max="21" width="10.5703125" style="36" customWidth="1"/>
    <col min="22" max="22" width="36.140625" style="36" customWidth="1"/>
    <col min="23" max="16384" width="9.140625" style="36"/>
  </cols>
  <sheetData>
    <row r="1" spans="1:23" ht="12.75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39" t="s">
        <v>45</v>
      </c>
      <c r="W1" s="69"/>
    </row>
    <row r="2" spans="1:23" ht="12.75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39"/>
      <c r="W2" s="69"/>
    </row>
    <row r="3" spans="1:23" ht="23.25" thickBot="1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40" t="s">
        <v>46</v>
      </c>
      <c r="W3" s="69"/>
    </row>
    <row r="4" spans="1:23" ht="12.75" thickTop="1" thickBot="1">
      <c r="A4" s="68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W4" s="69"/>
    </row>
    <row r="5" spans="1:23" ht="22.5" thickTop="1" thickBot="1">
      <c r="A5" s="41"/>
      <c r="B5" s="42"/>
      <c r="C5" s="43"/>
      <c r="D5" s="44" t="s">
        <v>0</v>
      </c>
      <c r="E5" s="44" t="s">
        <v>58</v>
      </c>
      <c r="F5" s="44" t="s">
        <v>59</v>
      </c>
      <c r="G5" s="44" t="s">
        <v>47</v>
      </c>
      <c r="H5" s="44" t="s">
        <v>48</v>
      </c>
      <c r="I5" s="44" t="s">
        <v>1</v>
      </c>
      <c r="J5" s="44" t="s">
        <v>2</v>
      </c>
      <c r="K5" s="44" t="s">
        <v>49</v>
      </c>
      <c r="L5" s="44" t="s">
        <v>50</v>
      </c>
      <c r="M5" s="44" t="s">
        <v>51</v>
      </c>
      <c r="N5" s="44" t="s">
        <v>52</v>
      </c>
      <c r="O5" s="44" t="s">
        <v>53</v>
      </c>
      <c r="P5" s="44" t="s">
        <v>60</v>
      </c>
      <c r="Q5" s="44" t="s">
        <v>61</v>
      </c>
      <c r="R5" s="44" t="s">
        <v>54</v>
      </c>
      <c r="S5" s="44" t="s">
        <v>55</v>
      </c>
      <c r="T5" s="44" t="s">
        <v>56</v>
      </c>
      <c r="U5" s="45" t="s">
        <v>57</v>
      </c>
    </row>
    <row r="6" spans="1:23" ht="12" thickBot="1">
      <c r="A6" s="46" t="s">
        <v>3</v>
      </c>
      <c r="B6" s="70" t="s">
        <v>4</v>
      </c>
      <c r="C6" s="71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7"/>
    </row>
    <row r="7" spans="1:23" ht="12" thickBot="1">
      <c r="A7" s="72" t="s">
        <v>5</v>
      </c>
      <c r="B7" s="73"/>
      <c r="C7" s="74"/>
      <c r="D7" s="48">
        <v>24306360.600900002</v>
      </c>
      <c r="E7" s="49"/>
      <c r="F7" s="49"/>
      <c r="G7" s="48">
        <v>28290151.731800001</v>
      </c>
      <c r="H7" s="50">
        <v>-14.081900898474</v>
      </c>
      <c r="I7" s="48">
        <v>2338829.2045</v>
      </c>
      <c r="J7" s="50">
        <v>9.6222928759371698</v>
      </c>
      <c r="K7" s="48">
        <v>1289966.1483</v>
      </c>
      <c r="L7" s="50">
        <v>4.5597710487002896</v>
      </c>
      <c r="M7" s="50">
        <v>0.81309347348553196</v>
      </c>
      <c r="N7" s="48">
        <v>650974713.38559997</v>
      </c>
      <c r="O7" s="48">
        <v>650974713.38559997</v>
      </c>
      <c r="P7" s="48">
        <v>967418</v>
      </c>
      <c r="Q7" s="48">
        <v>1134456</v>
      </c>
      <c r="R7" s="50">
        <v>-14.72406157665</v>
      </c>
      <c r="S7" s="48">
        <v>25.124982790169302</v>
      </c>
      <c r="T7" s="48">
        <v>30.5999854795602</v>
      </c>
      <c r="U7" s="51">
        <v>-21.791070406357299</v>
      </c>
    </row>
    <row r="8" spans="1:23" ht="12" thickBot="1">
      <c r="A8" s="75">
        <v>42394</v>
      </c>
      <c r="B8" s="65" t="s">
        <v>6</v>
      </c>
      <c r="C8" s="66"/>
      <c r="D8" s="52">
        <v>1037899.4888000001</v>
      </c>
      <c r="E8" s="53"/>
      <c r="F8" s="53"/>
      <c r="G8" s="52">
        <v>1120202.2793000001</v>
      </c>
      <c r="H8" s="54">
        <v>-7.3471364967610899</v>
      </c>
      <c r="I8" s="52">
        <v>244832.2267</v>
      </c>
      <c r="J8" s="54">
        <v>23.5892039009548</v>
      </c>
      <c r="K8" s="52">
        <v>196380.07930000001</v>
      </c>
      <c r="L8" s="54">
        <v>17.5307694805545</v>
      </c>
      <c r="M8" s="54">
        <v>0.24672638677358999</v>
      </c>
      <c r="N8" s="52">
        <v>23622809.284400001</v>
      </c>
      <c r="O8" s="52">
        <v>23622809.284400001</v>
      </c>
      <c r="P8" s="52">
        <v>32306</v>
      </c>
      <c r="Q8" s="52">
        <v>39398</v>
      </c>
      <c r="R8" s="54">
        <v>-18.000913751967101</v>
      </c>
      <c r="S8" s="52">
        <v>32.127143217978102</v>
      </c>
      <c r="T8" s="52">
        <v>31.625678745114001</v>
      </c>
      <c r="U8" s="55">
        <v>1.5608747701647701</v>
      </c>
    </row>
    <row r="9" spans="1:23" ht="12" thickBot="1">
      <c r="A9" s="76"/>
      <c r="B9" s="65" t="s">
        <v>7</v>
      </c>
      <c r="C9" s="66"/>
      <c r="D9" s="52">
        <v>124495.2864</v>
      </c>
      <c r="E9" s="53"/>
      <c r="F9" s="53"/>
      <c r="G9" s="52">
        <v>137292.5336</v>
      </c>
      <c r="H9" s="54">
        <v>-9.32115306232504</v>
      </c>
      <c r="I9" s="52">
        <v>28967.0978</v>
      </c>
      <c r="J9" s="54">
        <v>23.2676261388158</v>
      </c>
      <c r="K9" s="52">
        <v>23062.920999999998</v>
      </c>
      <c r="L9" s="54">
        <v>16.798379631621899</v>
      </c>
      <c r="M9" s="54">
        <v>0.25600299285593497</v>
      </c>
      <c r="N9" s="52">
        <v>2449213.6364000002</v>
      </c>
      <c r="O9" s="52">
        <v>2449213.6364000002</v>
      </c>
      <c r="P9" s="52">
        <v>6462</v>
      </c>
      <c r="Q9" s="52">
        <v>7977</v>
      </c>
      <c r="R9" s="54">
        <v>-18.992102294095499</v>
      </c>
      <c r="S9" s="52">
        <v>19.265751532033399</v>
      </c>
      <c r="T9" s="52">
        <v>18.696165576031099</v>
      </c>
      <c r="U9" s="55">
        <v>2.9564689187197302</v>
      </c>
    </row>
    <row r="10" spans="1:23" ht="12" thickBot="1">
      <c r="A10" s="76"/>
      <c r="B10" s="65" t="s">
        <v>8</v>
      </c>
      <c r="C10" s="66"/>
      <c r="D10" s="52">
        <v>202081.24909999999</v>
      </c>
      <c r="E10" s="53"/>
      <c r="F10" s="53"/>
      <c r="G10" s="52">
        <v>197116.72080000001</v>
      </c>
      <c r="H10" s="54">
        <v>2.51857289419761</v>
      </c>
      <c r="I10" s="52">
        <v>49906.077700000002</v>
      </c>
      <c r="J10" s="54">
        <v>24.6960457352003</v>
      </c>
      <c r="K10" s="52">
        <v>41512.414499999999</v>
      </c>
      <c r="L10" s="54">
        <v>21.059813866384101</v>
      </c>
      <c r="M10" s="54">
        <v>0.20219645860396801</v>
      </c>
      <c r="N10" s="52">
        <v>4521055.1991999997</v>
      </c>
      <c r="O10" s="52">
        <v>4521055.1991999997</v>
      </c>
      <c r="P10" s="52">
        <v>95147</v>
      </c>
      <c r="Q10" s="52">
        <v>111938</v>
      </c>
      <c r="R10" s="54">
        <v>-15.000268005503001</v>
      </c>
      <c r="S10" s="52">
        <v>2.12388461118059</v>
      </c>
      <c r="T10" s="52">
        <v>2.3019923341492601</v>
      </c>
      <c r="U10" s="55">
        <v>-8.3859415916980105</v>
      </c>
    </row>
    <row r="11" spans="1:23" ht="12" thickBot="1">
      <c r="A11" s="76"/>
      <c r="B11" s="65" t="s">
        <v>9</v>
      </c>
      <c r="C11" s="66"/>
      <c r="D11" s="52">
        <v>106918.56789999999</v>
      </c>
      <c r="E11" s="53"/>
      <c r="F11" s="53"/>
      <c r="G11" s="52">
        <v>87403.745200000005</v>
      </c>
      <c r="H11" s="54">
        <v>22.327215676336898</v>
      </c>
      <c r="I11" s="52">
        <v>21507.932799999999</v>
      </c>
      <c r="J11" s="54">
        <v>20.116181148363498</v>
      </c>
      <c r="K11" s="52">
        <v>8654.4166999999998</v>
      </c>
      <c r="L11" s="54">
        <v>9.9016543057699504</v>
      </c>
      <c r="M11" s="54">
        <v>1.4851972750514799</v>
      </c>
      <c r="N11" s="52">
        <v>2094291.3499</v>
      </c>
      <c r="O11" s="52">
        <v>2094291.3499</v>
      </c>
      <c r="P11" s="52">
        <v>4640</v>
      </c>
      <c r="Q11" s="52">
        <v>6498</v>
      </c>
      <c r="R11" s="54">
        <v>-28.593413357956301</v>
      </c>
      <c r="S11" s="52">
        <v>23.0427948060345</v>
      </c>
      <c r="T11" s="52">
        <v>21.474111049553699</v>
      </c>
      <c r="U11" s="55">
        <v>6.8076974589469801</v>
      </c>
    </row>
    <row r="12" spans="1:23" ht="12" thickBot="1">
      <c r="A12" s="76"/>
      <c r="B12" s="65" t="s">
        <v>10</v>
      </c>
      <c r="C12" s="66"/>
      <c r="D12" s="52">
        <v>417524.51679999998</v>
      </c>
      <c r="E12" s="53"/>
      <c r="F12" s="53"/>
      <c r="G12" s="52">
        <v>397753.99440000003</v>
      </c>
      <c r="H12" s="54">
        <v>4.9705402531087701</v>
      </c>
      <c r="I12" s="52">
        <v>55141.3914</v>
      </c>
      <c r="J12" s="54">
        <v>13.206743360274</v>
      </c>
      <c r="K12" s="52">
        <v>-445.58569999999997</v>
      </c>
      <c r="L12" s="54">
        <v>-0.112025449467114</v>
      </c>
      <c r="M12" s="54">
        <v>-124.750361378294</v>
      </c>
      <c r="N12" s="52">
        <v>8446478.9366999995</v>
      </c>
      <c r="O12" s="52">
        <v>8446478.9366999995</v>
      </c>
      <c r="P12" s="52">
        <v>2754</v>
      </c>
      <c r="Q12" s="52">
        <v>3308</v>
      </c>
      <c r="R12" s="54">
        <v>-16.7472793228537</v>
      </c>
      <c r="S12" s="52">
        <v>151.60657835875099</v>
      </c>
      <c r="T12" s="52">
        <v>133.274302932285</v>
      </c>
      <c r="U12" s="55">
        <v>12.092005257902001</v>
      </c>
    </row>
    <row r="13" spans="1:23" ht="12" thickBot="1">
      <c r="A13" s="76"/>
      <c r="B13" s="65" t="s">
        <v>11</v>
      </c>
      <c r="C13" s="66"/>
      <c r="D13" s="52">
        <v>334629.09860000003</v>
      </c>
      <c r="E13" s="53"/>
      <c r="F13" s="53"/>
      <c r="G13" s="52">
        <v>387318.14039999997</v>
      </c>
      <c r="H13" s="54">
        <v>-13.6035564318226</v>
      </c>
      <c r="I13" s="52">
        <v>86806.072799999994</v>
      </c>
      <c r="J13" s="54">
        <v>25.940981571289999</v>
      </c>
      <c r="K13" s="52">
        <v>49034.1322</v>
      </c>
      <c r="L13" s="54">
        <v>12.6599110873971</v>
      </c>
      <c r="M13" s="54">
        <v>0.77031934502146704</v>
      </c>
      <c r="N13" s="52">
        <v>9018208.8709999993</v>
      </c>
      <c r="O13" s="52">
        <v>9018208.8709999993</v>
      </c>
      <c r="P13" s="52">
        <v>9843</v>
      </c>
      <c r="Q13" s="52">
        <v>12352</v>
      </c>
      <c r="R13" s="54">
        <v>-20.3125</v>
      </c>
      <c r="S13" s="52">
        <v>33.996657380879803</v>
      </c>
      <c r="T13" s="52">
        <v>34.389694049546598</v>
      </c>
      <c r="U13" s="55">
        <v>-1.1561038612221499</v>
      </c>
    </row>
    <row r="14" spans="1:23" ht="12" thickBot="1">
      <c r="A14" s="76"/>
      <c r="B14" s="65" t="s">
        <v>12</v>
      </c>
      <c r="C14" s="66"/>
      <c r="D14" s="52">
        <v>187664.92980000001</v>
      </c>
      <c r="E14" s="53"/>
      <c r="F14" s="53"/>
      <c r="G14" s="52">
        <v>341888.27350000001</v>
      </c>
      <c r="H14" s="54">
        <v>-45.109281497483103</v>
      </c>
      <c r="I14" s="52">
        <v>34490.683700000001</v>
      </c>
      <c r="J14" s="54">
        <v>18.3788647867013</v>
      </c>
      <c r="K14" s="52">
        <v>30837.645</v>
      </c>
      <c r="L14" s="54">
        <v>9.0198019032085899</v>
      </c>
      <c r="M14" s="54">
        <v>0.11846036556942</v>
      </c>
      <c r="N14" s="52">
        <v>5183280.2120000003</v>
      </c>
      <c r="O14" s="52">
        <v>5183280.2120000003</v>
      </c>
      <c r="P14" s="52">
        <v>3007</v>
      </c>
      <c r="Q14" s="52">
        <v>3779</v>
      </c>
      <c r="R14" s="54">
        <v>-20.428684837258501</v>
      </c>
      <c r="S14" s="52">
        <v>62.409354772198199</v>
      </c>
      <c r="T14" s="52">
        <v>58.676201217253201</v>
      </c>
      <c r="U14" s="55">
        <v>5.98172111948832</v>
      </c>
    </row>
    <row r="15" spans="1:23" ht="12" thickBot="1">
      <c r="A15" s="76"/>
      <c r="B15" s="65" t="s">
        <v>13</v>
      </c>
      <c r="C15" s="66"/>
      <c r="D15" s="52">
        <v>150730.7683</v>
      </c>
      <c r="E15" s="53"/>
      <c r="F15" s="53"/>
      <c r="G15" s="52">
        <v>185058.12040000001</v>
      </c>
      <c r="H15" s="54">
        <v>-18.549497868994901</v>
      </c>
      <c r="I15" s="52">
        <v>25520.620800000001</v>
      </c>
      <c r="J15" s="54">
        <v>16.9312616712775</v>
      </c>
      <c r="K15" s="52">
        <v>-10197.880999999999</v>
      </c>
      <c r="L15" s="54">
        <v>-5.5106368626015696</v>
      </c>
      <c r="M15" s="54">
        <v>-3.5025415377959401</v>
      </c>
      <c r="N15" s="52">
        <v>3772950.5436</v>
      </c>
      <c r="O15" s="52">
        <v>3772950.5436</v>
      </c>
      <c r="P15" s="52">
        <v>4632</v>
      </c>
      <c r="Q15" s="52">
        <v>7561</v>
      </c>
      <c r="R15" s="54">
        <v>-38.738262134638298</v>
      </c>
      <c r="S15" s="52">
        <v>32.541184866148498</v>
      </c>
      <c r="T15" s="52">
        <v>29.4759263853988</v>
      </c>
      <c r="U15" s="55">
        <v>9.41962775282488</v>
      </c>
    </row>
    <row r="16" spans="1:23" ht="12" thickBot="1">
      <c r="A16" s="76"/>
      <c r="B16" s="65" t="s">
        <v>14</v>
      </c>
      <c r="C16" s="66"/>
      <c r="D16" s="52">
        <v>814439.01879999996</v>
      </c>
      <c r="E16" s="53"/>
      <c r="F16" s="53"/>
      <c r="G16" s="52">
        <v>1002719.4080000001</v>
      </c>
      <c r="H16" s="54">
        <v>-18.776976659456501</v>
      </c>
      <c r="I16" s="52">
        <v>32705.9787</v>
      </c>
      <c r="J16" s="54">
        <v>4.01576765663674</v>
      </c>
      <c r="K16" s="52">
        <v>12368.44</v>
      </c>
      <c r="L16" s="54">
        <v>1.2334896384093901</v>
      </c>
      <c r="M16" s="54">
        <v>1.64430912063284</v>
      </c>
      <c r="N16" s="52">
        <v>21235208.673500001</v>
      </c>
      <c r="O16" s="52">
        <v>21235208.673500001</v>
      </c>
      <c r="P16" s="52">
        <v>35738</v>
      </c>
      <c r="Q16" s="52">
        <v>42087</v>
      </c>
      <c r="R16" s="54">
        <v>-15.085418300187699</v>
      </c>
      <c r="S16" s="52">
        <v>22.7891605238122</v>
      </c>
      <c r="T16" s="52">
        <v>24.884645971440101</v>
      </c>
      <c r="U16" s="55">
        <v>-9.1950971403197208</v>
      </c>
    </row>
    <row r="17" spans="1:21" ht="12" thickBot="1">
      <c r="A17" s="76"/>
      <c r="B17" s="65" t="s">
        <v>15</v>
      </c>
      <c r="C17" s="66"/>
      <c r="D17" s="52">
        <v>888835.76069999998</v>
      </c>
      <c r="E17" s="53"/>
      <c r="F17" s="53"/>
      <c r="G17" s="52">
        <v>700330.1078</v>
      </c>
      <c r="H17" s="54">
        <v>26.9166855459302</v>
      </c>
      <c r="I17" s="52">
        <v>83786.874800000005</v>
      </c>
      <c r="J17" s="54">
        <v>9.4265868346716708</v>
      </c>
      <c r="K17" s="52">
        <v>66588.246400000004</v>
      </c>
      <c r="L17" s="54">
        <v>9.5081227635891192</v>
      </c>
      <c r="M17" s="54">
        <v>0.25828324561494997</v>
      </c>
      <c r="N17" s="52">
        <v>26607950.315000001</v>
      </c>
      <c r="O17" s="52">
        <v>26607950.315000001</v>
      </c>
      <c r="P17" s="52">
        <v>10799</v>
      </c>
      <c r="Q17" s="52">
        <v>12354</v>
      </c>
      <c r="R17" s="54">
        <v>-12.5870163509794</v>
      </c>
      <c r="S17" s="52">
        <v>82.307228511899297</v>
      </c>
      <c r="T17" s="52">
        <v>83.709933568075101</v>
      </c>
      <c r="U17" s="55">
        <v>-1.70423069946168</v>
      </c>
    </row>
    <row r="18" spans="1:21" ht="12" thickBot="1">
      <c r="A18" s="76"/>
      <c r="B18" s="65" t="s">
        <v>16</v>
      </c>
      <c r="C18" s="66"/>
      <c r="D18" s="52">
        <v>3400932.5836</v>
      </c>
      <c r="E18" s="53"/>
      <c r="F18" s="53"/>
      <c r="G18" s="52">
        <v>5121276.3469000002</v>
      </c>
      <c r="H18" s="54">
        <v>-33.592090072260099</v>
      </c>
      <c r="I18" s="52">
        <v>472014.91879999998</v>
      </c>
      <c r="J18" s="54">
        <v>13.878984872447999</v>
      </c>
      <c r="K18" s="52">
        <v>-97705.380099999995</v>
      </c>
      <c r="L18" s="54">
        <v>-1.9078326081571999</v>
      </c>
      <c r="M18" s="54">
        <v>-5.8310023288062496</v>
      </c>
      <c r="N18" s="52">
        <v>65694709.720700003</v>
      </c>
      <c r="O18" s="52">
        <v>65694709.720700003</v>
      </c>
      <c r="P18" s="52">
        <v>91039</v>
      </c>
      <c r="Q18" s="52">
        <v>112662</v>
      </c>
      <c r="R18" s="54">
        <v>-19.192806802648601</v>
      </c>
      <c r="S18" s="52">
        <v>37.356875444589697</v>
      </c>
      <c r="T18" s="52">
        <v>46.374544007739999</v>
      </c>
      <c r="U18" s="55">
        <v>-24.1392473429046</v>
      </c>
    </row>
    <row r="19" spans="1:21" ht="12" thickBot="1">
      <c r="A19" s="76"/>
      <c r="B19" s="65" t="s">
        <v>17</v>
      </c>
      <c r="C19" s="66"/>
      <c r="D19" s="52">
        <v>636346.70209999999</v>
      </c>
      <c r="E19" s="53"/>
      <c r="F19" s="53"/>
      <c r="G19" s="52">
        <v>888470.44830000005</v>
      </c>
      <c r="H19" s="54">
        <v>-28.377279928940101</v>
      </c>
      <c r="I19" s="52">
        <v>52092.631699999998</v>
      </c>
      <c r="J19" s="54">
        <v>8.1862028243549805</v>
      </c>
      <c r="K19" s="52">
        <v>53786.680999999997</v>
      </c>
      <c r="L19" s="54">
        <v>6.0538514368053002</v>
      </c>
      <c r="M19" s="54">
        <v>-3.1495702439792002E-2</v>
      </c>
      <c r="N19" s="52">
        <v>19604409.5352</v>
      </c>
      <c r="O19" s="52">
        <v>19604409.5352</v>
      </c>
      <c r="P19" s="52">
        <v>13944</v>
      </c>
      <c r="Q19" s="52">
        <v>16658</v>
      </c>
      <c r="R19" s="54">
        <v>-16.292472085484501</v>
      </c>
      <c r="S19" s="52">
        <v>45.635879381812998</v>
      </c>
      <c r="T19" s="52">
        <v>49.002135790611099</v>
      </c>
      <c r="U19" s="55">
        <v>-7.3763373345659096</v>
      </c>
    </row>
    <row r="20" spans="1:21" ht="12" thickBot="1">
      <c r="A20" s="76"/>
      <c r="B20" s="65" t="s">
        <v>18</v>
      </c>
      <c r="C20" s="66"/>
      <c r="D20" s="52">
        <v>1524198.2733</v>
      </c>
      <c r="E20" s="53"/>
      <c r="F20" s="53"/>
      <c r="G20" s="52">
        <v>1517362.8801</v>
      </c>
      <c r="H20" s="54">
        <v>0.45047847747199399</v>
      </c>
      <c r="I20" s="52">
        <v>144830.6496</v>
      </c>
      <c r="J20" s="54">
        <v>9.5020872374058705</v>
      </c>
      <c r="K20" s="52">
        <v>96543.834400000007</v>
      </c>
      <c r="L20" s="54">
        <v>6.3626068402067002</v>
      </c>
      <c r="M20" s="54">
        <v>0.50015431332402105</v>
      </c>
      <c r="N20" s="52">
        <v>38626328.988200001</v>
      </c>
      <c r="O20" s="52">
        <v>38626328.988200001</v>
      </c>
      <c r="P20" s="52">
        <v>47301</v>
      </c>
      <c r="Q20" s="52">
        <v>55579</v>
      </c>
      <c r="R20" s="54">
        <v>-14.894114683603499</v>
      </c>
      <c r="S20" s="52">
        <v>32.223383719160303</v>
      </c>
      <c r="T20" s="52">
        <v>35.852811785026702</v>
      </c>
      <c r="U20" s="55">
        <v>-11.2633362700155</v>
      </c>
    </row>
    <row r="21" spans="1:21" ht="12" thickBot="1">
      <c r="A21" s="76"/>
      <c r="B21" s="65" t="s">
        <v>19</v>
      </c>
      <c r="C21" s="66"/>
      <c r="D21" s="52">
        <v>501371.39360000001</v>
      </c>
      <c r="E21" s="53"/>
      <c r="F21" s="53"/>
      <c r="G21" s="52">
        <v>504798.21950000001</v>
      </c>
      <c r="H21" s="54">
        <v>-0.67885063132637802</v>
      </c>
      <c r="I21" s="52">
        <v>71756.249599999996</v>
      </c>
      <c r="J21" s="54">
        <v>14.3119951628608</v>
      </c>
      <c r="K21" s="52">
        <v>57101.349499999997</v>
      </c>
      <c r="L21" s="54">
        <v>11.3117176911913</v>
      </c>
      <c r="M21" s="54">
        <v>0.25664717608819398</v>
      </c>
      <c r="N21" s="52">
        <v>10648392.823799999</v>
      </c>
      <c r="O21" s="52">
        <v>10648392.823799999</v>
      </c>
      <c r="P21" s="52">
        <v>31471</v>
      </c>
      <c r="Q21" s="52">
        <v>36746</v>
      </c>
      <c r="R21" s="54">
        <v>-14.355303978664301</v>
      </c>
      <c r="S21" s="52">
        <v>15.931219014330701</v>
      </c>
      <c r="T21" s="52">
        <v>15.4073167882219</v>
      </c>
      <c r="U21" s="55">
        <v>3.2885256654719002</v>
      </c>
    </row>
    <row r="22" spans="1:21" ht="12" thickBot="1">
      <c r="A22" s="76"/>
      <c r="B22" s="65" t="s">
        <v>20</v>
      </c>
      <c r="C22" s="66"/>
      <c r="D22" s="52">
        <v>1467457.2895</v>
      </c>
      <c r="E22" s="53"/>
      <c r="F22" s="53"/>
      <c r="G22" s="52">
        <v>1473277.6629999999</v>
      </c>
      <c r="H22" s="54">
        <v>-0.395062902681109</v>
      </c>
      <c r="I22" s="52">
        <v>102168.77039999999</v>
      </c>
      <c r="J22" s="54">
        <v>6.96229942302522</v>
      </c>
      <c r="K22" s="52">
        <v>174299.45329999999</v>
      </c>
      <c r="L22" s="54">
        <v>11.8307266632332</v>
      </c>
      <c r="M22" s="54">
        <v>-0.41383195147405599</v>
      </c>
      <c r="N22" s="52">
        <v>32898017.990200002</v>
      </c>
      <c r="O22" s="52">
        <v>32898017.990200002</v>
      </c>
      <c r="P22" s="52">
        <v>73486</v>
      </c>
      <c r="Q22" s="52">
        <v>83260</v>
      </c>
      <c r="R22" s="54">
        <v>-11.7391304347826</v>
      </c>
      <c r="S22" s="52">
        <v>19.969208958168899</v>
      </c>
      <c r="T22" s="52">
        <v>20.9778802642325</v>
      </c>
      <c r="U22" s="55">
        <v>-5.0511330127125502</v>
      </c>
    </row>
    <row r="23" spans="1:21" ht="12" thickBot="1">
      <c r="A23" s="76"/>
      <c r="B23" s="65" t="s">
        <v>21</v>
      </c>
      <c r="C23" s="66"/>
      <c r="D23" s="52">
        <v>3058656.2102000001</v>
      </c>
      <c r="E23" s="53"/>
      <c r="F23" s="53"/>
      <c r="G23" s="52">
        <v>3157784.8509999998</v>
      </c>
      <c r="H23" s="54">
        <v>-3.1391828600548202</v>
      </c>
      <c r="I23" s="52">
        <v>300730.6776</v>
      </c>
      <c r="J23" s="54">
        <v>9.8321176664812509</v>
      </c>
      <c r="K23" s="52">
        <v>310716.29259999999</v>
      </c>
      <c r="L23" s="54">
        <v>9.8396916592212804</v>
      </c>
      <c r="M23" s="54">
        <v>-3.2137403920608001E-2</v>
      </c>
      <c r="N23" s="52">
        <v>80557512.628000006</v>
      </c>
      <c r="O23" s="52">
        <v>80557512.628000006</v>
      </c>
      <c r="P23" s="52">
        <v>86911</v>
      </c>
      <c r="Q23" s="52">
        <v>116902</v>
      </c>
      <c r="R23" s="54">
        <v>-25.6548219876478</v>
      </c>
      <c r="S23" s="52">
        <v>35.192969937062102</v>
      </c>
      <c r="T23" s="52">
        <v>41.1761756214607</v>
      </c>
      <c r="U23" s="55">
        <v>-17.001138849886299</v>
      </c>
    </row>
    <row r="24" spans="1:21" ht="12" thickBot="1">
      <c r="A24" s="76"/>
      <c r="B24" s="65" t="s">
        <v>22</v>
      </c>
      <c r="C24" s="66"/>
      <c r="D24" s="52">
        <v>336624.11109999998</v>
      </c>
      <c r="E24" s="53"/>
      <c r="F24" s="53"/>
      <c r="G24" s="52">
        <v>385177.2635</v>
      </c>
      <c r="H24" s="54">
        <v>-12.605404576275101</v>
      </c>
      <c r="I24" s="52">
        <v>56710.411699999997</v>
      </c>
      <c r="J24" s="54">
        <v>16.846806223917</v>
      </c>
      <c r="K24" s="52">
        <v>60981.791899999997</v>
      </c>
      <c r="L24" s="54">
        <v>15.8321369610125</v>
      </c>
      <c r="M24" s="54">
        <v>-7.0043533765034999E-2</v>
      </c>
      <c r="N24" s="52">
        <v>8712688.2235000003</v>
      </c>
      <c r="O24" s="52">
        <v>8712688.2235000003</v>
      </c>
      <c r="P24" s="52">
        <v>26969</v>
      </c>
      <c r="Q24" s="52">
        <v>31657</v>
      </c>
      <c r="R24" s="54">
        <v>-14.8087310863316</v>
      </c>
      <c r="S24" s="52">
        <v>12.481890730097501</v>
      </c>
      <c r="T24" s="52">
        <v>14.3385030167104</v>
      </c>
      <c r="U24" s="55">
        <v>-14.8744475236913</v>
      </c>
    </row>
    <row r="25" spans="1:21" ht="12" thickBot="1">
      <c r="A25" s="76"/>
      <c r="B25" s="65" t="s">
        <v>23</v>
      </c>
      <c r="C25" s="66"/>
      <c r="D25" s="52">
        <v>430696.0172</v>
      </c>
      <c r="E25" s="53"/>
      <c r="F25" s="53"/>
      <c r="G25" s="52">
        <v>909164.00829999999</v>
      </c>
      <c r="H25" s="54">
        <v>-52.627247309829499</v>
      </c>
      <c r="I25" s="52">
        <v>35309.437299999998</v>
      </c>
      <c r="J25" s="54">
        <v>8.1982270301802096</v>
      </c>
      <c r="K25" s="52">
        <v>-45714.03</v>
      </c>
      <c r="L25" s="54">
        <v>-5.0281389917181603</v>
      </c>
      <c r="M25" s="54">
        <v>-1.77239826154028</v>
      </c>
      <c r="N25" s="52">
        <v>16833851.871100001</v>
      </c>
      <c r="O25" s="52">
        <v>16833851.871100001</v>
      </c>
      <c r="P25" s="52">
        <v>20828</v>
      </c>
      <c r="Q25" s="52">
        <v>26132</v>
      </c>
      <c r="R25" s="54">
        <v>-20.296953926220699</v>
      </c>
      <c r="S25" s="52">
        <v>20.6787025734588</v>
      </c>
      <c r="T25" s="52">
        <v>23.6442296494719</v>
      </c>
      <c r="U25" s="55">
        <v>-14.3409726286182</v>
      </c>
    </row>
    <row r="26" spans="1:21" ht="12" thickBot="1">
      <c r="A26" s="76"/>
      <c r="B26" s="65" t="s">
        <v>24</v>
      </c>
      <c r="C26" s="66"/>
      <c r="D26" s="52">
        <v>1077979.9519</v>
      </c>
      <c r="E26" s="53"/>
      <c r="F26" s="53"/>
      <c r="G26" s="52">
        <v>790060.09950000001</v>
      </c>
      <c r="H26" s="54">
        <v>36.442778540798898</v>
      </c>
      <c r="I26" s="52">
        <v>205929.0974</v>
      </c>
      <c r="J26" s="54">
        <v>19.1032400034007</v>
      </c>
      <c r="K26" s="52">
        <v>178435.14989999999</v>
      </c>
      <c r="L26" s="54">
        <v>22.585009673685001</v>
      </c>
      <c r="M26" s="54">
        <v>0.15408369660018401</v>
      </c>
      <c r="N26" s="52">
        <v>21395212.444400001</v>
      </c>
      <c r="O26" s="52">
        <v>21395212.444400001</v>
      </c>
      <c r="P26" s="52">
        <v>60634</v>
      </c>
      <c r="Q26" s="52">
        <v>68172</v>
      </c>
      <c r="R26" s="54">
        <v>-11.057325588217999</v>
      </c>
      <c r="S26" s="52">
        <v>17.778473330144799</v>
      </c>
      <c r="T26" s="52">
        <v>18.477266770815</v>
      </c>
      <c r="U26" s="55">
        <v>-3.9305593213413399</v>
      </c>
    </row>
    <row r="27" spans="1:21" ht="12" thickBot="1">
      <c r="A27" s="76"/>
      <c r="B27" s="65" t="s">
        <v>25</v>
      </c>
      <c r="C27" s="66"/>
      <c r="D27" s="52">
        <v>304728.859</v>
      </c>
      <c r="E27" s="53"/>
      <c r="F27" s="53"/>
      <c r="G27" s="52">
        <v>310596.27510000003</v>
      </c>
      <c r="H27" s="54">
        <v>-1.8890812834477499</v>
      </c>
      <c r="I27" s="52">
        <v>76903.938099999999</v>
      </c>
      <c r="J27" s="54">
        <v>25.236841155238299</v>
      </c>
      <c r="K27" s="52">
        <v>83984.888800000001</v>
      </c>
      <c r="L27" s="54">
        <v>27.039889249463801</v>
      </c>
      <c r="M27" s="54">
        <v>-8.4312199506062002E-2</v>
      </c>
      <c r="N27" s="52">
        <v>6915715.4138000002</v>
      </c>
      <c r="O27" s="52">
        <v>6915715.4138000002</v>
      </c>
      <c r="P27" s="52">
        <v>34539</v>
      </c>
      <c r="Q27" s="52">
        <v>37716</v>
      </c>
      <c r="R27" s="54">
        <v>-8.4234807508749601</v>
      </c>
      <c r="S27" s="52">
        <v>8.8227470106256707</v>
      </c>
      <c r="T27" s="52">
        <v>9.1084191483720502</v>
      </c>
      <c r="U27" s="55">
        <v>-3.2379046730267498</v>
      </c>
    </row>
    <row r="28" spans="1:21" ht="12" thickBot="1">
      <c r="A28" s="76"/>
      <c r="B28" s="65" t="s">
        <v>26</v>
      </c>
      <c r="C28" s="66"/>
      <c r="D28" s="52">
        <v>1222542.7353999999</v>
      </c>
      <c r="E28" s="53"/>
      <c r="F28" s="53"/>
      <c r="G28" s="52">
        <v>2460929.3807999999</v>
      </c>
      <c r="H28" s="54">
        <v>-50.3219090747506</v>
      </c>
      <c r="I28" s="52">
        <v>53681.802100000001</v>
      </c>
      <c r="J28" s="54">
        <v>4.3909959583078297</v>
      </c>
      <c r="K28" s="52">
        <v>-202920.86300000001</v>
      </c>
      <c r="L28" s="54">
        <v>-8.2457003676405503</v>
      </c>
      <c r="M28" s="54">
        <v>-1.26454550461871</v>
      </c>
      <c r="N28" s="52">
        <v>42921165.271799996</v>
      </c>
      <c r="O28" s="52">
        <v>42921165.271799996</v>
      </c>
      <c r="P28" s="52">
        <v>40385</v>
      </c>
      <c r="Q28" s="52">
        <v>46651</v>
      </c>
      <c r="R28" s="54">
        <v>-13.431652054618301</v>
      </c>
      <c r="S28" s="52">
        <v>30.272198474681201</v>
      </c>
      <c r="T28" s="52">
        <v>31.5922609526055</v>
      </c>
      <c r="U28" s="55">
        <v>-4.3606429147469496</v>
      </c>
    </row>
    <row r="29" spans="1:21" ht="12" thickBot="1">
      <c r="A29" s="76"/>
      <c r="B29" s="65" t="s">
        <v>27</v>
      </c>
      <c r="C29" s="66"/>
      <c r="D29" s="52">
        <v>715018.70719999995</v>
      </c>
      <c r="E29" s="53"/>
      <c r="F29" s="53"/>
      <c r="G29" s="52">
        <v>767042.56799999997</v>
      </c>
      <c r="H29" s="54">
        <v>-6.7823955241034399</v>
      </c>
      <c r="I29" s="52">
        <v>79309.377200000003</v>
      </c>
      <c r="J29" s="54">
        <v>11.091930379076899</v>
      </c>
      <c r="K29" s="52">
        <v>118982.60679999999</v>
      </c>
      <c r="L29" s="54">
        <v>15.511864890398099</v>
      </c>
      <c r="M29" s="54">
        <v>-0.33343721966595902</v>
      </c>
      <c r="N29" s="52">
        <v>19992973.181200001</v>
      </c>
      <c r="O29" s="52">
        <v>19992973.181200001</v>
      </c>
      <c r="P29" s="52">
        <v>101755</v>
      </c>
      <c r="Q29" s="52">
        <v>98849</v>
      </c>
      <c r="R29" s="54">
        <v>2.9398375299699602</v>
      </c>
      <c r="S29" s="52">
        <v>7.0268655810525296</v>
      </c>
      <c r="T29" s="52">
        <v>7.3572689607381001</v>
      </c>
      <c r="U29" s="55">
        <v>-4.7020022778929702</v>
      </c>
    </row>
    <row r="30" spans="1:21" ht="12" thickBot="1">
      <c r="A30" s="76"/>
      <c r="B30" s="65" t="s">
        <v>28</v>
      </c>
      <c r="C30" s="66"/>
      <c r="D30" s="52">
        <v>995606.75289999996</v>
      </c>
      <c r="E30" s="53"/>
      <c r="F30" s="53"/>
      <c r="G30" s="52">
        <v>1109506.0364999999</v>
      </c>
      <c r="H30" s="54">
        <v>-10.265765111048999</v>
      </c>
      <c r="I30" s="52">
        <v>128208.3269</v>
      </c>
      <c r="J30" s="54">
        <v>12.877406317961899</v>
      </c>
      <c r="K30" s="52">
        <v>142637.40299999999</v>
      </c>
      <c r="L30" s="54">
        <v>12.8559375350456</v>
      </c>
      <c r="M30" s="54">
        <v>-0.10115913355489201</v>
      </c>
      <c r="N30" s="52">
        <v>23850952.000300001</v>
      </c>
      <c r="O30" s="52">
        <v>23850952.000300001</v>
      </c>
      <c r="P30" s="52">
        <v>63876</v>
      </c>
      <c r="Q30" s="52">
        <v>72807</v>
      </c>
      <c r="R30" s="54">
        <v>-12.2666776546211</v>
      </c>
      <c r="S30" s="52">
        <v>15.586554463335199</v>
      </c>
      <c r="T30" s="52">
        <v>15.7530180271128</v>
      </c>
      <c r="U30" s="55">
        <v>-1.06799462427147</v>
      </c>
    </row>
    <row r="31" spans="1:21" ht="12" thickBot="1">
      <c r="A31" s="76"/>
      <c r="B31" s="65" t="s">
        <v>29</v>
      </c>
      <c r="C31" s="66"/>
      <c r="D31" s="52">
        <v>1078635.3421</v>
      </c>
      <c r="E31" s="53"/>
      <c r="F31" s="53"/>
      <c r="G31" s="52">
        <v>933503.31310000003</v>
      </c>
      <c r="H31" s="54">
        <v>15.547028806790401</v>
      </c>
      <c r="I31" s="52">
        <v>12588.2801</v>
      </c>
      <c r="J31" s="54">
        <v>1.1670561503660599</v>
      </c>
      <c r="K31" s="52">
        <v>36091.091999999997</v>
      </c>
      <c r="L31" s="54">
        <v>3.86619859764052</v>
      </c>
      <c r="M31" s="54">
        <v>-0.651208112517072</v>
      </c>
      <c r="N31" s="52">
        <v>60920186.905900002</v>
      </c>
      <c r="O31" s="52">
        <v>60920186.905900002</v>
      </c>
      <c r="P31" s="52">
        <v>28784</v>
      </c>
      <c r="Q31" s="52">
        <v>36806</v>
      </c>
      <c r="R31" s="54">
        <v>-21.795359452263199</v>
      </c>
      <c r="S31" s="52">
        <v>37.473434619927701</v>
      </c>
      <c r="T31" s="52">
        <v>47.325661777971</v>
      </c>
      <c r="U31" s="55">
        <v>-26.291230729098999</v>
      </c>
    </row>
    <row r="32" spans="1:21" ht="12" thickBot="1">
      <c r="A32" s="76"/>
      <c r="B32" s="65" t="s">
        <v>30</v>
      </c>
      <c r="C32" s="66"/>
      <c r="D32" s="52">
        <v>122669.0892</v>
      </c>
      <c r="E32" s="53"/>
      <c r="F32" s="53"/>
      <c r="G32" s="52">
        <v>138726.2352</v>
      </c>
      <c r="H32" s="54">
        <v>-11.574700327483599</v>
      </c>
      <c r="I32" s="52">
        <v>32930.611199999999</v>
      </c>
      <c r="J32" s="54">
        <v>26.845076795434501</v>
      </c>
      <c r="K32" s="52">
        <v>39205.392099999997</v>
      </c>
      <c r="L32" s="54">
        <v>28.260978929816702</v>
      </c>
      <c r="M32" s="54">
        <v>-0.160048926025153</v>
      </c>
      <c r="N32" s="52">
        <v>2898904.6738999998</v>
      </c>
      <c r="O32" s="52">
        <v>2898904.6738999998</v>
      </c>
      <c r="P32" s="52">
        <v>22307</v>
      </c>
      <c r="Q32" s="52">
        <v>24694</v>
      </c>
      <c r="R32" s="54">
        <v>-9.6663157042196506</v>
      </c>
      <c r="S32" s="52">
        <v>5.4991298336844903</v>
      </c>
      <c r="T32" s="52">
        <v>5.5535278812667102</v>
      </c>
      <c r="U32" s="55">
        <v>-0.98921191583804602</v>
      </c>
    </row>
    <row r="33" spans="1:21" ht="12" thickBot="1">
      <c r="A33" s="76"/>
      <c r="B33" s="65" t="s">
        <v>75</v>
      </c>
      <c r="C33" s="66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2">
        <v>29.433</v>
      </c>
      <c r="O33" s="52">
        <v>29.433</v>
      </c>
      <c r="P33" s="53"/>
      <c r="Q33" s="53"/>
      <c r="R33" s="53"/>
      <c r="S33" s="53"/>
      <c r="T33" s="53"/>
      <c r="U33" s="56"/>
    </row>
    <row r="34" spans="1:21" ht="12" thickBot="1">
      <c r="A34" s="76"/>
      <c r="B34" s="65" t="s">
        <v>31</v>
      </c>
      <c r="C34" s="66"/>
      <c r="D34" s="52">
        <v>281665.02710000001</v>
      </c>
      <c r="E34" s="53"/>
      <c r="F34" s="53"/>
      <c r="G34" s="52">
        <v>294836.40490000002</v>
      </c>
      <c r="H34" s="54">
        <v>-4.4673512432995901</v>
      </c>
      <c r="I34" s="52">
        <v>35483.325400000002</v>
      </c>
      <c r="J34" s="54">
        <v>12.5977036500887</v>
      </c>
      <c r="K34" s="52">
        <v>26286.687300000001</v>
      </c>
      <c r="L34" s="54">
        <v>8.9156857372873208</v>
      </c>
      <c r="M34" s="54">
        <v>0.34985915094748399</v>
      </c>
      <c r="N34" s="52">
        <v>8497691.9100000001</v>
      </c>
      <c r="O34" s="52">
        <v>8497691.9100000001</v>
      </c>
      <c r="P34" s="52">
        <v>13428</v>
      </c>
      <c r="Q34" s="52">
        <v>15496</v>
      </c>
      <c r="R34" s="54">
        <v>-13.345379452762</v>
      </c>
      <c r="S34" s="52">
        <v>20.975947803097998</v>
      </c>
      <c r="T34" s="52">
        <v>21.504628555756302</v>
      </c>
      <c r="U34" s="55">
        <v>-2.5204141315618398</v>
      </c>
    </row>
    <row r="35" spans="1:21" ht="12" thickBot="1">
      <c r="A35" s="76"/>
      <c r="B35" s="65" t="s">
        <v>68</v>
      </c>
      <c r="C35" s="66"/>
      <c r="D35" s="52">
        <v>349853.19</v>
      </c>
      <c r="E35" s="53"/>
      <c r="F35" s="53"/>
      <c r="G35" s="52">
        <v>8707.7000000000007</v>
      </c>
      <c r="H35" s="54">
        <v>3917.7450991651099</v>
      </c>
      <c r="I35" s="52">
        <v>-18649.25</v>
      </c>
      <c r="J35" s="54">
        <v>-5.3305930982078502</v>
      </c>
      <c r="K35" s="52">
        <v>20.52</v>
      </c>
      <c r="L35" s="54">
        <v>0.235653502072878</v>
      </c>
      <c r="M35" s="54">
        <v>-909.83284600389902</v>
      </c>
      <c r="N35" s="52">
        <v>7177848.96</v>
      </c>
      <c r="O35" s="52">
        <v>7177848.96</v>
      </c>
      <c r="P35" s="52">
        <v>156</v>
      </c>
      <c r="Q35" s="52">
        <v>422</v>
      </c>
      <c r="R35" s="54">
        <v>-63.033175355450197</v>
      </c>
      <c r="S35" s="52">
        <v>2242.64865384615</v>
      </c>
      <c r="T35" s="52">
        <v>3640.1732464454999</v>
      </c>
      <c r="U35" s="55">
        <v>-62.315806365949499</v>
      </c>
    </row>
    <row r="36" spans="1:21" ht="12" thickBot="1">
      <c r="A36" s="76"/>
      <c r="B36" s="65" t="s">
        <v>35</v>
      </c>
      <c r="C36" s="66"/>
      <c r="D36" s="52">
        <v>698650.61</v>
      </c>
      <c r="E36" s="53"/>
      <c r="F36" s="53"/>
      <c r="G36" s="52">
        <v>928749.77</v>
      </c>
      <c r="H36" s="54">
        <v>-24.7751512229177</v>
      </c>
      <c r="I36" s="52">
        <v>-90784.45</v>
      </c>
      <c r="J36" s="54">
        <v>-12.994256170477</v>
      </c>
      <c r="K36" s="52">
        <v>-119122.25</v>
      </c>
      <c r="L36" s="54">
        <v>-12.8260866218034</v>
      </c>
      <c r="M36" s="54">
        <v>-0.237888387769707</v>
      </c>
      <c r="N36" s="52">
        <v>24120375.68</v>
      </c>
      <c r="O36" s="52">
        <v>24120375.68</v>
      </c>
      <c r="P36" s="52">
        <v>251</v>
      </c>
      <c r="Q36" s="52">
        <v>511</v>
      </c>
      <c r="R36" s="54">
        <v>-50.880626223092001</v>
      </c>
      <c r="S36" s="52">
        <v>2783.4685657370501</v>
      </c>
      <c r="T36" s="52">
        <v>2591.9375538160498</v>
      </c>
      <c r="U36" s="55">
        <v>6.88101939711642</v>
      </c>
    </row>
    <row r="37" spans="1:21" ht="12" thickBot="1">
      <c r="A37" s="76"/>
      <c r="B37" s="65" t="s">
        <v>36</v>
      </c>
      <c r="C37" s="66"/>
      <c r="D37" s="52">
        <v>185049.53</v>
      </c>
      <c r="E37" s="53"/>
      <c r="F37" s="53"/>
      <c r="G37" s="52">
        <v>208480.39</v>
      </c>
      <c r="H37" s="54">
        <v>-11.238879589586301</v>
      </c>
      <c r="I37" s="52">
        <v>-4491.53</v>
      </c>
      <c r="J37" s="54">
        <v>-2.4272042193244201</v>
      </c>
      <c r="K37" s="52">
        <v>-7454.88</v>
      </c>
      <c r="L37" s="54">
        <v>-3.57581832996379</v>
      </c>
      <c r="M37" s="54">
        <v>-0.397504721739317</v>
      </c>
      <c r="N37" s="52">
        <v>8828327.9399999995</v>
      </c>
      <c r="O37" s="52">
        <v>8828327.9399999995</v>
      </c>
      <c r="P37" s="52">
        <v>61</v>
      </c>
      <c r="Q37" s="52">
        <v>141</v>
      </c>
      <c r="R37" s="54">
        <v>-56.737588652482302</v>
      </c>
      <c r="S37" s="52">
        <v>3033.5988524590198</v>
      </c>
      <c r="T37" s="52">
        <v>2771.36460992908</v>
      </c>
      <c r="U37" s="55">
        <v>8.6443282478621999</v>
      </c>
    </row>
    <row r="38" spans="1:21" ht="12" thickBot="1">
      <c r="A38" s="76"/>
      <c r="B38" s="65" t="s">
        <v>37</v>
      </c>
      <c r="C38" s="66"/>
      <c r="D38" s="52">
        <v>348383.97</v>
      </c>
      <c r="E38" s="53"/>
      <c r="F38" s="53"/>
      <c r="G38" s="52">
        <v>398942.04</v>
      </c>
      <c r="H38" s="54">
        <v>-12.673036414011399</v>
      </c>
      <c r="I38" s="52">
        <v>-57732.1</v>
      </c>
      <c r="J38" s="54">
        <v>-16.571399654237801</v>
      </c>
      <c r="K38" s="52">
        <v>-55684.800000000003</v>
      </c>
      <c r="L38" s="54">
        <v>-13.958117825837601</v>
      </c>
      <c r="M38" s="54">
        <v>3.6765867884952001E-2</v>
      </c>
      <c r="N38" s="52">
        <v>11098110.470000001</v>
      </c>
      <c r="O38" s="52">
        <v>11098110.470000001</v>
      </c>
      <c r="P38" s="52">
        <v>193</v>
      </c>
      <c r="Q38" s="52">
        <v>349</v>
      </c>
      <c r="R38" s="54">
        <v>-44.699140401146103</v>
      </c>
      <c r="S38" s="52">
        <v>1805.0982901554401</v>
      </c>
      <c r="T38" s="52">
        <v>2243.8969627507199</v>
      </c>
      <c r="U38" s="55">
        <v>-24.308852043590999</v>
      </c>
    </row>
    <row r="39" spans="1:21" ht="12" thickBot="1">
      <c r="A39" s="76"/>
      <c r="B39" s="65" t="s">
        <v>70</v>
      </c>
      <c r="C39" s="66"/>
      <c r="D39" s="53"/>
      <c r="E39" s="53"/>
      <c r="F39" s="53"/>
      <c r="G39" s="52">
        <v>13.87</v>
      </c>
      <c r="H39" s="53"/>
      <c r="I39" s="53"/>
      <c r="J39" s="53"/>
      <c r="K39" s="52">
        <v>6.94</v>
      </c>
      <c r="L39" s="54">
        <v>50.036049026676302</v>
      </c>
      <c r="M39" s="53"/>
      <c r="N39" s="52">
        <v>341.94</v>
      </c>
      <c r="O39" s="52">
        <v>341.94</v>
      </c>
      <c r="P39" s="53"/>
      <c r="Q39" s="52">
        <v>2</v>
      </c>
      <c r="R39" s="53"/>
      <c r="S39" s="53"/>
      <c r="T39" s="52">
        <v>0.09</v>
      </c>
      <c r="U39" s="56"/>
    </row>
    <row r="40" spans="1:21" ht="12" thickBot="1">
      <c r="A40" s="76"/>
      <c r="B40" s="65" t="s">
        <v>32</v>
      </c>
      <c r="C40" s="66"/>
      <c r="D40" s="52">
        <v>112016.2395</v>
      </c>
      <c r="E40" s="53"/>
      <c r="F40" s="53"/>
      <c r="G40" s="52">
        <v>262819.23139999999</v>
      </c>
      <c r="H40" s="54">
        <v>-57.378979116822698</v>
      </c>
      <c r="I40" s="52">
        <v>8506.1825000000008</v>
      </c>
      <c r="J40" s="54">
        <v>7.5937047502831101</v>
      </c>
      <c r="K40" s="52">
        <v>13217.811299999999</v>
      </c>
      <c r="L40" s="54">
        <v>5.0292405276397201</v>
      </c>
      <c r="M40" s="54">
        <v>-0.35646058890249099</v>
      </c>
      <c r="N40" s="52">
        <v>2074386.3091</v>
      </c>
      <c r="O40" s="52">
        <v>2074386.3091</v>
      </c>
      <c r="P40" s="52">
        <v>197</v>
      </c>
      <c r="Q40" s="52">
        <v>239</v>
      </c>
      <c r="R40" s="54">
        <v>-17.573221757322202</v>
      </c>
      <c r="S40" s="52">
        <v>568.61035279187797</v>
      </c>
      <c r="T40" s="52">
        <v>604.24489079497903</v>
      </c>
      <c r="U40" s="55">
        <v>-6.2669520222653796</v>
      </c>
    </row>
    <row r="41" spans="1:21" ht="12" thickBot="1">
      <c r="A41" s="76"/>
      <c r="B41" s="65" t="s">
        <v>33</v>
      </c>
      <c r="C41" s="66"/>
      <c r="D41" s="52">
        <v>755221.05610000005</v>
      </c>
      <c r="E41" s="53"/>
      <c r="F41" s="53"/>
      <c r="G41" s="52">
        <v>630923.88919999998</v>
      </c>
      <c r="H41" s="54">
        <v>19.700817963575101</v>
      </c>
      <c r="I41" s="52">
        <v>16308.421399999999</v>
      </c>
      <c r="J41" s="54">
        <v>2.15942355794706</v>
      </c>
      <c r="K41" s="52">
        <v>44379.818899999998</v>
      </c>
      <c r="L41" s="54">
        <v>7.0341002551469103</v>
      </c>
      <c r="M41" s="54">
        <v>-0.63252618410301797</v>
      </c>
      <c r="N41" s="52">
        <v>15958337.063200001</v>
      </c>
      <c r="O41" s="52">
        <v>15958337.063200001</v>
      </c>
      <c r="P41" s="52">
        <v>3222</v>
      </c>
      <c r="Q41" s="52">
        <v>4175</v>
      </c>
      <c r="R41" s="54">
        <v>-22.826347305389199</v>
      </c>
      <c r="S41" s="52">
        <v>234.39511362507801</v>
      </c>
      <c r="T41" s="52">
        <v>245.91629154491</v>
      </c>
      <c r="U41" s="55">
        <v>-4.9152807589073904</v>
      </c>
    </row>
    <row r="42" spans="1:21" ht="12" thickBot="1">
      <c r="A42" s="76"/>
      <c r="B42" s="65" t="s">
        <v>38</v>
      </c>
      <c r="C42" s="66"/>
      <c r="D42" s="52">
        <v>296624.90000000002</v>
      </c>
      <c r="E42" s="53"/>
      <c r="F42" s="53"/>
      <c r="G42" s="52">
        <v>410029.13</v>
      </c>
      <c r="H42" s="54">
        <v>-27.657603253700501</v>
      </c>
      <c r="I42" s="52">
        <v>-54937.2</v>
      </c>
      <c r="J42" s="54">
        <v>-18.520764777333302</v>
      </c>
      <c r="K42" s="52">
        <v>-52499.46</v>
      </c>
      <c r="L42" s="54">
        <v>-12.803836644484299</v>
      </c>
      <c r="M42" s="54">
        <v>4.6433620460095998E-2</v>
      </c>
      <c r="N42" s="52">
        <v>9682825.0500000007</v>
      </c>
      <c r="O42" s="52">
        <v>9682825.0500000007</v>
      </c>
      <c r="P42" s="52">
        <v>214</v>
      </c>
      <c r="Q42" s="52">
        <v>395</v>
      </c>
      <c r="R42" s="54">
        <v>-45.822784810126599</v>
      </c>
      <c r="S42" s="52">
        <v>1386.0976635514</v>
      </c>
      <c r="T42" s="52">
        <v>1657.54886075949</v>
      </c>
      <c r="U42" s="55">
        <v>-19.583843501517102</v>
      </c>
    </row>
    <row r="43" spans="1:21" ht="12" thickBot="1">
      <c r="A43" s="76"/>
      <c r="B43" s="65" t="s">
        <v>39</v>
      </c>
      <c r="C43" s="66"/>
      <c r="D43" s="52">
        <v>117357.42</v>
      </c>
      <c r="E43" s="53"/>
      <c r="F43" s="53"/>
      <c r="G43" s="52">
        <v>112537.69</v>
      </c>
      <c r="H43" s="54">
        <v>4.2827696214486002</v>
      </c>
      <c r="I43" s="52">
        <v>13663.55</v>
      </c>
      <c r="J43" s="54">
        <v>11.6426809655495</v>
      </c>
      <c r="K43" s="52">
        <v>15294.04</v>
      </c>
      <c r="L43" s="54">
        <v>13.590149220230099</v>
      </c>
      <c r="M43" s="54">
        <v>-0.106609502786706</v>
      </c>
      <c r="N43" s="52">
        <v>3596694.04</v>
      </c>
      <c r="O43" s="52">
        <v>3596694.04</v>
      </c>
      <c r="P43" s="52">
        <v>115</v>
      </c>
      <c r="Q43" s="52">
        <v>162</v>
      </c>
      <c r="R43" s="54">
        <v>-29.012345679012299</v>
      </c>
      <c r="S43" s="52">
        <v>1020.49930434783</v>
      </c>
      <c r="T43" s="52">
        <v>1353.8680864197499</v>
      </c>
      <c r="U43" s="55">
        <v>-32.6672228635152</v>
      </c>
    </row>
    <row r="44" spans="1:21" ht="12" thickBot="1">
      <c r="A44" s="76"/>
      <c r="B44" s="65" t="s">
        <v>73</v>
      </c>
      <c r="C44" s="66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2">
        <v>-3233.3332999999998</v>
      </c>
      <c r="O44" s="52">
        <v>-3233.3332999999998</v>
      </c>
      <c r="P44" s="53"/>
      <c r="Q44" s="53"/>
      <c r="R44" s="53"/>
      <c r="S44" s="53"/>
      <c r="T44" s="53"/>
      <c r="U44" s="56"/>
    </row>
    <row r="45" spans="1:21" ht="12" thickBot="1">
      <c r="A45" s="77"/>
      <c r="B45" s="65" t="s">
        <v>34</v>
      </c>
      <c r="C45" s="66"/>
      <c r="D45" s="57">
        <v>22855.954699999998</v>
      </c>
      <c r="E45" s="58"/>
      <c r="F45" s="58"/>
      <c r="G45" s="57">
        <v>9352.7041000000008</v>
      </c>
      <c r="H45" s="59">
        <v>144.37803714970499</v>
      </c>
      <c r="I45" s="57">
        <v>2632.1183000000001</v>
      </c>
      <c r="J45" s="59">
        <v>11.516116191812401</v>
      </c>
      <c r="K45" s="57">
        <v>1301.2302</v>
      </c>
      <c r="L45" s="59">
        <v>13.912876811744701</v>
      </c>
      <c r="M45" s="59">
        <v>1.0227922007958301</v>
      </c>
      <c r="N45" s="57">
        <v>520509.22989999998</v>
      </c>
      <c r="O45" s="57">
        <v>520509.22989999998</v>
      </c>
      <c r="P45" s="57">
        <v>24</v>
      </c>
      <c r="Q45" s="57">
        <v>21</v>
      </c>
      <c r="R45" s="59">
        <v>14.285714285714301</v>
      </c>
      <c r="S45" s="57">
        <v>952.33144583333296</v>
      </c>
      <c r="T45" s="57">
        <v>2639.7757857142901</v>
      </c>
      <c r="U45" s="60">
        <v>-177.19086640096799</v>
      </c>
    </row>
  </sheetData>
  <mergeCells count="43"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21:C21"/>
    <mergeCell ref="B22:C22"/>
    <mergeCell ref="B23:C23"/>
    <mergeCell ref="B24:C24"/>
    <mergeCell ref="B13:C13"/>
    <mergeCell ref="B14:C14"/>
    <mergeCell ref="B36:C36"/>
    <mergeCell ref="B15:C15"/>
    <mergeCell ref="B16:C16"/>
    <mergeCell ref="B17:C17"/>
    <mergeCell ref="B18:C18"/>
    <mergeCell ref="B25:C25"/>
    <mergeCell ref="B26:C26"/>
    <mergeCell ref="B27:C27"/>
    <mergeCell ref="B28:C28"/>
    <mergeCell ref="B29:C29"/>
    <mergeCell ref="B30:C30"/>
    <mergeCell ref="B19:C19"/>
    <mergeCell ref="B20:C20"/>
    <mergeCell ref="B31:C31"/>
    <mergeCell ref="B32:C32"/>
    <mergeCell ref="B33:C33"/>
    <mergeCell ref="B34:C34"/>
    <mergeCell ref="B35:C35"/>
    <mergeCell ref="B43:C43"/>
    <mergeCell ref="B44:C44"/>
    <mergeCell ref="B45:C45"/>
    <mergeCell ref="B37:C37"/>
    <mergeCell ref="B38:C38"/>
    <mergeCell ref="B39:C39"/>
    <mergeCell ref="B40:C40"/>
    <mergeCell ref="B42:C42"/>
    <mergeCell ref="B41:C41"/>
  </mergeCells>
  <phoneticPr fontId="22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H62"/>
  <sheetViews>
    <sheetView workbookViewId="0">
      <selection activeCell="F38" sqref="F38"/>
    </sheetView>
  </sheetViews>
  <sheetFormatPr defaultRowHeight="12.75"/>
  <cols>
    <col min="1" max="1" width="3.140625" style="28" customWidth="1"/>
    <col min="2" max="2" width="5.28515625" style="29" customWidth="1"/>
    <col min="3" max="3" width="9.140625" style="28"/>
    <col min="4" max="7" width="9.85546875" style="28" customWidth="1"/>
    <col min="8" max="8" width="11.140625" style="28" customWidth="1"/>
    <col min="9" max="16384" width="9.140625" style="3"/>
  </cols>
  <sheetData>
    <row r="1" spans="1:8">
      <c r="A1" s="38" t="s">
        <v>72</v>
      </c>
      <c r="B1" s="38" t="s">
        <v>62</v>
      </c>
      <c r="C1" s="38" t="s">
        <v>63</v>
      </c>
      <c r="D1" s="38" t="s">
        <v>64</v>
      </c>
      <c r="E1" s="38" t="s">
        <v>65</v>
      </c>
      <c r="F1" s="38" t="s">
        <v>66</v>
      </c>
      <c r="G1" s="38" t="s">
        <v>65</v>
      </c>
      <c r="H1" s="38" t="s">
        <v>67</v>
      </c>
    </row>
    <row r="2" spans="1:8">
      <c r="A2" s="37">
        <v>1</v>
      </c>
      <c r="B2" s="37">
        <v>12</v>
      </c>
      <c r="C2" s="37">
        <v>109821</v>
      </c>
      <c r="D2" s="37">
        <v>1037901.01188718</v>
      </c>
      <c r="E2" s="37">
        <v>793067.27913333301</v>
      </c>
      <c r="F2" s="37">
        <v>244833.73275384601</v>
      </c>
      <c r="G2" s="37">
        <v>793067.27913333301</v>
      </c>
      <c r="H2" s="37">
        <v>0.23589314390268601</v>
      </c>
    </row>
    <row r="3" spans="1:8">
      <c r="A3" s="37">
        <v>2</v>
      </c>
      <c r="B3" s="37">
        <v>13</v>
      </c>
      <c r="C3" s="37">
        <v>12813</v>
      </c>
      <c r="D3" s="37">
        <v>124495.37604359</v>
      </c>
      <c r="E3" s="37">
        <v>95528.185908547006</v>
      </c>
      <c r="F3" s="37">
        <v>28967.1901350427</v>
      </c>
      <c r="G3" s="37">
        <v>95528.185908547006</v>
      </c>
      <c r="H3" s="37">
        <v>0.232676835522794</v>
      </c>
    </row>
    <row r="4" spans="1:8">
      <c r="A4" s="37">
        <v>3</v>
      </c>
      <c r="B4" s="37">
        <v>14</v>
      </c>
      <c r="C4" s="37">
        <v>116422</v>
      </c>
      <c r="D4" s="37">
        <v>202083.06568480399</v>
      </c>
      <c r="E4" s="37">
        <v>152175.17230678099</v>
      </c>
      <c r="F4" s="37">
        <v>49907.893378023102</v>
      </c>
      <c r="G4" s="37">
        <v>152175.17230678099</v>
      </c>
      <c r="H4" s="37">
        <v>0.24696722216133701</v>
      </c>
    </row>
    <row r="5" spans="1:8">
      <c r="A5" s="37">
        <v>4</v>
      </c>
      <c r="B5" s="37">
        <v>15</v>
      </c>
      <c r="C5" s="37">
        <v>5902</v>
      </c>
      <c r="D5" s="37">
        <v>106918.644181159</v>
      </c>
      <c r="E5" s="37">
        <v>85410.634692277396</v>
      </c>
      <c r="F5" s="37">
        <v>21508.0094888813</v>
      </c>
      <c r="G5" s="37">
        <v>85410.634692277396</v>
      </c>
      <c r="H5" s="37">
        <v>0.20116238522852001</v>
      </c>
    </row>
    <row r="6" spans="1:8">
      <c r="A6" s="37">
        <v>5</v>
      </c>
      <c r="B6" s="37">
        <v>16</v>
      </c>
      <c r="C6" s="37">
        <v>4280</v>
      </c>
      <c r="D6" s="37">
        <v>417524.47993247898</v>
      </c>
      <c r="E6" s="37">
        <v>362383.12609914498</v>
      </c>
      <c r="F6" s="37">
        <v>55141.353833333298</v>
      </c>
      <c r="G6" s="37">
        <v>362383.12609914498</v>
      </c>
      <c r="H6" s="37">
        <v>0.13206735528956501</v>
      </c>
    </row>
    <row r="7" spans="1:8">
      <c r="A7" s="37">
        <v>6</v>
      </c>
      <c r="B7" s="37">
        <v>17</v>
      </c>
      <c r="C7" s="37">
        <v>21162</v>
      </c>
      <c r="D7" s="37">
        <v>334629.35611880303</v>
      </c>
      <c r="E7" s="37">
        <v>247823.02581196601</v>
      </c>
      <c r="F7" s="37">
        <v>86806.330306837597</v>
      </c>
      <c r="G7" s="37">
        <v>247823.02581196601</v>
      </c>
      <c r="H7" s="37">
        <v>0.259410385608903</v>
      </c>
    </row>
    <row r="8" spans="1:8">
      <c r="A8" s="37">
        <v>7</v>
      </c>
      <c r="B8" s="37">
        <v>18</v>
      </c>
      <c r="C8" s="37">
        <v>106833</v>
      </c>
      <c r="D8" s="37">
        <v>187664.944436752</v>
      </c>
      <c r="E8" s="37">
        <v>153174.24957435901</v>
      </c>
      <c r="F8" s="37">
        <v>34490.694862393197</v>
      </c>
      <c r="G8" s="37">
        <v>153174.24957435901</v>
      </c>
      <c r="H8" s="37">
        <v>0.183788693013028</v>
      </c>
    </row>
    <row r="9" spans="1:8">
      <c r="A9" s="37">
        <v>8</v>
      </c>
      <c r="B9" s="37">
        <v>19</v>
      </c>
      <c r="C9" s="37">
        <v>23035</v>
      </c>
      <c r="D9" s="37">
        <v>150730.94380170901</v>
      </c>
      <c r="E9" s="37">
        <v>125210.14841025601</v>
      </c>
      <c r="F9" s="37">
        <v>25520.795391453001</v>
      </c>
      <c r="G9" s="37">
        <v>125210.14841025601</v>
      </c>
      <c r="H9" s="37">
        <v>0.16931357787440299</v>
      </c>
    </row>
    <row r="10" spans="1:8">
      <c r="A10" s="37">
        <v>9</v>
      </c>
      <c r="B10" s="37">
        <v>21</v>
      </c>
      <c r="C10" s="37">
        <v>190067</v>
      </c>
      <c r="D10" s="37">
        <v>814438.84832307696</v>
      </c>
      <c r="E10" s="37">
        <v>781733.04036923102</v>
      </c>
      <c r="F10" s="37">
        <v>32705.807953846201</v>
      </c>
      <c r="G10" s="37">
        <v>781733.04036923102</v>
      </c>
      <c r="H10" s="37">
        <v>4.0157475323269701E-2</v>
      </c>
    </row>
    <row r="11" spans="1:8">
      <c r="A11" s="37">
        <v>10</v>
      </c>
      <c r="B11" s="37">
        <v>22</v>
      </c>
      <c r="C11" s="37">
        <v>30996</v>
      </c>
      <c r="D11" s="37">
        <v>888835.73961367505</v>
      </c>
      <c r="E11" s="37">
        <v>805048.88484871795</v>
      </c>
      <c r="F11" s="37">
        <v>83786.854764957301</v>
      </c>
      <c r="G11" s="37">
        <v>805048.88484871795</v>
      </c>
      <c r="H11" s="37">
        <v>9.4265848042265399E-2</v>
      </c>
    </row>
    <row r="12" spans="1:8">
      <c r="A12" s="37">
        <v>11</v>
      </c>
      <c r="B12" s="37">
        <v>23</v>
      </c>
      <c r="C12" s="37">
        <v>268115.32699999999</v>
      </c>
      <c r="D12" s="37">
        <v>3400932.6218812</v>
      </c>
      <c r="E12" s="37">
        <v>2928917.6386581198</v>
      </c>
      <c r="F12" s="37">
        <v>472014.98322307703</v>
      </c>
      <c r="G12" s="37">
        <v>2928917.6386581198</v>
      </c>
      <c r="H12" s="37">
        <v>0.13878986610501701</v>
      </c>
    </row>
    <row r="13" spans="1:8">
      <c r="A13" s="37">
        <v>12</v>
      </c>
      <c r="B13" s="37">
        <v>24</v>
      </c>
      <c r="C13" s="37">
        <v>27347</v>
      </c>
      <c r="D13" s="37">
        <v>636346.795776068</v>
      </c>
      <c r="E13" s="37">
        <v>584254.06962307706</v>
      </c>
      <c r="F13" s="37">
        <v>52092.726152991498</v>
      </c>
      <c r="G13" s="37">
        <v>584254.06962307706</v>
      </c>
      <c r="H13" s="37">
        <v>8.1862164622768005E-2</v>
      </c>
    </row>
    <row r="14" spans="1:8">
      <c r="A14" s="37">
        <v>13</v>
      </c>
      <c r="B14" s="37">
        <v>25</v>
      </c>
      <c r="C14" s="37">
        <v>116334</v>
      </c>
      <c r="D14" s="37">
        <v>1524198.5437</v>
      </c>
      <c r="E14" s="37">
        <v>1379367.6237000001</v>
      </c>
      <c r="F14" s="37">
        <v>144830.92000000001</v>
      </c>
      <c r="G14" s="37">
        <v>1379367.6237000001</v>
      </c>
      <c r="H14" s="37">
        <v>9.5021032921618107E-2</v>
      </c>
    </row>
    <row r="15" spans="1:8">
      <c r="A15" s="37">
        <v>14</v>
      </c>
      <c r="B15" s="37">
        <v>26</v>
      </c>
      <c r="C15" s="37">
        <v>69315</v>
      </c>
      <c r="D15" s="37">
        <v>501371.23491432599</v>
      </c>
      <c r="E15" s="37">
        <v>429615.14376074402</v>
      </c>
      <c r="F15" s="37">
        <v>71756.091153581394</v>
      </c>
      <c r="G15" s="37">
        <v>429615.14376074402</v>
      </c>
      <c r="H15" s="37">
        <v>0.143119680900407</v>
      </c>
    </row>
    <row r="16" spans="1:8">
      <c r="A16" s="37">
        <v>15</v>
      </c>
      <c r="B16" s="37">
        <v>27</v>
      </c>
      <c r="C16" s="37">
        <v>160604.16200000001</v>
      </c>
      <c r="D16" s="37">
        <v>1467459.601</v>
      </c>
      <c r="E16" s="37">
        <v>1365288.5134999999</v>
      </c>
      <c r="F16" s="37">
        <v>102171.08749999999</v>
      </c>
      <c r="G16" s="37">
        <v>1365288.5134999999</v>
      </c>
      <c r="H16" s="37">
        <v>6.9624463549371698E-2</v>
      </c>
    </row>
    <row r="17" spans="1:8">
      <c r="A17" s="37">
        <v>16</v>
      </c>
      <c r="B17" s="37">
        <v>29</v>
      </c>
      <c r="C17" s="37">
        <v>211696</v>
      </c>
      <c r="D17" s="37">
        <v>3058658.17293248</v>
      </c>
      <c r="E17" s="37">
        <v>2757925.5668094</v>
      </c>
      <c r="F17" s="37">
        <v>300732.60612307698</v>
      </c>
      <c r="G17" s="37">
        <v>2757925.5668094</v>
      </c>
      <c r="H17" s="37">
        <v>9.8321744085168694E-2</v>
      </c>
    </row>
    <row r="18" spans="1:8">
      <c r="A18" s="37">
        <v>17</v>
      </c>
      <c r="B18" s="37">
        <v>31</v>
      </c>
      <c r="C18" s="37">
        <v>27255.759999999998</v>
      </c>
      <c r="D18" s="37">
        <v>336624.14107494103</v>
      </c>
      <c r="E18" s="37">
        <v>279913.692786965</v>
      </c>
      <c r="F18" s="37">
        <v>56710.448287976797</v>
      </c>
      <c r="G18" s="37">
        <v>279913.692786965</v>
      </c>
      <c r="H18" s="37">
        <v>0.16846815592869699</v>
      </c>
    </row>
    <row r="19" spans="1:8">
      <c r="A19" s="37">
        <v>18</v>
      </c>
      <c r="B19" s="37">
        <v>32</v>
      </c>
      <c r="C19" s="37">
        <v>22843.303</v>
      </c>
      <c r="D19" s="37">
        <v>430696.01309842698</v>
      </c>
      <c r="E19" s="37">
        <v>395386.58355132898</v>
      </c>
      <c r="F19" s="37">
        <v>35309.429547097498</v>
      </c>
      <c r="G19" s="37">
        <v>395386.58355132898</v>
      </c>
      <c r="H19" s="37">
        <v>8.1982253081660697E-2</v>
      </c>
    </row>
    <row r="20" spans="1:8">
      <c r="A20" s="37">
        <v>19</v>
      </c>
      <c r="B20" s="37">
        <v>33</v>
      </c>
      <c r="C20" s="37">
        <v>61463.34</v>
      </c>
      <c r="D20" s="37">
        <v>1077979.89682963</v>
      </c>
      <c r="E20" s="37">
        <v>872050.81058322301</v>
      </c>
      <c r="F20" s="37">
        <v>205929.086246405</v>
      </c>
      <c r="G20" s="37">
        <v>872050.81058322301</v>
      </c>
      <c r="H20" s="37">
        <v>0.191032399446454</v>
      </c>
    </row>
    <row r="21" spans="1:8">
      <c r="A21" s="37">
        <v>20</v>
      </c>
      <c r="B21" s="37">
        <v>34</v>
      </c>
      <c r="C21" s="37">
        <v>40304.972999999998</v>
      </c>
      <c r="D21" s="37">
        <v>304728.66530742001</v>
      </c>
      <c r="E21" s="37">
        <v>227824.946852044</v>
      </c>
      <c r="F21" s="37">
        <v>76903.718455376002</v>
      </c>
      <c r="G21" s="37">
        <v>227824.946852044</v>
      </c>
      <c r="H21" s="37">
        <v>0.25236785117603899</v>
      </c>
    </row>
    <row r="22" spans="1:8">
      <c r="A22" s="37">
        <v>21</v>
      </c>
      <c r="B22" s="37">
        <v>35</v>
      </c>
      <c r="C22" s="37">
        <v>41093.902000000002</v>
      </c>
      <c r="D22" s="37">
        <v>1222542.7519221201</v>
      </c>
      <c r="E22" s="37">
        <v>1168860.92753363</v>
      </c>
      <c r="F22" s="37">
        <v>53681.824388495603</v>
      </c>
      <c r="G22" s="37">
        <v>1168860.92753363</v>
      </c>
      <c r="H22" s="37">
        <v>4.3909977220915303E-2</v>
      </c>
    </row>
    <row r="23" spans="1:8">
      <c r="A23" s="37">
        <v>22</v>
      </c>
      <c r="B23" s="37">
        <v>36</v>
      </c>
      <c r="C23" s="37">
        <v>174308.334</v>
      </c>
      <c r="D23" s="37">
        <v>715018.72099911503</v>
      </c>
      <c r="E23" s="37">
        <v>635709.27783554303</v>
      </c>
      <c r="F23" s="37">
        <v>79309.443163572403</v>
      </c>
      <c r="G23" s="37">
        <v>635709.27783554303</v>
      </c>
      <c r="H23" s="37">
        <v>0.110919393904472</v>
      </c>
    </row>
    <row r="24" spans="1:8">
      <c r="A24" s="37">
        <v>23</v>
      </c>
      <c r="B24" s="37">
        <v>37</v>
      </c>
      <c r="C24" s="37">
        <v>118391.931</v>
      </c>
      <c r="D24" s="37">
        <v>995606.82683982304</v>
      </c>
      <c r="E24" s="37">
        <v>867398.431268165</v>
      </c>
      <c r="F24" s="37">
        <v>128208.39557165799</v>
      </c>
      <c r="G24" s="37">
        <v>867398.431268165</v>
      </c>
      <c r="H24" s="37">
        <v>0.128774122590749</v>
      </c>
    </row>
    <row r="25" spans="1:8">
      <c r="A25" s="37">
        <v>24</v>
      </c>
      <c r="B25" s="37">
        <v>38</v>
      </c>
      <c r="C25" s="37">
        <v>228942.98800000001</v>
      </c>
      <c r="D25" s="37">
        <v>1078635.3054212399</v>
      </c>
      <c r="E25" s="37">
        <v>1066047.0420424801</v>
      </c>
      <c r="F25" s="37">
        <v>12588.263378761099</v>
      </c>
      <c r="G25" s="37">
        <v>1066047.0420424801</v>
      </c>
      <c r="H25" s="37">
        <v>1.16705463982981E-2</v>
      </c>
    </row>
    <row r="26" spans="1:8">
      <c r="A26" s="37">
        <v>25</v>
      </c>
      <c r="B26" s="37">
        <v>39</v>
      </c>
      <c r="C26" s="37">
        <v>70361.751000000004</v>
      </c>
      <c r="D26" s="37">
        <v>122669.033111724</v>
      </c>
      <c r="E26" s="37">
        <v>89738.466316843595</v>
      </c>
      <c r="F26" s="37">
        <v>32930.5667948802</v>
      </c>
      <c r="G26" s="37">
        <v>89738.466316843595</v>
      </c>
      <c r="H26" s="37">
        <v>0.26845052870750102</v>
      </c>
    </row>
    <row r="27" spans="1:8">
      <c r="A27" s="37">
        <v>26</v>
      </c>
      <c r="B27" s="37">
        <v>42</v>
      </c>
      <c r="C27" s="37">
        <v>14357.343000000001</v>
      </c>
      <c r="D27" s="37">
        <v>281665.02639999997</v>
      </c>
      <c r="E27" s="37">
        <v>246181.69709999999</v>
      </c>
      <c r="F27" s="37">
        <v>35483.329299999998</v>
      </c>
      <c r="G27" s="37">
        <v>246181.69709999999</v>
      </c>
      <c r="H27" s="37">
        <v>0.12597705066020201</v>
      </c>
    </row>
    <row r="28" spans="1:8">
      <c r="A28" s="37">
        <v>27</v>
      </c>
      <c r="B28" s="37">
        <v>75</v>
      </c>
      <c r="C28" s="37">
        <v>203</v>
      </c>
      <c r="D28" s="37">
        <v>112016.23931623901</v>
      </c>
      <c r="E28" s="37">
        <v>103510.055555556</v>
      </c>
      <c r="F28" s="37">
        <v>8506.1837606837598</v>
      </c>
      <c r="G28" s="37">
        <v>103510.055555556</v>
      </c>
      <c r="H28" s="37">
        <v>7.59370588818776E-2</v>
      </c>
    </row>
    <row r="29" spans="1:8">
      <c r="A29" s="37">
        <v>28</v>
      </c>
      <c r="B29" s="37">
        <v>76</v>
      </c>
      <c r="C29" s="37">
        <v>3575</v>
      </c>
      <c r="D29" s="37">
        <v>755221.04350512801</v>
      </c>
      <c r="E29" s="37">
        <v>738912.63518974301</v>
      </c>
      <c r="F29" s="37">
        <v>16308.4083153846</v>
      </c>
      <c r="G29" s="37">
        <v>738912.63518974301</v>
      </c>
      <c r="H29" s="37">
        <v>2.1594218614055201E-2</v>
      </c>
    </row>
    <row r="30" spans="1:8">
      <c r="A30" s="37">
        <v>29</v>
      </c>
      <c r="B30" s="37">
        <v>99</v>
      </c>
      <c r="C30" s="37">
        <v>21</v>
      </c>
      <c r="D30" s="37">
        <v>22855.954768928201</v>
      </c>
      <c r="E30" s="37">
        <v>20223.836671204899</v>
      </c>
      <c r="F30" s="37">
        <v>2632.1180977233198</v>
      </c>
      <c r="G30" s="37">
        <v>20223.836671204899</v>
      </c>
      <c r="H30" s="37">
        <v>0.11516115272076</v>
      </c>
    </row>
    <row r="31" spans="1:8">
      <c r="A31" s="30">
        <v>30</v>
      </c>
      <c r="B31" s="31">
        <v>40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</row>
    <row r="32" spans="1:8">
      <c r="A32" s="30"/>
      <c r="B32" s="33">
        <v>70</v>
      </c>
      <c r="C32" s="34">
        <v>151</v>
      </c>
      <c r="D32" s="34">
        <v>349853.19</v>
      </c>
      <c r="E32" s="34">
        <v>368502.44</v>
      </c>
      <c r="F32" s="30"/>
      <c r="G32" s="30"/>
      <c r="H32" s="30"/>
    </row>
    <row r="33" spans="1:8">
      <c r="A33" s="30"/>
      <c r="B33" s="33">
        <v>71</v>
      </c>
      <c r="C33" s="34">
        <v>235</v>
      </c>
      <c r="D33" s="34">
        <v>698650.61</v>
      </c>
      <c r="E33" s="34">
        <v>789435.06</v>
      </c>
      <c r="F33" s="30"/>
      <c r="G33" s="30"/>
      <c r="H33" s="30"/>
    </row>
    <row r="34" spans="1:8">
      <c r="A34" s="30"/>
      <c r="B34" s="33">
        <v>72</v>
      </c>
      <c r="C34" s="34">
        <v>49</v>
      </c>
      <c r="D34" s="34">
        <v>185049.53</v>
      </c>
      <c r="E34" s="34">
        <v>189541.06</v>
      </c>
      <c r="F34" s="30"/>
      <c r="G34" s="30"/>
      <c r="H34" s="30"/>
    </row>
    <row r="35" spans="1:8">
      <c r="A35" s="30"/>
      <c r="B35" s="33">
        <v>73</v>
      </c>
      <c r="C35" s="34">
        <v>179</v>
      </c>
      <c r="D35" s="34">
        <v>348383.97</v>
      </c>
      <c r="E35" s="34">
        <v>406116.07</v>
      </c>
      <c r="F35" s="30"/>
      <c r="G35" s="30"/>
      <c r="H35" s="30"/>
    </row>
    <row r="36" spans="1:8">
      <c r="A36" s="30"/>
      <c r="B36" s="33">
        <v>77</v>
      </c>
      <c r="C36" s="34">
        <v>198</v>
      </c>
      <c r="D36" s="34">
        <v>296624.90000000002</v>
      </c>
      <c r="E36" s="34">
        <v>351562.1</v>
      </c>
      <c r="F36" s="30"/>
      <c r="G36" s="30"/>
      <c r="H36" s="30"/>
    </row>
    <row r="37" spans="1:8">
      <c r="A37" s="30"/>
      <c r="B37" s="33">
        <v>78</v>
      </c>
      <c r="C37" s="34">
        <v>107</v>
      </c>
      <c r="D37" s="34">
        <v>117357.42</v>
      </c>
      <c r="E37" s="34">
        <v>103693.87</v>
      </c>
      <c r="F37" s="30"/>
      <c r="G37" s="30"/>
      <c r="H37" s="30"/>
    </row>
    <row r="38" spans="1:8">
      <c r="A38" s="30"/>
      <c r="B38" s="33">
        <v>74</v>
      </c>
      <c r="C38" s="34">
        <v>0</v>
      </c>
      <c r="D38" s="34">
        <v>0</v>
      </c>
      <c r="E38" s="34">
        <v>0</v>
      </c>
      <c r="F38" s="34"/>
      <c r="G38" s="30"/>
      <c r="H38" s="30"/>
    </row>
    <row r="39" spans="1:8">
      <c r="A39" s="30"/>
      <c r="B39" s="31"/>
      <c r="C39" s="30"/>
      <c r="D39" s="30"/>
      <c r="E39" s="30"/>
      <c r="F39" s="30"/>
      <c r="G39" s="30"/>
      <c r="H39" s="30"/>
    </row>
    <row r="40" spans="1:8">
      <c r="A40" s="30"/>
      <c r="B40" s="31"/>
      <c r="C40" s="30"/>
      <c r="D40" s="30"/>
      <c r="E40" s="30"/>
      <c r="F40" s="30"/>
      <c r="G40" s="30"/>
      <c r="H40" s="30"/>
    </row>
    <row r="41" spans="1:8">
      <c r="A41" s="30"/>
      <c r="B41" s="31"/>
      <c r="C41" s="30"/>
      <c r="D41" s="30"/>
      <c r="E41" s="30"/>
      <c r="F41" s="30"/>
      <c r="G41" s="30"/>
      <c r="H41" s="30"/>
    </row>
    <row r="42" spans="1:8">
      <c r="A42" s="30"/>
      <c r="B42" s="31"/>
      <c r="C42" s="31"/>
      <c r="D42" s="31"/>
      <c r="E42" s="31"/>
      <c r="F42" s="31"/>
      <c r="G42" s="31"/>
      <c r="H42" s="31"/>
    </row>
    <row r="43" spans="1:8">
      <c r="A43" s="30"/>
      <c r="B43" s="31"/>
      <c r="C43" s="31"/>
      <c r="D43" s="31"/>
      <c r="E43" s="31"/>
      <c r="F43" s="31"/>
      <c r="G43" s="31"/>
      <c r="H43" s="31"/>
    </row>
    <row r="44" spans="1:8">
      <c r="A44" s="30"/>
      <c r="B44" s="31"/>
      <c r="C44" s="30"/>
      <c r="D44" s="30"/>
      <c r="E44" s="30"/>
      <c r="F44" s="30"/>
      <c r="G44" s="30"/>
      <c r="H44" s="30"/>
    </row>
    <row r="45" spans="1:8">
      <c r="A45" s="30"/>
      <c r="B45" s="31"/>
      <c r="C45" s="30"/>
      <c r="D45" s="30"/>
      <c r="E45" s="30"/>
      <c r="F45" s="30"/>
      <c r="G45" s="30"/>
      <c r="H45" s="30"/>
    </row>
    <row r="46" spans="1:8">
      <c r="A46" s="30"/>
      <c r="B46" s="31"/>
      <c r="C46" s="30"/>
      <c r="D46" s="30"/>
      <c r="E46" s="30"/>
      <c r="F46" s="30"/>
      <c r="G46" s="30"/>
      <c r="H46" s="30"/>
    </row>
    <row r="47" spans="1:8">
      <c r="A47" s="30"/>
      <c r="B47" s="31"/>
      <c r="C47" s="30"/>
      <c r="D47" s="30"/>
      <c r="E47" s="30"/>
      <c r="F47" s="30"/>
      <c r="G47" s="30"/>
      <c r="H47" s="30"/>
    </row>
    <row r="48" spans="1:8">
      <c r="A48" s="30"/>
      <c r="B48" s="31"/>
      <c r="C48" s="30"/>
      <c r="D48" s="30"/>
      <c r="E48" s="30"/>
      <c r="F48" s="30"/>
      <c r="G48" s="30"/>
      <c r="H48" s="30"/>
    </row>
    <row r="49" spans="1:8">
      <c r="A49" s="30"/>
      <c r="B49" s="31"/>
      <c r="C49" s="30"/>
      <c r="D49" s="30"/>
      <c r="E49" s="30"/>
      <c r="F49" s="30"/>
      <c r="G49" s="30"/>
      <c r="H49" s="30"/>
    </row>
    <row r="50" spans="1:8">
      <c r="A50" s="30"/>
      <c r="B50" s="31"/>
      <c r="C50" s="30"/>
      <c r="D50" s="30"/>
      <c r="E50" s="30"/>
      <c r="F50" s="30"/>
      <c r="G50" s="30"/>
      <c r="H50" s="30"/>
    </row>
    <row r="51" spans="1:8">
      <c r="A51" s="30"/>
      <c r="B51" s="31"/>
      <c r="C51" s="30"/>
      <c r="D51" s="30"/>
      <c r="E51" s="30"/>
      <c r="F51" s="30"/>
      <c r="G51" s="30"/>
      <c r="H51" s="30"/>
    </row>
    <row r="52" spans="1:8">
      <c r="A52" s="30"/>
      <c r="B52" s="31"/>
      <c r="C52" s="30"/>
      <c r="D52" s="30"/>
      <c r="E52" s="30"/>
      <c r="F52" s="30"/>
      <c r="G52" s="30"/>
      <c r="H52" s="30"/>
    </row>
    <row r="53" spans="1:8">
      <c r="A53" s="30"/>
      <c r="B53" s="31"/>
      <c r="C53" s="30"/>
      <c r="D53" s="30"/>
      <c r="E53" s="30"/>
      <c r="F53" s="30"/>
      <c r="G53" s="30"/>
      <c r="H53" s="30"/>
    </row>
    <row r="54" spans="1:8">
      <c r="A54" s="30"/>
      <c r="B54" s="31"/>
      <c r="C54" s="30"/>
      <c r="D54" s="30"/>
      <c r="E54" s="30"/>
      <c r="F54" s="30"/>
      <c r="G54" s="30"/>
      <c r="H54" s="30"/>
    </row>
    <row r="55" spans="1:8">
      <c r="A55" s="30"/>
      <c r="B55" s="31"/>
      <c r="C55" s="30"/>
      <c r="D55" s="30"/>
      <c r="E55" s="30"/>
      <c r="F55" s="30"/>
      <c r="G55" s="30"/>
      <c r="H55" s="30"/>
    </row>
    <row r="56" spans="1:8">
      <c r="A56" s="30"/>
      <c r="B56" s="31"/>
      <c r="C56" s="30"/>
      <c r="D56" s="30"/>
      <c r="E56" s="30"/>
      <c r="F56" s="30"/>
      <c r="G56" s="30"/>
      <c r="H56" s="30"/>
    </row>
    <row r="57" spans="1:8">
      <c r="A57" s="30"/>
      <c r="B57" s="31"/>
      <c r="C57" s="30"/>
      <c r="D57" s="30"/>
      <c r="E57" s="30"/>
      <c r="F57" s="30"/>
      <c r="G57" s="30"/>
      <c r="H57" s="30"/>
    </row>
    <row r="58" spans="1:8">
      <c r="A58" s="30"/>
      <c r="B58" s="31"/>
      <c r="C58" s="30"/>
      <c r="D58" s="30"/>
      <c r="E58" s="30"/>
      <c r="F58" s="30"/>
      <c r="G58" s="30"/>
      <c r="H58" s="30"/>
    </row>
    <row r="59" spans="1:8">
      <c r="A59" s="30"/>
      <c r="B59" s="31"/>
      <c r="C59" s="30"/>
      <c r="D59" s="30"/>
      <c r="E59" s="30"/>
      <c r="F59" s="30"/>
      <c r="G59" s="30"/>
      <c r="H59" s="30"/>
    </row>
    <row r="60" spans="1:8">
      <c r="A60" s="30"/>
      <c r="B60" s="31"/>
      <c r="C60" s="30"/>
      <c r="D60" s="30"/>
      <c r="E60" s="30"/>
      <c r="F60" s="30"/>
      <c r="G60" s="30"/>
      <c r="H60" s="30"/>
    </row>
    <row r="61" spans="1:8">
      <c r="A61" s="30"/>
      <c r="B61" s="31"/>
      <c r="C61" s="30"/>
      <c r="D61" s="30"/>
      <c r="E61" s="30"/>
      <c r="F61" s="30"/>
      <c r="G61" s="30"/>
      <c r="H61" s="30"/>
    </row>
    <row r="62" spans="1:8">
      <c r="A62" s="30"/>
      <c r="B62" s="31"/>
      <c r="C62" s="30"/>
      <c r="D62" s="30"/>
      <c r="E62" s="30"/>
      <c r="F62" s="30"/>
      <c r="G62" s="30"/>
      <c r="H62" s="30"/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yangjin</cp:lastModifiedBy>
  <dcterms:created xsi:type="dcterms:W3CDTF">2013-06-21T00:28:37Z</dcterms:created>
  <dcterms:modified xsi:type="dcterms:W3CDTF">2016-01-26T00:16:50Z</dcterms:modified>
</cp:coreProperties>
</file>