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945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0" l="1"/>
  <c r="J8" l="1"/>
  <c r="F38" l="1"/>
  <c r="F39"/>
  <c r="F33"/>
  <c r="F34"/>
  <c r="E38"/>
  <c r="K38" s="1"/>
  <c r="E39"/>
  <c r="K39" s="1"/>
  <c r="E34"/>
  <c r="K34" s="1"/>
  <c r="E33"/>
  <c r="K33" s="1"/>
  <c r="F40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0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0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0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0"/>
  <c r="L40" s="1"/>
  <c r="G38"/>
  <c r="L38" s="1"/>
  <c r="G33"/>
  <c r="L33" s="1"/>
  <c r="G39"/>
  <c r="L39" s="1"/>
  <c r="G34"/>
  <c r="L34" s="1"/>
  <c r="G29"/>
  <c r="L29" s="1"/>
  <c r="G32"/>
  <c r="L32" s="1"/>
  <c r="I3"/>
  <c r="K5"/>
  <c r="K7"/>
  <c r="K40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<sst xmlns="http://schemas.openxmlformats.org/spreadsheetml/2006/main" count="117" uniqueCount="76">
  <si>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</si>
  <si>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</si>
  <si>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</si>
  <si>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</si>
  <si>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</si>
  <si>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</si>
  <si>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</si>
  <si>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</si>
  <si>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</si>
  <si>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</si>
  <si>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</si>
  <si>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</si>
  <si>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</si>
  <si>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</si>
  <si>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</si>
  <si>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</si>
  <si>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</si>
  <si>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</si>
  <si>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</si>
  <si>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</si>
  <si>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</si>
  <si>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</si>
  <si>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</si>
  <si>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</si>
  <si>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</si>
  <si>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</si>
  <si>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</si>
  <si>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</si>
  <si>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</si>
  <si>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</si>
  <si>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</si>
  <si>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</si>
  <si>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</si>
  <si>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</si>
  <si>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</si>
  <si>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</si>
  <si>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</si>
  <si>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</si>
  <si>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</si>
  <si>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</si>
  <si>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2" type="noConversion"/>
  </si>
  <si>
    <t>COST</t>
    <phoneticPr fontId="22" type="noConversion"/>
  </si>
  <si>
    <t>成本</t>
    <phoneticPr fontId="22" type="noConversion"/>
  </si>
  <si>
    <t>销售金额差异</t>
    <phoneticPr fontId="22" type="noConversion"/>
  </si>
  <si>
    <t>销售成本差异</t>
    <phoneticPr fontId="22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</si>
  <si>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</si>
  <si>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</si>
  <si>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</si>
  <si>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</si>
  <si>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</si>
  <si>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</si>
  <si>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</si>
  <si>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</si>
  <si>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</si>
  <si>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</si>
  <si>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</si>
  <si>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</si>
  <si>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</si>
  <si>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</si>
  <si>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</si>
  <si>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</si>
  <si>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</si>
  <si>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</si>
  <si>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</si>
  <si>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</si>
  <si>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</si>
  <si>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</si>
  <si>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</si>
  <si>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</si>
  <si>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2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</si>
  <si>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</si>
  <si>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2" type="noConversion"/>
  </si>
  <si>
    <t xml:space="preserve">   </t>
  </si>
  <si>
    <t>910-市场部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</si>
  <si>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22" type="noConversion"/>
  </si>
  <si>
    <t>40-原材料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</si>
</sst>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58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2">
    <xf numFmtId="0" fontId="0" fillId="0" borderId="0"/>
    <xf numFmtId="0" fontId="37" fillId="0" borderId="0" applyNumberFormat="0" applyFill="0" applyBorder="0" applyAlignment="0" applyProtection="0"/>
    <xf numFmtId="0" fontId="38" fillId="0" borderId="1" applyNumberFormat="0" applyFill="0" applyAlignment="0" applyProtection="0"/>
    <xf numFmtId="0" fontId="39" fillId="0" borderId="2" applyNumberFormat="0" applyFill="0" applyAlignment="0" applyProtection="0"/>
    <xf numFmtId="0" fontId="40" fillId="0" borderId="3" applyNumberFormat="0" applyFill="0" applyAlignment="0" applyProtection="0"/>
    <xf numFmtId="0" fontId="40" fillId="0" borderId="0" applyNumberFormat="0" applyFill="0" applyBorder="0" applyAlignment="0" applyProtection="0"/>
    <xf numFmtId="0" fontId="43" fillId="2" borderId="0" applyNumberFormat="0" applyBorder="0" applyAlignment="0" applyProtection="0"/>
    <xf numFmtId="0" fontId="41" fillId="3" borderId="0" applyNumberFormat="0" applyBorder="0" applyAlignment="0" applyProtection="0"/>
    <xf numFmtId="0" fontId="50" fillId="4" borderId="0" applyNumberFormat="0" applyBorder="0" applyAlignment="0" applyProtection="0"/>
    <xf numFmtId="0" fontId="52" fillId="5" borderId="4" applyNumberFormat="0" applyAlignment="0" applyProtection="0"/>
    <xf numFmtId="0" fontId="51" fillId="6" borderId="5" applyNumberFormat="0" applyAlignment="0" applyProtection="0"/>
    <xf numFmtId="0" fontId="45" fillId="6" borderId="4" applyNumberFormat="0" applyAlignment="0" applyProtection="0"/>
    <xf numFmtId="0" fontId="49" fillId="0" borderId="6" applyNumberFormat="0" applyFill="0" applyAlignment="0" applyProtection="0"/>
    <xf numFmtId="0" fontId="46" fillId="7" borderId="7" applyNumberFormat="0" applyAlignment="0" applyProtection="0"/>
    <xf numFmtId="0" fontId="48" fillId="0" borderId="0" applyNumberFormat="0" applyFill="0" applyBorder="0" applyAlignment="0" applyProtection="0"/>
    <xf numFmtId="0" fontId="18" fillId="8" borderId="8" applyNumberFormat="0" applyFont="0" applyAlignment="0" applyProtection="0">
      <alignment vertical="center"/>
    </xf>
    <xf numFmtId="0" fontId="47" fillId="0" borderId="0" applyNumberFormat="0" applyFill="0" applyBorder="0" applyAlignment="0" applyProtection="0"/>
    <xf numFmtId="0" fontId="44" fillId="0" borderId="9" applyNumberFormat="0" applyFill="0" applyAlignment="0" applyProtection="0"/>
    <xf numFmtId="0" fontId="35" fillId="9" borderId="0" applyNumberFormat="0" applyBorder="0" applyAlignment="0" applyProtection="0"/>
    <xf numFmtId="0" fontId="34" fillId="10" borderId="0" applyNumberFormat="0" applyBorder="0" applyAlignment="0" applyProtection="0"/>
    <xf numFmtId="0" fontId="34" fillId="11" borderId="0" applyNumberFormat="0" applyBorder="0" applyAlignment="0" applyProtection="0"/>
    <xf numFmtId="0" fontId="35" fillId="12" borderId="0" applyNumberFormat="0" applyBorder="0" applyAlignment="0" applyProtection="0"/>
    <xf numFmtId="0" fontId="35" fillId="13" borderId="0" applyNumberFormat="0" applyBorder="0" applyAlignment="0" applyProtection="0"/>
    <xf numFmtId="0" fontId="34" fillId="14" borderId="0" applyNumberFormat="0" applyBorder="0" applyAlignment="0" applyProtection="0"/>
    <xf numFmtId="0" fontId="34" fillId="15" borderId="0" applyNumberFormat="0" applyBorder="0" applyAlignment="0" applyProtection="0"/>
    <xf numFmtId="0" fontId="35" fillId="16" borderId="0" applyNumberFormat="0" applyBorder="0" applyAlignment="0" applyProtection="0"/>
    <xf numFmtId="0" fontId="35" fillId="17" borderId="0" applyNumberFormat="0" applyBorder="0" applyAlignment="0" applyProtection="0"/>
    <xf numFmtId="0" fontId="34" fillId="18" borderId="0" applyNumberFormat="0" applyBorder="0" applyAlignment="0" applyProtection="0"/>
    <xf numFmtId="0" fontId="34" fillId="19" borderId="0" applyNumberFormat="0" applyBorder="0" applyAlignment="0" applyProtection="0"/>
    <xf numFmtId="0" fontId="35" fillId="20" borderId="0" applyNumberFormat="0" applyBorder="0" applyAlignment="0" applyProtection="0"/>
    <xf numFmtId="0" fontId="35" fillId="21" borderId="0" applyNumberFormat="0" applyBorder="0" applyAlignment="0" applyProtection="0"/>
    <xf numFmtId="0" fontId="34" fillId="22" borderId="0" applyNumberFormat="0" applyBorder="0" applyAlignment="0" applyProtection="0"/>
    <xf numFmtId="0" fontId="34" fillId="23" borderId="0" applyNumberFormat="0" applyBorder="0" applyAlignment="0" applyProtection="0"/>
    <xf numFmtId="0" fontId="35" fillId="24" borderId="0" applyNumberFormat="0" applyBorder="0" applyAlignment="0" applyProtection="0"/>
    <xf numFmtId="0" fontId="35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5" fillId="32" borderId="0" applyNumberFormat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26" fillId="0" borderId="0"/>
    <xf numFmtId="0" fontId="27" fillId="0" borderId="0"/>
    <xf numFmtId="0" fontId="27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32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3" fillId="0" borderId="0"/>
    <xf numFmtId="43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" applyNumberFormat="0" applyFill="0" applyAlignment="0" applyProtection="0"/>
    <xf numFmtId="0" fontId="39" fillId="0" borderId="2" applyNumberFormat="0" applyFill="0" applyAlignment="0" applyProtection="0"/>
    <xf numFmtId="0" fontId="40" fillId="0" borderId="3" applyNumberFormat="0" applyFill="0" applyAlignment="0" applyProtection="0"/>
    <xf numFmtId="0" fontId="40" fillId="0" borderId="0" applyNumberFormat="0" applyFill="0" applyBorder="0" applyAlignment="0" applyProtection="0"/>
    <xf numFmtId="0" fontId="43" fillId="2" borderId="0" applyNumberFormat="0" applyBorder="0" applyAlignment="0" applyProtection="0"/>
    <xf numFmtId="0" fontId="41" fillId="3" borderId="0" applyNumberFormat="0" applyBorder="0" applyAlignment="0" applyProtection="0"/>
    <xf numFmtId="0" fontId="50" fillId="4" borderId="0" applyNumberFormat="0" applyBorder="0" applyAlignment="0" applyProtection="0"/>
    <xf numFmtId="0" fontId="52" fillId="5" borderId="4" applyNumberFormat="0" applyAlignment="0" applyProtection="0"/>
    <xf numFmtId="0" fontId="51" fillId="6" borderId="5" applyNumberFormat="0" applyAlignment="0" applyProtection="0"/>
    <xf numFmtId="0" fontId="45" fillId="6" borderId="4" applyNumberFormat="0" applyAlignment="0" applyProtection="0"/>
    <xf numFmtId="0" fontId="49" fillId="0" borderId="6" applyNumberFormat="0" applyFill="0" applyAlignment="0" applyProtection="0"/>
    <xf numFmtId="0" fontId="46" fillId="7" borderId="7" applyNumberFormat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4" fillId="0" borderId="9" applyNumberFormat="0" applyFill="0" applyAlignment="0" applyProtection="0"/>
    <xf numFmtId="0" fontId="35" fillId="9" borderId="0" applyNumberFormat="0" applyBorder="0" applyAlignment="0" applyProtection="0"/>
    <xf numFmtId="0" fontId="34" fillId="10" borderId="0" applyNumberFormat="0" applyBorder="0" applyAlignment="0" applyProtection="0"/>
    <xf numFmtId="0" fontId="34" fillId="11" borderId="0" applyNumberFormat="0" applyBorder="0" applyAlignment="0" applyProtection="0"/>
    <xf numFmtId="0" fontId="35" fillId="12" borderId="0" applyNumberFormat="0" applyBorder="0" applyAlignment="0" applyProtection="0"/>
    <xf numFmtId="0" fontId="35" fillId="13" borderId="0" applyNumberFormat="0" applyBorder="0" applyAlignment="0" applyProtection="0"/>
    <xf numFmtId="0" fontId="34" fillId="14" borderId="0" applyNumberFormat="0" applyBorder="0" applyAlignment="0" applyProtection="0"/>
    <xf numFmtId="0" fontId="34" fillId="15" borderId="0" applyNumberFormat="0" applyBorder="0" applyAlignment="0" applyProtection="0"/>
    <xf numFmtId="0" fontId="35" fillId="16" borderId="0" applyNumberFormat="0" applyBorder="0" applyAlignment="0" applyProtection="0"/>
    <xf numFmtId="0" fontId="35" fillId="17" borderId="0" applyNumberFormat="0" applyBorder="0" applyAlignment="0" applyProtection="0"/>
    <xf numFmtId="0" fontId="34" fillId="18" borderId="0" applyNumberFormat="0" applyBorder="0" applyAlignment="0" applyProtection="0"/>
    <xf numFmtId="0" fontId="34" fillId="19" borderId="0" applyNumberFormat="0" applyBorder="0" applyAlignment="0" applyProtection="0"/>
    <xf numFmtId="0" fontId="35" fillId="20" borderId="0" applyNumberFormat="0" applyBorder="0" applyAlignment="0" applyProtection="0"/>
    <xf numFmtId="0" fontId="35" fillId="21" borderId="0" applyNumberFormat="0" applyBorder="0" applyAlignment="0" applyProtection="0"/>
    <xf numFmtId="0" fontId="34" fillId="22" borderId="0" applyNumberFormat="0" applyBorder="0" applyAlignment="0" applyProtection="0"/>
    <xf numFmtId="0" fontId="34" fillId="23" borderId="0" applyNumberFormat="0" applyBorder="0" applyAlignment="0" applyProtection="0"/>
    <xf numFmtId="0" fontId="35" fillId="24" borderId="0" applyNumberFormat="0" applyBorder="0" applyAlignment="0" applyProtection="0"/>
    <xf numFmtId="0" fontId="35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5" fillId="32" borderId="0" applyNumberFormat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36" fillId="38" borderId="21">
      <alignment vertical="center"/>
    </xf>
    <xf numFmtId="0" fontId="55" fillId="0" borderId="0"/>
    <xf numFmtId="180" fontId="57" fillId="0" borderId="0" applyFont="0" applyFill="0" applyBorder="0" applyAlignment="0" applyProtection="0"/>
    <xf numFmtId="18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17" fillId="8" borderId="8" applyNumberFormat="0" applyFont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</cellStyleXfs>
  <cellXfs count="78">
    <xf numFmtId="0" fontId="0" fillId="0" borderId="0" xfId="0"/>
    <xf numFmtId="0" fontId="19" fillId="0" borderId="0" xfId="0" applyFont="1"/>
    <xf numFmtId="177" fontId="19" fillId="0" borderId="0" xfId="0" applyNumberFormat="1" applyFont="1"/>
    <xf numFmtId="0" fontId="0" fillId="0" borderId="0" xfId="0" applyAlignment="1"/>
    <xf numFmtId="0" fontId="19" fillId="0" borderId="0" xfId="0" applyNumberFormat="1" applyFont="1"/>
    <xf numFmtId="0" fontId="20" fillId="0" borderId="18" xfId="0" applyFont="1" applyBorder="1" applyAlignment="1">
      <alignment wrapText="1"/>
    </xf>
    <xf numFmtId="0" fontId="20" fillId="0" borderId="18" xfId="0" applyNumberFormat="1" applyFont="1" applyBorder="1" applyAlignment="1">
      <alignment wrapText="1"/>
    </xf>
    <xf numFmtId="0" fontId="19" fillId="0" borderId="18" xfId="0" applyFont="1" applyBorder="1" applyAlignment="1">
      <alignment wrapText="1"/>
    </xf>
    <xf numFmtId="0" fontId="19" fillId="0" borderId="18" xfId="0" applyFont="1" applyBorder="1" applyAlignment="1">
      <alignment horizontal="right" vertical="center" wrapText="1"/>
    </xf>
    <xf numFmtId="49" fontId="20" fillId="36" borderId="18" xfId="0" applyNumberFormat="1" applyFont="1" applyFill="1" applyBorder="1" applyAlignment="1">
      <alignment vertical="center" wrapText="1"/>
    </xf>
    <xf numFmtId="49" fontId="23" fillId="37" borderId="18" xfId="0" applyNumberFormat="1" applyFont="1" applyFill="1" applyBorder="1" applyAlignment="1">
      <alignment horizontal="center" vertical="center" wrapText="1"/>
    </xf>
    <xf numFmtId="0" fontId="20" fillId="33" borderId="18" xfId="0" applyFont="1" applyFill="1" applyBorder="1" applyAlignment="1">
      <alignment vertical="center" wrapText="1"/>
    </xf>
    <xf numFmtId="0" fontId="20" fillId="33" borderId="18" xfId="0" applyNumberFormat="1" applyFont="1" applyFill="1" applyBorder="1" applyAlignment="1">
      <alignment vertical="center" wrapText="1"/>
    </xf>
    <xf numFmtId="0" fontId="20" fillId="36" borderId="18" xfId="0" applyFont="1" applyFill="1" applyBorder="1" applyAlignment="1">
      <alignment vertical="center" wrapText="1"/>
    </xf>
    <xf numFmtId="0" fontId="20" fillId="37" borderId="18" xfId="0" applyFont="1" applyFill="1" applyBorder="1" applyAlignment="1">
      <alignment vertical="center" wrapText="1"/>
    </xf>
    <xf numFmtId="4" fontId="20" fillId="36" borderId="18" xfId="0" applyNumberFormat="1" applyFont="1" applyFill="1" applyBorder="1" applyAlignment="1">
      <alignment horizontal="right" vertical="top" wrapText="1"/>
    </xf>
    <xf numFmtId="4" fontId="20" fillId="37" borderId="18" xfId="0" applyNumberFormat="1" applyFont="1" applyFill="1" applyBorder="1" applyAlignment="1">
      <alignment horizontal="right" vertical="top" wrapText="1"/>
    </xf>
    <xf numFmtId="177" fontId="19" fillId="36" borderId="18" xfId="0" applyNumberFormat="1" applyFont="1" applyFill="1" applyBorder="1" applyAlignment="1">
      <alignment horizontal="center" vertical="center"/>
    </xf>
    <xf numFmtId="177" fontId="19" fillId="37" borderId="18" xfId="0" applyNumberFormat="1" applyFont="1" applyFill="1" applyBorder="1" applyAlignment="1">
      <alignment horizontal="center" vertical="center"/>
    </xf>
    <xf numFmtId="177" fontId="24" fillId="0" borderId="18" xfId="0" applyNumberFormat="1" applyFont="1" applyBorder="1"/>
    <xf numFmtId="177" fontId="19" fillId="36" borderId="18" xfId="0" applyNumberFormat="1" applyFont="1" applyFill="1" applyBorder="1"/>
    <xf numFmtId="177" fontId="19" fillId="37" borderId="18" xfId="0" applyNumberFormat="1" applyFont="1" applyFill="1" applyBorder="1"/>
    <xf numFmtId="177" fontId="19" fillId="0" borderId="18" xfId="0" applyNumberFormat="1" applyFont="1" applyBorder="1"/>
    <xf numFmtId="49" fontId="20" fillId="0" borderId="18" xfId="0" applyNumberFormat="1" applyFont="1" applyFill="1" applyBorder="1" applyAlignment="1">
      <alignment vertical="center" wrapText="1"/>
    </xf>
    <xf numFmtId="0" fontId="20" fillId="0" borderId="18" xfId="0" applyFont="1" applyFill="1" applyBorder="1" applyAlignment="1">
      <alignment vertical="center" wrapText="1"/>
    </xf>
    <xf numFmtId="4" fontId="20" fillId="0" borderId="18" xfId="0" applyNumberFormat="1" applyFont="1" applyFill="1" applyBorder="1" applyAlignment="1">
      <alignment horizontal="right" vertical="top" wrapText="1"/>
    </xf>
    <xf numFmtId="0" fontId="19" fillId="0" borderId="0" xfId="0" applyFont="1" applyFill="1"/>
    <xf numFmtId="176" fontId="20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0" fillId="0" borderId="0" xfId="0" applyNumberFormat="1" applyFont="1" applyAlignment="1"/>
    <xf numFmtId="1" fontId="30" fillId="0" borderId="0" xfId="0" applyNumberFormat="1" applyFont="1" applyAlignment="1"/>
    <xf numFmtId="0" fontId="19" fillId="0" borderId="0" xfId="0" applyFont="1"/>
    <xf numFmtId="1" fontId="54" fillId="0" borderId="0" xfId="0" applyNumberFormat="1" applyFont="1" applyAlignment="1"/>
    <xf numFmtId="0" fontId="54" fillId="0" borderId="0" xfId="0" applyNumberFormat="1" applyFont="1" applyAlignment="1"/>
    <xf numFmtId="0" fontId="19" fillId="0" borderId="0" xfId="0" applyFont="1"/>
    <xf numFmtId="0" fontId="19" fillId="0" borderId="0" xfId="0" applyFont="1"/>
    <xf numFmtId="0" fontId="55" fillId="0" borderId="0" xfId="110"/>
    <xf numFmtId="0" fontId="56" fillId="0" borderId="0" xfId="110" applyNumberFormat="1" applyFont="1"/>
    <xf numFmtId="0" fontId="25" fillId="0" borderId="0" xfId="0" applyFont="1" applyAlignment="1">
      <alignment horizontal="left" wrapText="1"/>
    </xf>
    <xf numFmtId="0" fontId="31" fillId="0" borderId="19" xfId="0" applyFont="1" applyBorder="1" applyAlignment="1">
      <alignment horizontal="left" vertical="center" wrapText="1"/>
    </xf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19" fillId="0" borderId="11" xfId="0" applyFont="1" applyBorder="1" applyAlignment="1">
      <alignment horizontal="right" vertical="center" wrapText="1"/>
    </xf>
    <xf numFmtId="49" fontId="20" fillId="33" borderId="10" xfId="0" applyNumberFormat="1" applyFont="1" applyFill="1" applyBorder="1" applyAlignment="1">
      <alignment vertical="center" wrapText="1"/>
    </xf>
    <xf numFmtId="49" fontId="20" fillId="33" borderId="12" xfId="0" applyNumberFormat="1" applyFont="1" applyFill="1" applyBorder="1" applyAlignment="1">
      <alignment vertical="center" wrapText="1"/>
    </xf>
    <xf numFmtId="0" fontId="20" fillId="33" borderId="10" xfId="0" applyFont="1" applyFill="1" applyBorder="1" applyAlignment="1">
      <alignment vertical="center" wrapText="1"/>
    </xf>
    <xf numFmtId="0" fontId="20" fillId="33" borderId="12" xfId="0" applyFont="1" applyFill="1" applyBorder="1" applyAlignment="1">
      <alignment vertical="center" wrapText="1"/>
    </xf>
    <xf numFmtId="4" fontId="21" fillId="34" borderId="10" xfId="0" applyNumberFormat="1" applyFont="1" applyFill="1" applyBorder="1" applyAlignment="1">
      <alignment horizontal="right" vertical="top" wrapText="1"/>
    </xf>
    <xf numFmtId="0" fontId="21" fillId="34" borderId="10" xfId="0" applyFont="1" applyFill="1" applyBorder="1" applyAlignment="1">
      <alignment horizontal="right" vertical="top" wrapText="1"/>
    </xf>
    <xf numFmtId="176" fontId="21" fillId="34" borderId="10" xfId="0" applyNumberFormat="1" applyFont="1" applyFill="1" applyBorder="1" applyAlignment="1">
      <alignment horizontal="right" vertical="top" wrapText="1"/>
    </xf>
    <xf numFmtId="176" fontId="21" fillId="34" borderId="12" xfId="0" applyNumberFormat="1" applyFont="1" applyFill="1" applyBorder="1" applyAlignment="1">
      <alignment horizontal="right" vertical="top" wrapText="1"/>
    </xf>
    <xf numFmtId="4" fontId="20" fillId="35" borderId="10" xfId="0" applyNumberFormat="1" applyFont="1" applyFill="1" applyBorder="1" applyAlignment="1">
      <alignment horizontal="right" vertical="top" wrapText="1"/>
    </xf>
    <xf numFmtId="0" fontId="20" fillId="35" borderId="10" xfId="0" applyFont="1" applyFill="1" applyBorder="1" applyAlignment="1">
      <alignment horizontal="right" vertical="top" wrapText="1"/>
    </xf>
    <xf numFmtId="176" fontId="20" fillId="35" borderId="10" xfId="0" applyNumberFormat="1" applyFont="1" applyFill="1" applyBorder="1" applyAlignment="1">
      <alignment horizontal="right" vertical="top" wrapText="1"/>
    </xf>
    <xf numFmtId="176" fontId="20" fillId="35" borderId="12" xfId="0" applyNumberFormat="1" applyFont="1" applyFill="1" applyBorder="1" applyAlignment="1">
      <alignment horizontal="right" vertical="top" wrapText="1"/>
    </xf>
    <xf numFmtId="0" fontId="20" fillId="35" borderId="12" xfId="0" applyFont="1" applyFill="1" applyBorder="1" applyAlignment="1">
      <alignment horizontal="right" vertical="top" wrapText="1"/>
    </xf>
    <xf numFmtId="4" fontId="20" fillId="35" borderId="13" xfId="0" applyNumberFormat="1" applyFont="1" applyFill="1" applyBorder="1" applyAlignment="1">
      <alignment horizontal="right" vertical="top" wrapText="1"/>
    </xf>
    <xf numFmtId="0" fontId="20" fillId="35" borderId="13" xfId="0" applyFont="1" applyFill="1" applyBorder="1" applyAlignment="1">
      <alignment horizontal="right" vertical="top" wrapText="1"/>
    </xf>
    <xf numFmtId="176" fontId="20" fillId="35" borderId="13" xfId="0" applyNumberFormat="1" applyFont="1" applyFill="1" applyBorder="1" applyAlignment="1">
      <alignment horizontal="right" vertical="top" wrapText="1"/>
    </xf>
    <xf numFmtId="176" fontId="20" fillId="35" borderId="20" xfId="0" applyNumberFormat="1" applyFont="1" applyFill="1" applyBorder="1" applyAlignment="1">
      <alignment horizontal="right" vertical="top" wrapText="1"/>
    </xf>
    <xf numFmtId="49" fontId="20" fillId="33" borderId="18" xfId="0" applyNumberFormat="1" applyFont="1" applyFill="1" applyBorder="1" applyAlignment="1">
      <alignment horizontal="left" vertical="top" wrapText="1"/>
    </xf>
    <xf numFmtId="0" fontId="20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14" fontId="20" fillId="33" borderId="18" xfId="0" applyNumberFormat="1" applyFont="1" applyFill="1" applyBorder="1" applyAlignment="1">
      <alignment vertical="center" wrapText="1"/>
    </xf>
    <xf numFmtId="49" fontId="20" fillId="33" borderId="13" xfId="0" applyNumberFormat="1" applyFont="1" applyFill="1" applyBorder="1" applyAlignment="1">
      <alignment horizontal="left" vertical="top" wrapText="1"/>
    </xf>
    <xf numFmtId="49" fontId="20" fillId="33" borderId="15" xfId="0" applyNumberFormat="1" applyFont="1" applyFill="1" applyBorder="1" applyAlignment="1">
      <alignment horizontal="left" vertical="top" wrapText="1"/>
    </xf>
    <xf numFmtId="0" fontId="19" fillId="0" borderId="0" xfId="0" applyFont="1" applyAlignment="1">
      <alignment wrapText="1"/>
    </xf>
    <xf numFmtId="0" fontId="19" fillId="0" borderId="19" xfId="0" applyFont="1" applyBorder="1" applyAlignment="1">
      <alignment wrapText="1"/>
    </xf>
    <xf numFmtId="0" fontId="19" fillId="0" borderId="0" xfId="0" applyFont="1" applyAlignment="1">
      <alignment horizontal="right" vertical="center" wrapText="1"/>
    </xf>
    <xf numFmtId="0" fontId="20" fillId="33" borderId="13" xfId="0" applyFont="1" applyFill="1" applyBorder="1" applyAlignment="1">
      <alignment vertical="center" wrapText="1"/>
    </xf>
    <xf numFmtId="0" fontId="20" fillId="33" borderId="15" xfId="0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4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14" fontId="20" fillId="33" borderId="12" xfId="0" applyNumberFormat="1" applyFont="1" applyFill="1" applyBorder="1" applyAlignment="1">
      <alignment vertical="center" wrapText="1"/>
    </xf>
    <xf numFmtId="14" fontId="20" fillId="33" borderId="16" xfId="0" applyNumberFormat="1" applyFont="1" applyFill="1" applyBorder="1" applyAlignment="1">
      <alignment vertical="center" wrapText="1"/>
    </xf>
    <xf numFmtId="14" fontId="20" fillId="33" borderId="17" xfId="0" applyNumberFormat="1" applyFont="1" applyFill="1" applyBorder="1" applyAlignment="1">
      <alignment vertical="center" wrapText="1"/>
    </xf>
  </cellXfs>
  <cellStyles count="13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20% - 着色 1 2" xfId="84"/>
    <cellStyle name="20% - 着色 2 2" xfId="88"/>
    <cellStyle name="20% - 着色 3 2" xfId="92"/>
    <cellStyle name="20% - 着色 4 2" xfId="96"/>
    <cellStyle name="20% - 着色 5 2" xfId="100"/>
    <cellStyle name="20% - 着色 6 2" xfId="104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40% - 着色 1 2" xfId="85"/>
    <cellStyle name="40% - 着色 2 2" xfId="89"/>
    <cellStyle name="40% - 着色 3 2" xfId="93"/>
    <cellStyle name="40% - 着色 4 2" xfId="97"/>
    <cellStyle name="40% - 着色 5 2" xfId="101"/>
    <cellStyle name="40% - 着色 6 2" xfId="105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60% - 着色 1 2" xfId="86"/>
    <cellStyle name="60% - 着色 2 2" xfId="90"/>
    <cellStyle name="60% - 着色 3 2" xfId="94"/>
    <cellStyle name="60% - 着色 4 2" xfId="98"/>
    <cellStyle name="60% - 着色 5 2" xfId="102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 2" xfId="83"/>
    <cellStyle name="着色 2 2" xfId="87"/>
    <cellStyle name="着色 3 2" xfId="91"/>
    <cellStyle name="着色 4 2" xfId="95"/>
    <cellStyle name="着色 5 2" xfId="99"/>
    <cellStyle name="着色 6 2" xfId="103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31"/>
    <cellStyle name="注释 2" xfId="115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85a1363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547" Type="http://schemas.openxmlformats.org/officeDocument/2006/relationships/hyperlink" Target="cid:d15f95592" TargetMode="External"/><Relationship Id="rId568" Type="http://schemas.openxmlformats.org/officeDocument/2006/relationships/image" Target="cid:1b05e04f13" TargetMode="External"/><Relationship Id="rId589" Type="http://schemas.openxmlformats.org/officeDocument/2006/relationships/hyperlink" Target="cid:762712cc2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28" Type="http://schemas.openxmlformats.org/officeDocument/2006/relationships/image" Target="cid:a5bfdea013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1" Type="http://schemas.openxmlformats.org/officeDocument/2006/relationships/hyperlink" Target="cid:e9adde472" TargetMode="External"/><Relationship Id="rId516" Type="http://schemas.openxmlformats.org/officeDocument/2006/relationships/image" Target="cid:6172511713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537" Type="http://schemas.openxmlformats.org/officeDocument/2006/relationships/hyperlink" Target="cid:ad5e98cf2" TargetMode="External"/><Relationship Id="rId558" Type="http://schemas.openxmlformats.org/officeDocument/2006/relationships/image" Target="cid:f57373f413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762712f813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471" Type="http://schemas.openxmlformats.org/officeDocument/2006/relationships/hyperlink" Target="cid:c5b52bce2" TargetMode="External"/><Relationship Id="rId506" Type="http://schemas.openxmlformats.org/officeDocument/2006/relationships/image" Target="cid:413c7421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27" Type="http://schemas.openxmlformats.org/officeDocument/2006/relationships/hyperlink" Target="cid:894d429c2" TargetMode="External"/><Relationship Id="rId548" Type="http://schemas.openxmlformats.org/officeDocument/2006/relationships/image" Target="cid:d15f957713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517" Type="http://schemas.openxmlformats.org/officeDocument/2006/relationships/hyperlink" Target="cid:66098c0e2" TargetMode="External"/><Relationship Id="rId538" Type="http://schemas.openxmlformats.org/officeDocument/2006/relationships/image" Target="cid:ad5e98f313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591" Type="http://schemas.openxmlformats.org/officeDocument/2006/relationships/hyperlink" Target="cid:7b49d226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71" Type="http://schemas.openxmlformats.org/officeDocument/2006/relationships/hyperlink" Target="cid:33374f782" TargetMode="External"/><Relationship Id="rId592" Type="http://schemas.openxmlformats.org/officeDocument/2006/relationships/image" Target="cid:7b49d248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806a4319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806a434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85a13664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762712f8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7564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7b49d248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806a434c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85a13664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29" sqref="C29:D29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2" t="s">
        <v>4</v>
      </c>
      <c r="D2" s="62"/>
      <c r="E2" s="13"/>
      <c r="F2" s="24"/>
      <c r="G2" s="14"/>
      <c r="H2" s="24"/>
      <c r="I2" s="20"/>
      <c r="J2" s="21"/>
      <c r="K2" s="22"/>
      <c r="L2" s="22"/>
    </row>
    <row r="3" spans="1:13">
      <c r="A3" s="63" t="s">
        <v>5</v>
      </c>
      <c r="B3" s="63"/>
      <c r="C3" s="63"/>
      <c r="D3" s="63"/>
      <c r="E3" s="15">
        <f>SUM(E4:E40)</f>
        <v>23841108.417799998</v>
      </c>
      <c r="F3" s="25">
        <f>RA!I7</f>
        <v>2663746.0622999999</v>
      </c>
      <c r="G3" s="16">
        <f>SUM(G4:G40)</f>
        <v>21177362.355500001</v>
      </c>
      <c r="H3" s="27">
        <f>RA!J7</f>
        <v>11.1729119956152</v>
      </c>
      <c r="I3" s="20">
        <f>SUM(I4:I40)</f>
        <v>23841114.685100634</v>
      </c>
      <c r="J3" s="21">
        <f>SUM(J4:J40)</f>
        <v>21177362.539252777</v>
      </c>
      <c r="K3" s="22">
        <f>E3-I3</f>
        <v>-6.2673006355762482</v>
      </c>
      <c r="L3" s="22">
        <f>G3-J3</f>
        <v>-0.18375277519226074</v>
      </c>
    </row>
    <row r="4" spans="1:13">
      <c r="A4" s="64">
        <f>RA!A8</f>
        <v>42396</v>
      </c>
      <c r="B4" s="12">
        <v>12</v>
      </c>
      <c r="C4" s="61" t="s">
        <v>6</v>
      </c>
      <c r="D4" s="61"/>
      <c r="E4" s="15">
        <f>VLOOKUP(C4,RA!B8:D36,3,0)</f>
        <v>1078978.9576000001</v>
      </c>
      <c r="F4" s="25">
        <f>VLOOKUP(C4,RA!B8:I39,8,0)</f>
        <v>281240.42180000001</v>
      </c>
      <c r="G4" s="16">
        <f t="shared" ref="G4:G40" si="0">E4-F4</f>
        <v>797738.53580000007</v>
      </c>
      <c r="H4" s="27">
        <f>RA!J8</f>
        <v>26.065422297536799</v>
      </c>
      <c r="I4" s="20">
        <f>VLOOKUP(B4,RMS!B:D,3,FALSE)</f>
        <v>1078980.48541795</v>
      </c>
      <c r="J4" s="21">
        <f>VLOOKUP(B4,RMS!B:E,4,FALSE)</f>
        <v>797738.55637264997</v>
      </c>
      <c r="K4" s="22">
        <f t="shared" ref="K4:K40" si="1">E4-I4</f>
        <v>-1.5278179498855025</v>
      </c>
      <c r="L4" s="22">
        <f t="shared" ref="L4:L40" si="2">G4-J4</f>
        <v>-2.057264989707619E-2</v>
      </c>
    </row>
    <row r="5" spans="1:13">
      <c r="A5" s="64"/>
      <c r="B5" s="12">
        <v>13</v>
      </c>
      <c r="C5" s="61" t="s">
        <v>7</v>
      </c>
      <c r="D5" s="61"/>
      <c r="E5" s="15">
        <f>VLOOKUP(C5,RA!B8:D37,3,0)</f>
        <v>132737.62899999999</v>
      </c>
      <c r="F5" s="25">
        <f>VLOOKUP(C5,RA!B9:I40,8,0)</f>
        <v>32415.810099999999</v>
      </c>
      <c r="G5" s="16">
        <f t="shared" si="0"/>
        <v>100321.81889999998</v>
      </c>
      <c r="H5" s="27">
        <f>RA!J9</f>
        <v>24.420965135666201</v>
      </c>
      <c r="I5" s="20">
        <f>VLOOKUP(B5,RMS!B:D,3,FALSE)</f>
        <v>132737.747972649</v>
      </c>
      <c r="J5" s="21">
        <f>VLOOKUP(B5,RMS!B:E,4,FALSE)</f>
        <v>100321.81191282099</v>
      </c>
      <c r="K5" s="22">
        <f t="shared" si="1"/>
        <v>-0.11897264901199378</v>
      </c>
      <c r="L5" s="22">
        <f t="shared" si="2"/>
        <v>6.9871789892204106E-3</v>
      </c>
      <c r="M5" s="32"/>
    </row>
    <row r="6" spans="1:13">
      <c r="A6" s="64"/>
      <c r="B6" s="12">
        <v>14</v>
      </c>
      <c r="C6" s="61" t="s">
        <v>8</v>
      </c>
      <c r="D6" s="61"/>
      <c r="E6" s="15">
        <f>VLOOKUP(C6,RA!B10:D38,3,0)</f>
        <v>216010.48</v>
      </c>
      <c r="F6" s="25">
        <f>VLOOKUP(C6,RA!B10:I41,8,0)</f>
        <v>65097.019699999997</v>
      </c>
      <c r="G6" s="16">
        <f t="shared" si="0"/>
        <v>150913.46030000001</v>
      </c>
      <c r="H6" s="27">
        <f>RA!J10</f>
        <v>30.136046964017702</v>
      </c>
      <c r="I6" s="20">
        <f>VLOOKUP(B6,RMS!B:D,3,FALSE)</f>
        <v>216012.18079404699</v>
      </c>
      <c r="J6" s="21">
        <f>VLOOKUP(B6,RMS!B:E,4,FALSE)</f>
        <v>150913.46090543899</v>
      </c>
      <c r="K6" s="22">
        <f>E6-I6</f>
        <v>-1.7007940469775349</v>
      </c>
      <c r="L6" s="22">
        <f t="shared" si="2"/>
        <v>-6.0543898143805563E-4</v>
      </c>
      <c r="M6" s="32"/>
    </row>
    <row r="7" spans="1:13">
      <c r="A7" s="64"/>
      <c r="B7" s="12">
        <v>15</v>
      </c>
      <c r="C7" s="61" t="s">
        <v>9</v>
      </c>
      <c r="D7" s="61"/>
      <c r="E7" s="15">
        <f>VLOOKUP(C7,RA!B10:D39,3,0)</f>
        <v>107134.7531</v>
      </c>
      <c r="F7" s="25">
        <f>VLOOKUP(C7,RA!B11:I42,8,0)</f>
        <v>19416.455600000001</v>
      </c>
      <c r="G7" s="16">
        <f t="shared" si="0"/>
        <v>87718.297500000001</v>
      </c>
      <c r="H7" s="27">
        <f>RA!J11</f>
        <v>18.123396039263401</v>
      </c>
      <c r="I7" s="20">
        <f>VLOOKUP(B7,RMS!B:D,3,FALSE)</f>
        <v>107134.829195621</v>
      </c>
      <c r="J7" s="21">
        <f>VLOOKUP(B7,RMS!B:E,4,FALSE)</f>
        <v>87718.297453248597</v>
      </c>
      <c r="K7" s="22">
        <f t="shared" si="1"/>
        <v>-7.6095620999694802E-2</v>
      </c>
      <c r="L7" s="22">
        <f t="shared" si="2"/>
        <v>4.6751403715461493E-5</v>
      </c>
      <c r="M7" s="32"/>
    </row>
    <row r="8" spans="1:13">
      <c r="A8" s="64"/>
      <c r="B8" s="12">
        <v>16</v>
      </c>
      <c r="C8" s="61" t="s">
        <v>10</v>
      </c>
      <c r="D8" s="61"/>
      <c r="E8" s="15">
        <f>VLOOKUP(C8,RA!B12:D39,3,0)</f>
        <v>302944.44329999998</v>
      </c>
      <c r="F8" s="25">
        <f>VLOOKUP(C8,RA!B12:I43,8,0)</f>
        <v>48136.005599999997</v>
      </c>
      <c r="G8" s="16">
        <f t="shared" si="0"/>
        <v>254808.43769999998</v>
      </c>
      <c r="H8" s="27">
        <f>RA!J12</f>
        <v>15.8893839001139</v>
      </c>
      <c r="I8" s="20">
        <f>VLOOKUP(B8,RMS!B:D,3,FALSE)</f>
        <v>302944.416098291</v>
      </c>
      <c r="J8" s="21">
        <f>VLOOKUP(B8,RMS!B:E,4,FALSE)</f>
        <v>254808.440242735</v>
      </c>
      <c r="K8" s="22">
        <f t="shared" si="1"/>
        <v>2.7201708988286555E-2</v>
      </c>
      <c r="L8" s="22">
        <f t="shared" si="2"/>
        <v>-2.5427350192330778E-3</v>
      </c>
      <c r="M8" s="32"/>
    </row>
    <row r="9" spans="1:13">
      <c r="A9" s="64"/>
      <c r="B9" s="12">
        <v>17</v>
      </c>
      <c r="C9" s="61" t="s">
        <v>11</v>
      </c>
      <c r="D9" s="61"/>
      <c r="E9" s="15">
        <f>VLOOKUP(C9,RA!B12:D40,3,0)</f>
        <v>467829.46289999998</v>
      </c>
      <c r="F9" s="25">
        <f>VLOOKUP(C9,RA!B13:I44,8,0)</f>
        <v>-129766.1718</v>
      </c>
      <c r="G9" s="16">
        <f t="shared" si="0"/>
        <v>597595.63469999994</v>
      </c>
      <c r="H9" s="27">
        <f>RA!J13</f>
        <v>-27.7379220615137</v>
      </c>
      <c r="I9" s="20">
        <f>VLOOKUP(B9,RMS!B:D,3,FALSE)</f>
        <v>467829.68710769201</v>
      </c>
      <c r="J9" s="21">
        <f>VLOOKUP(B9,RMS!B:E,4,FALSE)</f>
        <v>597595.634909402</v>
      </c>
      <c r="K9" s="22">
        <f t="shared" si="1"/>
        <v>-0.22420769202290103</v>
      </c>
      <c r="L9" s="22">
        <f t="shared" si="2"/>
        <v>-2.09402060136199E-4</v>
      </c>
      <c r="M9" s="32"/>
    </row>
    <row r="10" spans="1:13">
      <c r="A10" s="64"/>
      <c r="B10" s="12">
        <v>18</v>
      </c>
      <c r="C10" s="61" t="s">
        <v>12</v>
      </c>
      <c r="D10" s="61"/>
      <c r="E10" s="15">
        <f>VLOOKUP(C10,RA!B14:D41,3,0)</f>
        <v>181499.0735</v>
      </c>
      <c r="F10" s="25">
        <f>VLOOKUP(C10,RA!B14:I44,8,0)</f>
        <v>34087.612699999998</v>
      </c>
      <c r="G10" s="16">
        <f t="shared" si="0"/>
        <v>147411.4608</v>
      </c>
      <c r="H10" s="27">
        <f>RA!J14</f>
        <v>18.7811497010204</v>
      </c>
      <c r="I10" s="20">
        <f>VLOOKUP(B10,RMS!B:D,3,FALSE)</f>
        <v>181499.08033418801</v>
      </c>
      <c r="J10" s="21">
        <f>VLOOKUP(B10,RMS!B:E,4,FALSE)</f>
        <v>147411.46347265001</v>
      </c>
      <c r="K10" s="22">
        <f t="shared" si="1"/>
        <v>-6.8341880105435848E-3</v>
      </c>
      <c r="L10" s="22">
        <f t="shared" si="2"/>
        <v>-2.6726500072982162E-3</v>
      </c>
      <c r="M10" s="32"/>
    </row>
    <row r="11" spans="1:13">
      <c r="A11" s="64"/>
      <c r="B11" s="12">
        <v>19</v>
      </c>
      <c r="C11" s="61" t="s">
        <v>13</v>
      </c>
      <c r="D11" s="61"/>
      <c r="E11" s="15">
        <f>VLOOKUP(C11,RA!B14:D42,3,0)</f>
        <v>118505.41770000001</v>
      </c>
      <c r="F11" s="25">
        <f>VLOOKUP(C11,RA!B15:I45,8,0)</f>
        <v>36664.884100000003</v>
      </c>
      <c r="G11" s="16">
        <f t="shared" si="0"/>
        <v>81840.533599999995</v>
      </c>
      <c r="H11" s="27">
        <f>RA!J15</f>
        <v>30.939415945369099</v>
      </c>
      <c r="I11" s="20">
        <f>VLOOKUP(B11,RMS!B:D,3,FALSE)</f>
        <v>118505.441142735</v>
      </c>
      <c r="J11" s="21">
        <f>VLOOKUP(B11,RMS!B:E,4,FALSE)</f>
        <v>81840.534985470105</v>
      </c>
      <c r="K11" s="22">
        <f t="shared" si="1"/>
        <v>-2.3442734993295744E-2</v>
      </c>
      <c r="L11" s="22">
        <f t="shared" si="2"/>
        <v>-1.3854701101081446E-3</v>
      </c>
      <c r="M11" s="32"/>
    </row>
    <row r="12" spans="1:13">
      <c r="A12" s="64"/>
      <c r="B12" s="12">
        <v>21</v>
      </c>
      <c r="C12" s="61" t="s">
        <v>14</v>
      </c>
      <c r="D12" s="61"/>
      <c r="E12" s="15">
        <f>VLOOKUP(C12,RA!B16:D43,3,0)</f>
        <v>918875.62470000004</v>
      </c>
      <c r="F12" s="25">
        <f>VLOOKUP(C12,RA!B16:I46,8,0)</f>
        <v>36314.8989</v>
      </c>
      <c r="G12" s="16">
        <f t="shared" si="0"/>
        <v>882560.72580000001</v>
      </c>
      <c r="H12" s="27">
        <f>RA!J16</f>
        <v>3.9521016690214501</v>
      </c>
      <c r="I12" s="20">
        <f>VLOOKUP(B12,RMS!B:D,3,FALSE)</f>
        <v>918875.42597606801</v>
      </c>
      <c r="J12" s="21">
        <f>VLOOKUP(B12,RMS!B:E,4,FALSE)</f>
        <v>882560.72531709401</v>
      </c>
      <c r="K12" s="22">
        <f t="shared" si="1"/>
        <v>0.19872393202967942</v>
      </c>
      <c r="L12" s="22">
        <f t="shared" si="2"/>
        <v>4.8290600534528494E-4</v>
      </c>
      <c r="M12" s="32"/>
    </row>
    <row r="13" spans="1:13">
      <c r="A13" s="64"/>
      <c r="B13" s="12">
        <v>22</v>
      </c>
      <c r="C13" s="61" t="s">
        <v>15</v>
      </c>
      <c r="D13" s="61"/>
      <c r="E13" s="15">
        <f>VLOOKUP(C13,RA!B16:D44,3,0)</f>
        <v>1124115.6039</v>
      </c>
      <c r="F13" s="25">
        <f>VLOOKUP(C13,RA!B17:I47,8,0)</f>
        <v>111713.07980000001</v>
      </c>
      <c r="G13" s="16">
        <f t="shared" si="0"/>
        <v>1012402.5241</v>
      </c>
      <c r="H13" s="27">
        <f>RA!J17</f>
        <v>9.9378639894707703</v>
      </c>
      <c r="I13" s="20">
        <f>VLOOKUP(B13,RMS!B:D,3,FALSE)</f>
        <v>1124115.5770906</v>
      </c>
      <c r="J13" s="21">
        <f>VLOOKUP(B13,RMS!B:E,4,FALSE)</f>
        <v>1012402.52171026</v>
      </c>
      <c r="K13" s="22">
        <f t="shared" si="1"/>
        <v>2.6809399947524071E-2</v>
      </c>
      <c r="L13" s="22">
        <f t="shared" si="2"/>
        <v>2.3897400824353099E-3</v>
      </c>
      <c r="M13" s="32"/>
    </row>
    <row r="14" spans="1:13">
      <c r="A14" s="64"/>
      <c r="B14" s="12">
        <v>23</v>
      </c>
      <c r="C14" s="61" t="s">
        <v>16</v>
      </c>
      <c r="D14" s="61"/>
      <c r="E14" s="15">
        <f>VLOOKUP(C14,RA!B18:D44,3,0)</f>
        <v>3450452.1425999999</v>
      </c>
      <c r="F14" s="25">
        <f>VLOOKUP(C14,RA!B18:I48,8,0)</f>
        <v>621843.88249999995</v>
      </c>
      <c r="G14" s="16">
        <f t="shared" si="0"/>
        <v>2828608.2601000001</v>
      </c>
      <c r="H14" s="27">
        <f>RA!J18</f>
        <v>18.022098461317199</v>
      </c>
      <c r="I14" s="20">
        <f>VLOOKUP(B14,RMS!B:D,3,FALSE)</f>
        <v>3450452.0439905999</v>
      </c>
      <c r="J14" s="21">
        <f>VLOOKUP(B14,RMS!B:E,4,FALSE)</f>
        <v>2828608.21326923</v>
      </c>
      <c r="K14" s="22">
        <f t="shared" si="1"/>
        <v>9.8609399981796741E-2</v>
      </c>
      <c r="L14" s="22">
        <f t="shared" si="2"/>
        <v>4.6830770093947649E-2</v>
      </c>
      <c r="M14" s="32"/>
    </row>
    <row r="15" spans="1:13">
      <c r="A15" s="64"/>
      <c r="B15" s="12">
        <v>24</v>
      </c>
      <c r="C15" s="61" t="s">
        <v>17</v>
      </c>
      <c r="D15" s="61"/>
      <c r="E15" s="15">
        <f>VLOOKUP(C15,RA!B18:D45,3,0)</f>
        <v>684472.5736</v>
      </c>
      <c r="F15" s="25">
        <f>VLOOKUP(C15,RA!B19:I49,8,0)</f>
        <v>52868</v>
      </c>
      <c r="G15" s="16">
        <f t="shared" si="0"/>
        <v>631604.5736</v>
      </c>
      <c r="H15" s="27">
        <f>RA!J19</f>
        <v>7.7239033438461204</v>
      </c>
      <c r="I15" s="20">
        <f>VLOOKUP(B15,RMS!B:D,3,FALSE)</f>
        <v>684472.56154615397</v>
      </c>
      <c r="J15" s="21">
        <f>VLOOKUP(B15,RMS!B:E,4,FALSE)</f>
        <v>631604.57286410301</v>
      </c>
      <c r="K15" s="22">
        <f t="shared" si="1"/>
        <v>1.2053846032358706E-2</v>
      </c>
      <c r="L15" s="22">
        <f t="shared" si="2"/>
        <v>7.3589698877185583E-4</v>
      </c>
      <c r="M15" s="32"/>
    </row>
    <row r="16" spans="1:13">
      <c r="A16" s="64"/>
      <c r="B16" s="12">
        <v>25</v>
      </c>
      <c r="C16" s="61" t="s">
        <v>18</v>
      </c>
      <c r="D16" s="61"/>
      <c r="E16" s="15">
        <f>VLOOKUP(C16,RA!B20:D46,3,0)</f>
        <v>1373078.8435</v>
      </c>
      <c r="F16" s="25">
        <f>VLOOKUP(C16,RA!B20:I50,8,0)</f>
        <v>155398.3953</v>
      </c>
      <c r="G16" s="16">
        <f t="shared" si="0"/>
        <v>1217680.4482</v>
      </c>
      <c r="H16" s="27">
        <f>RA!J20</f>
        <v>11.3175143609297</v>
      </c>
      <c r="I16" s="20">
        <f>VLOOKUP(B16,RMS!B:D,3,FALSE)</f>
        <v>1373078.9176</v>
      </c>
      <c r="J16" s="21">
        <f>VLOOKUP(B16,RMS!B:E,4,FALSE)</f>
        <v>1217680.4482</v>
      </c>
      <c r="K16" s="22">
        <f t="shared" si="1"/>
        <v>-7.4100000085309148E-2</v>
      </c>
      <c r="L16" s="22">
        <f t="shared" si="2"/>
        <v>0</v>
      </c>
      <c r="M16" s="32"/>
    </row>
    <row r="17" spans="1:13">
      <c r="A17" s="64"/>
      <c r="B17" s="12">
        <v>26</v>
      </c>
      <c r="C17" s="61" t="s">
        <v>19</v>
      </c>
      <c r="D17" s="61"/>
      <c r="E17" s="15">
        <f>VLOOKUP(C17,RA!B20:D47,3,0)</f>
        <v>511508.35029999999</v>
      </c>
      <c r="F17" s="25">
        <f>VLOOKUP(C17,RA!B21:I51,8,0)</f>
        <v>84274.116099999999</v>
      </c>
      <c r="G17" s="16">
        <f t="shared" si="0"/>
        <v>427234.23420000001</v>
      </c>
      <c r="H17" s="27">
        <f>RA!J21</f>
        <v>16.475609059084402</v>
      </c>
      <c r="I17" s="20">
        <f>VLOOKUP(B17,RMS!B:D,3,FALSE)</f>
        <v>511508.15356234799</v>
      </c>
      <c r="J17" s="21">
        <f>VLOOKUP(B17,RMS!B:E,4,FALSE)</f>
        <v>427234.23412176099</v>
      </c>
      <c r="K17" s="22">
        <f t="shared" si="1"/>
        <v>0.19673765200423077</v>
      </c>
      <c r="L17" s="22">
        <f t="shared" si="2"/>
        <v>7.8239012509584427E-5</v>
      </c>
      <c r="M17" s="32"/>
    </row>
    <row r="18" spans="1:13">
      <c r="A18" s="64"/>
      <c r="B18" s="12">
        <v>27</v>
      </c>
      <c r="C18" s="61" t="s">
        <v>20</v>
      </c>
      <c r="D18" s="61"/>
      <c r="E18" s="15">
        <f>VLOOKUP(C18,RA!B22:D48,3,0)</f>
        <v>1524404.3293000001</v>
      </c>
      <c r="F18" s="25">
        <f>VLOOKUP(C18,RA!B22:I52,8,0)</f>
        <v>124849.2205</v>
      </c>
      <c r="G18" s="16">
        <f t="shared" si="0"/>
        <v>1399555.1088</v>
      </c>
      <c r="H18" s="27">
        <f>RA!J22</f>
        <v>8.19003318872298</v>
      </c>
      <c r="I18" s="20">
        <f>VLOOKUP(B18,RMS!B:D,3,FALSE)</f>
        <v>1524406.4813999999</v>
      </c>
      <c r="J18" s="21">
        <f>VLOOKUP(B18,RMS!B:E,4,FALSE)</f>
        <v>1399555.1032</v>
      </c>
      <c r="K18" s="22">
        <f t="shared" si="1"/>
        <v>-2.1520999998319894</v>
      </c>
      <c r="L18" s="22">
        <f t="shared" si="2"/>
        <v>5.6000000331550837E-3</v>
      </c>
      <c r="M18" s="32"/>
    </row>
    <row r="19" spans="1:13">
      <c r="A19" s="64"/>
      <c r="B19" s="12">
        <v>29</v>
      </c>
      <c r="C19" s="61" t="s">
        <v>21</v>
      </c>
      <c r="D19" s="61"/>
      <c r="E19" s="15">
        <f>VLOOKUP(C19,RA!B22:D49,3,0)</f>
        <v>2575513.7551000002</v>
      </c>
      <c r="F19" s="25">
        <f>VLOOKUP(C19,RA!B23:I53,8,0)</f>
        <v>425031.9485</v>
      </c>
      <c r="G19" s="16">
        <f t="shared" si="0"/>
        <v>2150481.8066000002</v>
      </c>
      <c r="H19" s="27">
        <f>RA!J23</f>
        <v>16.502802505261599</v>
      </c>
      <c r="I19" s="20">
        <f>VLOOKUP(B19,RMS!B:D,3,FALSE)</f>
        <v>2575514.9044470098</v>
      </c>
      <c r="J19" s="21">
        <f>VLOOKUP(B19,RMS!B:E,4,FALSE)</f>
        <v>2150481.8397136801</v>
      </c>
      <c r="K19" s="22">
        <f t="shared" si="1"/>
        <v>-1.1493470096029341</v>
      </c>
      <c r="L19" s="22">
        <f t="shared" si="2"/>
        <v>-3.3113679848611355E-2</v>
      </c>
      <c r="M19" s="32"/>
    </row>
    <row r="20" spans="1:13">
      <c r="A20" s="64"/>
      <c r="B20" s="12">
        <v>31</v>
      </c>
      <c r="C20" s="61" t="s">
        <v>22</v>
      </c>
      <c r="D20" s="61"/>
      <c r="E20" s="15">
        <f>VLOOKUP(C20,RA!B24:D50,3,0)</f>
        <v>343226.9999</v>
      </c>
      <c r="F20" s="25">
        <f>VLOOKUP(C20,RA!B24:I54,8,0)</f>
        <v>59340.0717</v>
      </c>
      <c r="G20" s="16">
        <f t="shared" si="0"/>
        <v>283886.92819999997</v>
      </c>
      <c r="H20" s="27">
        <f>RA!J24</f>
        <v>17.288870548438499</v>
      </c>
      <c r="I20" s="20">
        <f>VLOOKUP(B20,RMS!B:D,3,FALSE)</f>
        <v>343227.02022625401</v>
      </c>
      <c r="J20" s="21">
        <f>VLOOKUP(B20,RMS!B:E,4,FALSE)</f>
        <v>283886.93202154897</v>
      </c>
      <c r="K20" s="22">
        <f t="shared" si="1"/>
        <v>-2.0326254016254097E-2</v>
      </c>
      <c r="L20" s="22">
        <f t="shared" si="2"/>
        <v>-3.8215490058064461E-3</v>
      </c>
      <c r="M20" s="32"/>
    </row>
    <row r="21" spans="1:13">
      <c r="A21" s="64"/>
      <c r="B21" s="12">
        <v>32</v>
      </c>
      <c r="C21" s="61" t="s">
        <v>23</v>
      </c>
      <c r="D21" s="61"/>
      <c r="E21" s="15">
        <f>VLOOKUP(C21,RA!B24:D51,3,0)</f>
        <v>473179.23839999997</v>
      </c>
      <c r="F21" s="25">
        <f>VLOOKUP(C21,RA!B25:I55,8,0)</f>
        <v>37632.135999999999</v>
      </c>
      <c r="G21" s="16">
        <f t="shared" si="0"/>
        <v>435547.10239999997</v>
      </c>
      <c r="H21" s="27">
        <f>RA!J25</f>
        <v>7.9530404011910303</v>
      </c>
      <c r="I21" s="20">
        <f>VLOOKUP(B21,RMS!B:D,3,FALSE)</f>
        <v>473179.23998149898</v>
      </c>
      <c r="J21" s="21">
        <f>VLOOKUP(B21,RMS!B:E,4,FALSE)</f>
        <v>435547.09886536299</v>
      </c>
      <c r="K21" s="22">
        <f t="shared" si="1"/>
        <v>-1.5814990038052201E-3</v>
      </c>
      <c r="L21" s="22">
        <f t="shared" si="2"/>
        <v>3.5346369841136038E-3</v>
      </c>
      <c r="M21" s="32"/>
    </row>
    <row r="22" spans="1:13">
      <c r="A22" s="64"/>
      <c r="B22" s="12">
        <v>33</v>
      </c>
      <c r="C22" s="61" t="s">
        <v>24</v>
      </c>
      <c r="D22" s="61"/>
      <c r="E22" s="15">
        <f>VLOOKUP(C22,RA!B26:D52,3,0)</f>
        <v>1053648.4549</v>
      </c>
      <c r="F22" s="25">
        <f>VLOOKUP(C22,RA!B26:I56,8,0)</f>
        <v>221470.98740000001</v>
      </c>
      <c r="G22" s="16">
        <f t="shared" si="0"/>
        <v>832177.46750000003</v>
      </c>
      <c r="H22" s="27">
        <f>RA!J26</f>
        <v>21.0194383496742</v>
      </c>
      <c r="I22" s="20">
        <f>VLOOKUP(B22,RMS!B:D,3,FALSE)</f>
        <v>1053648.39912681</v>
      </c>
      <c r="J22" s="21">
        <f>VLOOKUP(B22,RMS!B:E,4,FALSE)</f>
        <v>832177.43239103397</v>
      </c>
      <c r="K22" s="22">
        <f t="shared" si="1"/>
        <v>5.5773189989849925E-2</v>
      </c>
      <c r="L22" s="22">
        <f t="shared" si="2"/>
        <v>3.5108966054394841E-2</v>
      </c>
      <c r="M22" s="32"/>
    </row>
    <row r="23" spans="1:13">
      <c r="A23" s="64"/>
      <c r="B23" s="12">
        <v>34</v>
      </c>
      <c r="C23" s="61" t="s">
        <v>25</v>
      </c>
      <c r="D23" s="61"/>
      <c r="E23" s="15">
        <f>VLOOKUP(C23,RA!B26:D53,3,0)</f>
        <v>299483.3406</v>
      </c>
      <c r="F23" s="25">
        <f>VLOOKUP(C23,RA!B27:I57,8,0)</f>
        <v>74796.645000000004</v>
      </c>
      <c r="G23" s="16">
        <f t="shared" si="0"/>
        <v>224686.69559999998</v>
      </c>
      <c r="H23" s="27">
        <f>RA!J27</f>
        <v>24.975227286482301</v>
      </c>
      <c r="I23" s="20">
        <f>VLOOKUP(B23,RMS!B:D,3,FALSE)</f>
        <v>299483.157196082</v>
      </c>
      <c r="J23" s="21">
        <f>VLOOKUP(B23,RMS!B:E,4,FALSE)</f>
        <v>224686.72650577099</v>
      </c>
      <c r="K23" s="22">
        <f t="shared" si="1"/>
        <v>0.18340391799574718</v>
      </c>
      <c r="L23" s="22">
        <f t="shared" si="2"/>
        <v>-3.0905771011020988E-2</v>
      </c>
      <c r="M23" s="32"/>
    </row>
    <row r="24" spans="1:13">
      <c r="A24" s="64"/>
      <c r="B24" s="12">
        <v>35</v>
      </c>
      <c r="C24" s="61" t="s">
        <v>26</v>
      </c>
      <c r="D24" s="61"/>
      <c r="E24" s="15">
        <f>VLOOKUP(C24,RA!B28:D54,3,0)</f>
        <v>1249186.1004999999</v>
      </c>
      <c r="F24" s="25">
        <f>VLOOKUP(C24,RA!B28:I58,8,0)</f>
        <v>52761.088799999998</v>
      </c>
      <c r="G24" s="16">
        <f t="shared" si="0"/>
        <v>1196425.0116999999</v>
      </c>
      <c r="H24" s="27">
        <f>RA!J28</f>
        <v>4.2236371969622297</v>
      </c>
      <c r="I24" s="20">
        <f>VLOOKUP(B24,RMS!B:D,3,FALSE)</f>
        <v>1249186.1517079601</v>
      </c>
      <c r="J24" s="21">
        <f>VLOOKUP(B24,RMS!B:E,4,FALSE)</f>
        <v>1196425.01362212</v>
      </c>
      <c r="K24" s="22">
        <f t="shared" si="1"/>
        <v>-5.1207960117608309E-2</v>
      </c>
      <c r="L24" s="22">
        <f t="shared" si="2"/>
        <v>-1.9221201073378325E-3</v>
      </c>
      <c r="M24" s="32"/>
    </row>
    <row r="25" spans="1:13">
      <c r="A25" s="64"/>
      <c r="B25" s="12">
        <v>36</v>
      </c>
      <c r="C25" s="61" t="s">
        <v>27</v>
      </c>
      <c r="D25" s="61"/>
      <c r="E25" s="15">
        <f>VLOOKUP(C25,RA!B28:D55,3,0)</f>
        <v>709504.3898</v>
      </c>
      <c r="F25" s="25">
        <f>VLOOKUP(C25,RA!B29:I59,8,0)</f>
        <v>85673.498500000002</v>
      </c>
      <c r="G25" s="16">
        <f t="shared" si="0"/>
        <v>623830.89130000002</v>
      </c>
      <c r="H25" s="27">
        <f>RA!J29</f>
        <v>12.0751188761708</v>
      </c>
      <c r="I25" s="20">
        <f>VLOOKUP(B25,RMS!B:D,3,FALSE)</f>
        <v>709504.38958672597</v>
      </c>
      <c r="J25" s="21">
        <f>VLOOKUP(B25,RMS!B:E,4,FALSE)</f>
        <v>623830.90107851697</v>
      </c>
      <c r="K25" s="22">
        <f t="shared" si="1"/>
        <v>2.1327403374016285E-4</v>
      </c>
      <c r="L25" s="22">
        <f t="shared" si="2"/>
        <v>-9.7785169491544366E-3</v>
      </c>
      <c r="M25" s="32"/>
    </row>
    <row r="26" spans="1:13">
      <c r="A26" s="64"/>
      <c r="B26" s="12">
        <v>37</v>
      </c>
      <c r="C26" s="61" t="s">
        <v>71</v>
      </c>
      <c r="D26" s="61"/>
      <c r="E26" s="15">
        <f>VLOOKUP(C26,RA!B30:D56,3,0)</f>
        <v>1011812.9</v>
      </c>
      <c r="F26" s="25">
        <f>VLOOKUP(C26,RA!B30:I60,8,0)</f>
        <v>136200.83410000001</v>
      </c>
      <c r="G26" s="16">
        <f t="shared" si="0"/>
        <v>875612.06590000005</v>
      </c>
      <c r="H26" s="27">
        <f>RA!J30</f>
        <v>13.461069146281901</v>
      </c>
      <c r="I26" s="20">
        <f>VLOOKUP(B26,RMS!B:D,3,FALSE)</f>
        <v>1011812.89933894</v>
      </c>
      <c r="J26" s="21">
        <f>VLOOKUP(B26,RMS!B:E,4,FALSE)</f>
        <v>875612.08428034396</v>
      </c>
      <c r="K26" s="22">
        <f t="shared" si="1"/>
        <v>6.6105998121201992E-4</v>
      </c>
      <c r="L26" s="22">
        <f t="shared" si="2"/>
        <v>-1.8380343914031982E-2</v>
      </c>
      <c r="M26" s="32"/>
    </row>
    <row r="27" spans="1:13">
      <c r="A27" s="64"/>
      <c r="B27" s="12">
        <v>38</v>
      </c>
      <c r="C27" s="61" t="s">
        <v>29</v>
      </c>
      <c r="D27" s="61"/>
      <c r="E27" s="15">
        <f>VLOOKUP(C27,RA!B30:D57,3,0)</f>
        <v>1186819.1133000001</v>
      </c>
      <c r="F27" s="25">
        <f>VLOOKUP(C27,RA!B31:I61,8,0)</f>
        <v>10421.042299999999</v>
      </c>
      <c r="G27" s="16">
        <f t="shared" si="0"/>
        <v>1176398.071</v>
      </c>
      <c r="H27" s="27">
        <f>RA!J31</f>
        <v>0.87806492019022597</v>
      </c>
      <c r="I27" s="20">
        <f>VLOOKUP(B27,RMS!B:D,3,FALSE)</f>
        <v>1186819.1085194701</v>
      </c>
      <c r="J27" s="21">
        <f>VLOOKUP(B27,RMS!B:E,4,FALSE)</f>
        <v>1176398.2256752199</v>
      </c>
      <c r="K27" s="22">
        <f t="shared" si="1"/>
        <v>4.7805299982428551E-3</v>
      </c>
      <c r="L27" s="22">
        <f t="shared" si="2"/>
        <v>-0.15467521990649402</v>
      </c>
      <c r="M27" s="32"/>
    </row>
    <row r="28" spans="1:13">
      <c r="A28" s="64"/>
      <c r="B28" s="12">
        <v>39</v>
      </c>
      <c r="C28" s="61" t="s">
        <v>30</v>
      </c>
      <c r="D28" s="61"/>
      <c r="E28" s="15">
        <f>VLOOKUP(C28,RA!B32:D58,3,0)</f>
        <v>122559.6634</v>
      </c>
      <c r="F28" s="25">
        <f>VLOOKUP(C28,RA!B32:I62,8,0)</f>
        <v>33045.567999999999</v>
      </c>
      <c r="G28" s="16">
        <f t="shared" si="0"/>
        <v>89514.095400000006</v>
      </c>
      <c r="H28" s="27">
        <f>RA!J32</f>
        <v>26.962841675036799</v>
      </c>
      <c r="I28" s="20">
        <f>VLOOKUP(B28,RMS!B:D,3,FALSE)</f>
        <v>122559.620406777</v>
      </c>
      <c r="J28" s="21">
        <f>VLOOKUP(B28,RMS!B:E,4,FALSE)</f>
        <v>89514.093124478604</v>
      </c>
      <c r="K28" s="22">
        <f t="shared" si="1"/>
        <v>4.2993223003577441E-2</v>
      </c>
      <c r="L28" s="22">
        <f t="shared" si="2"/>
        <v>2.2755214013159275E-3</v>
      </c>
      <c r="M28" s="32"/>
    </row>
    <row r="29" spans="1:13">
      <c r="A29" s="64"/>
      <c r="B29" s="12">
        <v>40</v>
      </c>
      <c r="C29" s="61" t="s">
        <v>74</v>
      </c>
      <c r="D29" s="61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4"/>
      <c r="B30" s="12">
        <v>42</v>
      </c>
      <c r="C30" s="61" t="s">
        <v>31</v>
      </c>
      <c r="D30" s="61"/>
      <c r="E30" s="15">
        <f>VLOOKUP(C30,RA!B34:D61,3,0)</f>
        <v>304796.74459999998</v>
      </c>
      <c r="F30" s="25">
        <f>VLOOKUP(C30,RA!B34:I65,8,0)</f>
        <v>37525.7667</v>
      </c>
      <c r="G30" s="16">
        <f t="shared" si="0"/>
        <v>267270.9779</v>
      </c>
      <c r="H30" s="27">
        <f>RA!J34</f>
        <v>12.311734742852</v>
      </c>
      <c r="I30" s="20">
        <f>VLOOKUP(B30,RMS!B:D,3,FALSE)</f>
        <v>304796.74339999998</v>
      </c>
      <c r="J30" s="21">
        <f>VLOOKUP(B30,RMS!B:E,4,FALSE)</f>
        <v>267270.98349999997</v>
      </c>
      <c r="K30" s="22">
        <f t="shared" si="1"/>
        <v>1.1999999987892807E-3</v>
      </c>
      <c r="L30" s="22">
        <f t="shared" si="2"/>
        <v>-5.5999999749474227E-3</v>
      </c>
      <c r="M30" s="32"/>
    </row>
    <row r="31" spans="1:13" s="35" customFormat="1" ht="12" thickBot="1">
      <c r="A31" s="64"/>
      <c r="B31" s="12">
        <v>70</v>
      </c>
      <c r="C31" s="65" t="s">
        <v>68</v>
      </c>
      <c r="D31" s="66"/>
      <c r="E31" s="15">
        <f>VLOOKUP(C31,RA!B35:D62,3,0)</f>
        <v>90278.720000000001</v>
      </c>
      <c r="F31" s="25">
        <f>VLOOKUP(C31,RA!B35:I66,8,0)</f>
        <v>4567.46</v>
      </c>
      <c r="G31" s="16">
        <f t="shared" si="0"/>
        <v>85711.26</v>
      </c>
      <c r="H31" s="27">
        <f>RA!J35</f>
        <v>5.0592875042978003</v>
      </c>
      <c r="I31" s="20">
        <f>VLOOKUP(B31,RMS!B:D,3,FALSE)</f>
        <v>90278.720000000001</v>
      </c>
      <c r="J31" s="21">
        <f>VLOOKUP(B31,RMS!B:E,4,FALSE)</f>
        <v>85711.26</v>
      </c>
      <c r="K31" s="22">
        <f t="shared" si="1"/>
        <v>0</v>
      </c>
      <c r="L31" s="22">
        <f t="shared" si="2"/>
        <v>0</v>
      </c>
    </row>
    <row r="32" spans="1:13">
      <c r="A32" s="64"/>
      <c r="B32" s="12">
        <v>71</v>
      </c>
      <c r="C32" s="61" t="s">
        <v>35</v>
      </c>
      <c r="D32" s="61"/>
      <c r="E32" s="15">
        <f>VLOOKUP(C32,RA!B34:D62,3,0)</f>
        <v>578201.86</v>
      </c>
      <c r="F32" s="25">
        <f>VLOOKUP(C32,RA!B34:I66,8,0)</f>
        <v>-71862.559999999998</v>
      </c>
      <c r="G32" s="16">
        <f t="shared" si="0"/>
        <v>650064.41999999993</v>
      </c>
      <c r="H32" s="27">
        <f>RA!J35</f>
        <v>5.0592875042978003</v>
      </c>
      <c r="I32" s="20">
        <f>VLOOKUP(B32,RMS!B:D,3,FALSE)</f>
        <v>578201.86</v>
      </c>
      <c r="J32" s="21">
        <f>VLOOKUP(B32,RMS!B:E,4,FALSE)</f>
        <v>650064.42000000004</v>
      </c>
      <c r="K32" s="22">
        <f t="shared" si="1"/>
        <v>0</v>
      </c>
      <c r="L32" s="22">
        <f t="shared" si="2"/>
        <v>0</v>
      </c>
      <c r="M32" s="32"/>
    </row>
    <row r="33" spans="1:13">
      <c r="A33" s="64"/>
      <c r="B33" s="12">
        <v>72</v>
      </c>
      <c r="C33" s="61" t="s">
        <v>36</v>
      </c>
      <c r="D33" s="61"/>
      <c r="E33" s="15">
        <f>VLOOKUP(C33,RA!B34:D63,3,0)</f>
        <v>89334.18</v>
      </c>
      <c r="F33" s="25">
        <f>VLOOKUP(C33,RA!B34:I67,8,0)</f>
        <v>-241.05</v>
      </c>
      <c r="G33" s="16">
        <f t="shared" si="0"/>
        <v>89575.23</v>
      </c>
      <c r="H33" s="27">
        <f>RA!J34</f>
        <v>12.311734742852</v>
      </c>
      <c r="I33" s="20">
        <f>VLOOKUP(B33,RMS!B:D,3,FALSE)</f>
        <v>89334.18</v>
      </c>
      <c r="J33" s="21">
        <f>VLOOKUP(B33,RMS!B:E,4,FALSE)</f>
        <v>89575.23</v>
      </c>
      <c r="K33" s="22">
        <f t="shared" si="1"/>
        <v>0</v>
      </c>
      <c r="L33" s="22">
        <f t="shared" si="2"/>
        <v>0</v>
      </c>
      <c r="M33" s="32"/>
    </row>
    <row r="34" spans="1:13">
      <c r="A34" s="64"/>
      <c r="B34" s="12">
        <v>73</v>
      </c>
      <c r="C34" s="61" t="s">
        <v>37</v>
      </c>
      <c r="D34" s="61"/>
      <c r="E34" s="15">
        <f>VLOOKUP(C34,RA!B35:D64,3,0)</f>
        <v>329270.23</v>
      </c>
      <c r="F34" s="25">
        <f>VLOOKUP(C34,RA!B35:I68,8,0)</f>
        <v>-44180.35</v>
      </c>
      <c r="G34" s="16">
        <f t="shared" si="0"/>
        <v>373450.57999999996</v>
      </c>
      <c r="H34" s="27">
        <f>RA!J35</f>
        <v>5.0592875042978003</v>
      </c>
      <c r="I34" s="20">
        <f>VLOOKUP(B34,RMS!B:D,3,FALSE)</f>
        <v>329270.23</v>
      </c>
      <c r="J34" s="21">
        <f>VLOOKUP(B34,RMS!B:E,4,FALSE)</f>
        <v>373450.58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4"/>
      <c r="B35" s="12">
        <v>74</v>
      </c>
      <c r="C35" s="61" t="s">
        <v>69</v>
      </c>
      <c r="D35" s="61"/>
      <c r="E35" s="15">
        <f>VLOOKUP(C35,RA!B36:D65,3,0)</f>
        <v>13.5</v>
      </c>
      <c r="F35" s="25">
        <f>VLOOKUP(C35,RA!B36:I69,8,0)</f>
        <v>-764.49</v>
      </c>
      <c r="G35" s="16">
        <f t="shared" si="0"/>
        <v>777.99</v>
      </c>
      <c r="H35" s="27">
        <f>RA!J36</f>
        <v>-12.428628299466199</v>
      </c>
      <c r="I35" s="20">
        <f>VLOOKUP(B35,RMS!B:D,3,FALSE)</f>
        <v>13.5</v>
      </c>
      <c r="J35" s="21">
        <f>VLOOKUP(B35,RMS!B:E,4,FALSE)</f>
        <v>777.99</v>
      </c>
      <c r="K35" s="22">
        <f t="shared" si="1"/>
        <v>0</v>
      </c>
      <c r="L35" s="22">
        <f t="shared" si="2"/>
        <v>0</v>
      </c>
    </row>
    <row r="36" spans="1:13" ht="11.25" customHeight="1">
      <c r="A36" s="64"/>
      <c r="B36" s="12">
        <v>75</v>
      </c>
      <c r="C36" s="61" t="s">
        <v>32</v>
      </c>
      <c r="D36" s="61"/>
      <c r="E36" s="15">
        <f>VLOOKUP(C36,RA!B8:D65,3,0)</f>
        <v>121279.4871</v>
      </c>
      <c r="F36" s="25">
        <f>VLOOKUP(C36,RA!B8:I69,8,0)</f>
        <v>8802.1705000000002</v>
      </c>
      <c r="G36" s="16">
        <f t="shared" si="0"/>
        <v>112477.31659999999</v>
      </c>
      <c r="H36" s="27">
        <f>RA!J36</f>
        <v>-12.428628299466199</v>
      </c>
      <c r="I36" s="20">
        <f>VLOOKUP(B36,RMS!B:D,3,FALSE)</f>
        <v>121279.487179487</v>
      </c>
      <c r="J36" s="21">
        <f>VLOOKUP(B36,RMS!B:E,4,FALSE)</f>
        <v>112477.316239316</v>
      </c>
      <c r="K36" s="22">
        <f t="shared" si="1"/>
        <v>-7.9486999311484396E-5</v>
      </c>
      <c r="L36" s="22">
        <f t="shared" si="2"/>
        <v>3.6068398912902921E-4</v>
      </c>
      <c r="M36" s="32"/>
    </row>
    <row r="37" spans="1:13">
      <c r="A37" s="64"/>
      <c r="B37" s="12">
        <v>76</v>
      </c>
      <c r="C37" s="61" t="s">
        <v>33</v>
      </c>
      <c r="D37" s="61"/>
      <c r="E37" s="15">
        <f>VLOOKUP(C37,RA!B8:D66,3,0)</f>
        <v>721035.69059999997</v>
      </c>
      <c r="F37" s="25">
        <f>VLOOKUP(C37,RA!B8:I70,8,0)</f>
        <v>28069.2808</v>
      </c>
      <c r="G37" s="16">
        <f t="shared" si="0"/>
        <v>692966.40980000002</v>
      </c>
      <c r="H37" s="27">
        <f>RA!J37</f>
        <v>-0.269829532212643</v>
      </c>
      <c r="I37" s="20">
        <f>VLOOKUP(B37,RMS!B:D,3,FALSE)</f>
        <v>721035.68017863203</v>
      </c>
      <c r="J37" s="21">
        <f>VLOOKUP(B37,RMS!B:E,4,FALSE)</f>
        <v>692966.41219572595</v>
      </c>
      <c r="K37" s="22">
        <f t="shared" si="1"/>
        <v>1.0421367944218218E-2</v>
      </c>
      <c r="L37" s="22">
        <f t="shared" si="2"/>
        <v>-2.3957259254530072E-3</v>
      </c>
      <c r="M37" s="32"/>
    </row>
    <row r="38" spans="1:13">
      <c r="A38" s="64"/>
      <c r="B38" s="12">
        <v>77</v>
      </c>
      <c r="C38" s="61" t="s">
        <v>38</v>
      </c>
      <c r="D38" s="61"/>
      <c r="E38" s="15">
        <f>VLOOKUP(C38,RA!B9:D67,3,0)</f>
        <v>241982.07999999999</v>
      </c>
      <c r="F38" s="25">
        <f>VLOOKUP(C38,RA!B9:I71,8,0)</f>
        <v>-30212.03</v>
      </c>
      <c r="G38" s="16">
        <f t="shared" si="0"/>
        <v>272194.11</v>
      </c>
      <c r="H38" s="27">
        <f>RA!J38</f>
        <v>-13.4176569804079</v>
      </c>
      <c r="I38" s="20">
        <f>VLOOKUP(B38,RMS!B:D,3,FALSE)</f>
        <v>241982.07999999999</v>
      </c>
      <c r="J38" s="21">
        <f>VLOOKUP(B38,RMS!B:E,4,FALSE)</f>
        <v>272194.11</v>
      </c>
      <c r="K38" s="22">
        <f t="shared" si="1"/>
        <v>0</v>
      </c>
      <c r="L38" s="22">
        <f t="shared" si="2"/>
        <v>0</v>
      </c>
      <c r="M38" s="32"/>
    </row>
    <row r="39" spans="1:13">
      <c r="A39" s="64"/>
      <c r="B39" s="12">
        <v>78</v>
      </c>
      <c r="C39" s="61" t="s">
        <v>39</v>
      </c>
      <c r="D39" s="61"/>
      <c r="E39" s="15">
        <f>VLOOKUP(C39,RA!B10:D68,3,0)</f>
        <v>97654.78</v>
      </c>
      <c r="F39" s="25">
        <f>VLOOKUP(C39,RA!B10:I72,8,0)</f>
        <v>13656.73</v>
      </c>
      <c r="G39" s="16">
        <f t="shared" si="0"/>
        <v>83998.05</v>
      </c>
      <c r="H39" s="27">
        <f>RA!J39</f>
        <v>-5662.8888888888896</v>
      </c>
      <c r="I39" s="20">
        <f>VLOOKUP(B39,RMS!B:D,3,FALSE)</f>
        <v>97654.78</v>
      </c>
      <c r="J39" s="21">
        <f>VLOOKUP(B39,RMS!B:E,4,FALSE)</f>
        <v>83998.05</v>
      </c>
      <c r="K39" s="22">
        <f t="shared" si="1"/>
        <v>0</v>
      </c>
      <c r="L39" s="22">
        <f t="shared" si="2"/>
        <v>0</v>
      </c>
      <c r="M39" s="32"/>
    </row>
    <row r="40" spans="1:13">
      <c r="A40" s="64"/>
      <c r="B40" s="12">
        <v>99</v>
      </c>
      <c r="C40" s="61" t="s">
        <v>34</v>
      </c>
      <c r="D40" s="61"/>
      <c r="E40" s="15">
        <f>VLOOKUP(C40,RA!B8:D69,3,0)</f>
        <v>49779.5046</v>
      </c>
      <c r="F40" s="25">
        <f>VLOOKUP(C40,RA!B8:I73,8,0)</f>
        <v>7457.6831000000002</v>
      </c>
      <c r="G40" s="16">
        <f t="shared" si="0"/>
        <v>42321.821499999998</v>
      </c>
      <c r="H40" s="27">
        <f>RA!J40</f>
        <v>7.2577570292181797</v>
      </c>
      <c r="I40" s="20">
        <f>VLOOKUP(B40,RMS!B:D,3,FALSE)</f>
        <v>49779.504576053201</v>
      </c>
      <c r="J40" s="21">
        <f>VLOOKUP(B40,RMS!B:E,4,FALSE)</f>
        <v>42321.821102791</v>
      </c>
      <c r="K40" s="22">
        <f t="shared" si="1"/>
        <v>2.3946799046825618E-5</v>
      </c>
      <c r="L40" s="22">
        <f t="shared" si="2"/>
        <v>3.9720899803796783E-4</v>
      </c>
      <c r="M40" s="32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2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sqref="A1:XFD1048576"/>
    </sheetView>
  </sheetViews>
  <sheetFormatPr defaultRowHeight="11.25"/>
  <cols>
    <col min="1" max="1" width="7.85546875" style="36" customWidth="1"/>
    <col min="2" max="3" width="9.140625" style="36"/>
    <col min="4" max="4" width="11.5703125" style="36" customWidth="1"/>
    <col min="5" max="5" width="10.5703125" style="36" customWidth="1"/>
    <col min="6" max="7" width="12.28515625" style="36" customWidth="1"/>
    <col min="8" max="8" width="9.140625" style="36"/>
    <col min="9" max="9" width="12.28515625" style="36" customWidth="1"/>
    <col min="10" max="10" width="9.140625" style="36"/>
    <col min="11" max="11" width="12.28515625" style="36" customWidth="1"/>
    <col min="12" max="12" width="10.5703125" style="36" customWidth="1"/>
    <col min="13" max="13" width="12.28515625" style="36" customWidth="1"/>
    <col min="14" max="15" width="14" style="36" customWidth="1"/>
    <col min="16" max="17" width="9.28515625" style="36" customWidth="1"/>
    <col min="18" max="18" width="10.5703125" style="36" customWidth="1"/>
    <col min="19" max="20" width="9.140625" style="36"/>
    <col min="21" max="21" width="10.5703125" style="36" customWidth="1"/>
    <col min="22" max="22" width="36.140625" style="36" customWidth="1"/>
    <col min="23" max="16384" width="9.140625" style="36"/>
  </cols>
  <sheetData>
    <row r="1" spans="1:23" ht="12.75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39" t="s">
        <v>45</v>
      </c>
      <c r="W1" s="69"/>
    </row>
    <row r="2" spans="1:23" ht="12.75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39"/>
      <c r="W2" s="69"/>
    </row>
    <row r="3" spans="1:23" ht="23.25" thickBot="1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40" t="s">
        <v>46</v>
      </c>
      <c r="W3" s="69"/>
    </row>
    <row r="4" spans="1:23" ht="12.75" thickTop="1" thickBot="1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W4" s="69"/>
    </row>
    <row r="5" spans="1:23" ht="22.5" thickTop="1" thickBot="1">
      <c r="A5" s="41"/>
      <c r="B5" s="42"/>
      <c r="C5" s="43"/>
      <c r="D5" s="44" t="s">
        <v>0</v>
      </c>
      <c r="E5" s="44" t="s">
        <v>58</v>
      </c>
      <c r="F5" s="44" t="s">
        <v>59</v>
      </c>
      <c r="G5" s="44" t="s">
        <v>47</v>
      </c>
      <c r="H5" s="44" t="s">
        <v>48</v>
      </c>
      <c r="I5" s="44" t="s">
        <v>1</v>
      </c>
      <c r="J5" s="44" t="s">
        <v>2</v>
      </c>
      <c r="K5" s="44" t="s">
        <v>49</v>
      </c>
      <c r="L5" s="44" t="s">
        <v>50</v>
      </c>
      <c r="M5" s="44" t="s">
        <v>51</v>
      </c>
      <c r="N5" s="44" t="s">
        <v>52</v>
      </c>
      <c r="O5" s="44" t="s">
        <v>53</v>
      </c>
      <c r="P5" s="44" t="s">
        <v>60</v>
      </c>
      <c r="Q5" s="44" t="s">
        <v>61</v>
      </c>
      <c r="R5" s="44" t="s">
        <v>54</v>
      </c>
      <c r="S5" s="44" t="s">
        <v>55</v>
      </c>
      <c r="T5" s="44" t="s">
        <v>56</v>
      </c>
      <c r="U5" s="45" t="s">
        <v>57</v>
      </c>
    </row>
    <row r="6" spans="1:23" ht="12" thickBot="1">
      <c r="A6" s="46" t="s">
        <v>3</v>
      </c>
      <c r="B6" s="70" t="s">
        <v>4</v>
      </c>
      <c r="C6" s="71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7"/>
    </row>
    <row r="7" spans="1:23" ht="12" thickBot="1">
      <c r="A7" s="72" t="s">
        <v>5</v>
      </c>
      <c r="B7" s="73"/>
      <c r="C7" s="74"/>
      <c r="D7" s="48">
        <v>23841108.417800002</v>
      </c>
      <c r="E7" s="49"/>
      <c r="F7" s="49"/>
      <c r="G7" s="48">
        <v>18209080.262699999</v>
      </c>
      <c r="H7" s="50">
        <v>30.929778296583201</v>
      </c>
      <c r="I7" s="48">
        <v>2663746.0622999999</v>
      </c>
      <c r="J7" s="50">
        <v>11.1729119956152</v>
      </c>
      <c r="K7" s="48">
        <v>1886181.4154999999</v>
      </c>
      <c r="L7" s="50">
        <v>10.358466151438201</v>
      </c>
      <c r="M7" s="50">
        <v>0.41224276753563399</v>
      </c>
      <c r="N7" s="48">
        <v>698631295.86889994</v>
      </c>
      <c r="O7" s="48">
        <v>698631295.86889994</v>
      </c>
      <c r="P7" s="48">
        <v>930773</v>
      </c>
      <c r="Q7" s="48">
        <v>963629</v>
      </c>
      <c r="R7" s="50">
        <v>-3.4096109602347</v>
      </c>
      <c r="S7" s="48">
        <v>25.614310275222898</v>
      </c>
      <c r="T7" s="48">
        <v>24.714360055062699</v>
      </c>
      <c r="U7" s="51">
        <v>3.51346653683161</v>
      </c>
    </row>
    <row r="8" spans="1:23" ht="12" thickBot="1">
      <c r="A8" s="75">
        <v>42396</v>
      </c>
      <c r="B8" s="65" t="s">
        <v>6</v>
      </c>
      <c r="C8" s="66"/>
      <c r="D8" s="52">
        <v>1078978.9576000001</v>
      </c>
      <c r="E8" s="53"/>
      <c r="F8" s="53"/>
      <c r="G8" s="52">
        <v>821820.98829999997</v>
      </c>
      <c r="H8" s="54">
        <v>31.291238963360001</v>
      </c>
      <c r="I8" s="52">
        <v>281240.42180000001</v>
      </c>
      <c r="J8" s="54">
        <v>26.065422297536799</v>
      </c>
      <c r="K8" s="52">
        <v>195121.23019999999</v>
      </c>
      <c r="L8" s="54">
        <v>23.742546488575702</v>
      </c>
      <c r="M8" s="54">
        <v>0.44136248788370003</v>
      </c>
      <c r="N8" s="52">
        <v>25776548.466499999</v>
      </c>
      <c r="O8" s="52">
        <v>25776548.466499999</v>
      </c>
      <c r="P8" s="52">
        <v>31774</v>
      </c>
      <c r="Q8" s="52">
        <v>32683</v>
      </c>
      <c r="R8" s="54">
        <v>-2.7812624300094901</v>
      </c>
      <c r="S8" s="52">
        <v>33.957920236671498</v>
      </c>
      <c r="T8" s="52">
        <v>32.884381008475401</v>
      </c>
      <c r="U8" s="55">
        <v>3.1613809700772602</v>
      </c>
    </row>
    <row r="9" spans="1:23" ht="12" thickBot="1">
      <c r="A9" s="76"/>
      <c r="B9" s="65" t="s">
        <v>7</v>
      </c>
      <c r="C9" s="66"/>
      <c r="D9" s="52">
        <v>132737.62899999999</v>
      </c>
      <c r="E9" s="53"/>
      <c r="F9" s="53"/>
      <c r="G9" s="52">
        <v>105545.8536</v>
      </c>
      <c r="H9" s="54">
        <v>25.7629972874652</v>
      </c>
      <c r="I9" s="52">
        <v>32415.810099999999</v>
      </c>
      <c r="J9" s="54">
        <v>24.420965135666201</v>
      </c>
      <c r="K9" s="52">
        <v>23950.993399999999</v>
      </c>
      <c r="L9" s="54">
        <v>22.692500541773999</v>
      </c>
      <c r="M9" s="54">
        <v>0.35342236368367103</v>
      </c>
      <c r="N9" s="52">
        <v>2701725.4265000001</v>
      </c>
      <c r="O9" s="52">
        <v>2701725.4265000001</v>
      </c>
      <c r="P9" s="52">
        <v>6698</v>
      </c>
      <c r="Q9" s="52">
        <v>6361</v>
      </c>
      <c r="R9" s="54">
        <v>5.2979091337840103</v>
      </c>
      <c r="S9" s="52">
        <v>19.817502090176198</v>
      </c>
      <c r="T9" s="52">
        <v>18.829454661216801</v>
      </c>
      <c r="U9" s="55">
        <v>4.9857314229787102</v>
      </c>
    </row>
    <row r="10" spans="1:23" ht="12" thickBot="1">
      <c r="A10" s="76"/>
      <c r="B10" s="65" t="s">
        <v>8</v>
      </c>
      <c r="C10" s="66"/>
      <c r="D10" s="52">
        <v>216010.48</v>
      </c>
      <c r="E10" s="53"/>
      <c r="F10" s="53"/>
      <c r="G10" s="52">
        <v>136820.04240000001</v>
      </c>
      <c r="H10" s="54">
        <v>57.879266963302697</v>
      </c>
      <c r="I10" s="52">
        <v>65097.019699999997</v>
      </c>
      <c r="J10" s="54">
        <v>30.136046964017702</v>
      </c>
      <c r="K10" s="52">
        <v>28548.3724</v>
      </c>
      <c r="L10" s="54">
        <v>20.865636276107502</v>
      </c>
      <c r="M10" s="54">
        <v>1.2802357622321101</v>
      </c>
      <c r="N10" s="52">
        <v>4940991.3382999999</v>
      </c>
      <c r="O10" s="52">
        <v>4940991.3382999999</v>
      </c>
      <c r="P10" s="52">
        <v>90687</v>
      </c>
      <c r="Q10" s="52">
        <v>93233</v>
      </c>
      <c r="R10" s="54">
        <v>-2.7307927450580798</v>
      </c>
      <c r="S10" s="52">
        <v>2.3819343456063198</v>
      </c>
      <c r="T10" s="52">
        <v>2.1872690903435501</v>
      </c>
      <c r="U10" s="55">
        <v>8.1725701475292691</v>
      </c>
    </row>
    <row r="11" spans="1:23" ht="12" thickBot="1">
      <c r="A11" s="76"/>
      <c r="B11" s="65" t="s">
        <v>9</v>
      </c>
      <c r="C11" s="66"/>
      <c r="D11" s="52">
        <v>107134.7531</v>
      </c>
      <c r="E11" s="53"/>
      <c r="F11" s="53"/>
      <c r="G11" s="52">
        <v>66567.982399999994</v>
      </c>
      <c r="H11" s="54">
        <v>60.940363876793697</v>
      </c>
      <c r="I11" s="52">
        <v>19416.455600000001</v>
      </c>
      <c r="J11" s="54">
        <v>18.123396039263401</v>
      </c>
      <c r="K11" s="52">
        <v>10343.099399999999</v>
      </c>
      <c r="L11" s="54">
        <v>15.537648922344401</v>
      </c>
      <c r="M11" s="54">
        <v>0.87723764890048395</v>
      </c>
      <c r="N11" s="52">
        <v>2303847.1923000002</v>
      </c>
      <c r="O11" s="52">
        <v>2303847.1923000002</v>
      </c>
      <c r="P11" s="52">
        <v>4524</v>
      </c>
      <c r="Q11" s="52">
        <v>4439</v>
      </c>
      <c r="R11" s="54">
        <v>1.91484568596532</v>
      </c>
      <c r="S11" s="52">
        <v>23.681421993810801</v>
      </c>
      <c r="T11" s="52">
        <v>23.073009529173198</v>
      </c>
      <c r="U11" s="55">
        <v>2.5691551157551298</v>
      </c>
    </row>
    <row r="12" spans="1:23" ht="12" thickBot="1">
      <c r="A12" s="76"/>
      <c r="B12" s="65" t="s">
        <v>10</v>
      </c>
      <c r="C12" s="66"/>
      <c r="D12" s="52">
        <v>302944.44329999998</v>
      </c>
      <c r="E12" s="53"/>
      <c r="F12" s="53"/>
      <c r="G12" s="52">
        <v>215469.98389999999</v>
      </c>
      <c r="H12" s="54">
        <v>40.597051067956201</v>
      </c>
      <c r="I12" s="52">
        <v>48136.005599999997</v>
      </c>
      <c r="J12" s="54">
        <v>15.8893839001139</v>
      </c>
      <c r="K12" s="52">
        <v>32458.676800000001</v>
      </c>
      <c r="L12" s="54">
        <v>15.0641292176752</v>
      </c>
      <c r="M12" s="54">
        <v>0.482993465710223</v>
      </c>
      <c r="N12" s="52">
        <v>9121196.8934000004</v>
      </c>
      <c r="O12" s="52">
        <v>9121196.8934000004</v>
      </c>
      <c r="P12" s="52">
        <v>1966</v>
      </c>
      <c r="Q12" s="52">
        <v>2377</v>
      </c>
      <c r="R12" s="54">
        <v>-17.290702566259998</v>
      </c>
      <c r="S12" s="52">
        <v>154.091781943032</v>
      </c>
      <c r="T12" s="52">
        <v>156.40450710980201</v>
      </c>
      <c r="U12" s="55">
        <v>-1.5008750873072201</v>
      </c>
    </row>
    <row r="13" spans="1:23" ht="12" thickBot="1">
      <c r="A13" s="76"/>
      <c r="B13" s="65" t="s">
        <v>11</v>
      </c>
      <c r="C13" s="66"/>
      <c r="D13" s="52">
        <v>467829.46289999998</v>
      </c>
      <c r="E13" s="53"/>
      <c r="F13" s="53"/>
      <c r="G13" s="52">
        <v>317384.40889999998</v>
      </c>
      <c r="H13" s="54">
        <v>47.4015262820933</v>
      </c>
      <c r="I13" s="52">
        <v>-129766.1718</v>
      </c>
      <c r="J13" s="54">
        <v>-27.7379220615137</v>
      </c>
      <c r="K13" s="52">
        <v>47689.361900000004</v>
      </c>
      <c r="L13" s="54">
        <v>15.025741833155299</v>
      </c>
      <c r="M13" s="54">
        <v>-3.7210716736388099</v>
      </c>
      <c r="N13" s="52">
        <v>9816643.0033</v>
      </c>
      <c r="O13" s="52">
        <v>9816643.0033</v>
      </c>
      <c r="P13" s="52">
        <v>11004</v>
      </c>
      <c r="Q13" s="52">
        <v>9864</v>
      </c>
      <c r="R13" s="54">
        <v>11.557177615571799</v>
      </c>
      <c r="S13" s="52">
        <v>42.514491357688101</v>
      </c>
      <c r="T13" s="52">
        <v>33.5162884630981</v>
      </c>
      <c r="U13" s="55">
        <v>21.165025400128201</v>
      </c>
    </row>
    <row r="14" spans="1:23" ht="12" thickBot="1">
      <c r="A14" s="76"/>
      <c r="B14" s="65" t="s">
        <v>12</v>
      </c>
      <c r="C14" s="66"/>
      <c r="D14" s="52">
        <v>181499.0735</v>
      </c>
      <c r="E14" s="53"/>
      <c r="F14" s="53"/>
      <c r="G14" s="52">
        <v>188055.9871</v>
      </c>
      <c r="H14" s="54">
        <v>-3.4866816532213498</v>
      </c>
      <c r="I14" s="52">
        <v>34087.612699999998</v>
      </c>
      <c r="J14" s="54">
        <v>18.7811497010204</v>
      </c>
      <c r="K14" s="52">
        <v>26187.782299999999</v>
      </c>
      <c r="L14" s="54">
        <v>13.9255243631645</v>
      </c>
      <c r="M14" s="54">
        <v>0.30166091612881601</v>
      </c>
      <c r="N14" s="52">
        <v>5560766.3776000002</v>
      </c>
      <c r="O14" s="52">
        <v>5560766.3776000002</v>
      </c>
      <c r="P14" s="52">
        <v>2671</v>
      </c>
      <c r="Q14" s="52">
        <v>2834</v>
      </c>
      <c r="R14" s="54">
        <v>-5.7515878616796101</v>
      </c>
      <c r="S14" s="52">
        <v>67.951730999625596</v>
      </c>
      <c r="T14" s="52">
        <v>69.155642942837005</v>
      </c>
      <c r="U14" s="55">
        <v>-1.77171637204945</v>
      </c>
    </row>
    <row r="15" spans="1:23" ht="12" thickBot="1">
      <c r="A15" s="76"/>
      <c r="B15" s="65" t="s">
        <v>13</v>
      </c>
      <c r="C15" s="66"/>
      <c r="D15" s="52">
        <v>118505.41770000001</v>
      </c>
      <c r="E15" s="53"/>
      <c r="F15" s="53"/>
      <c r="G15" s="52">
        <v>162147.30900000001</v>
      </c>
      <c r="H15" s="54">
        <v>-26.914964897752299</v>
      </c>
      <c r="I15" s="52">
        <v>36664.884100000003</v>
      </c>
      <c r="J15" s="54">
        <v>30.939415945369099</v>
      </c>
      <c r="K15" s="52">
        <v>-5597.8948</v>
      </c>
      <c r="L15" s="54">
        <v>-3.4523513430617601</v>
      </c>
      <c r="M15" s="54">
        <v>-7.5497629751813102</v>
      </c>
      <c r="N15" s="52">
        <v>4030808.6302</v>
      </c>
      <c r="O15" s="52">
        <v>4030808.6302</v>
      </c>
      <c r="P15" s="52">
        <v>2846</v>
      </c>
      <c r="Q15" s="52">
        <v>4278</v>
      </c>
      <c r="R15" s="54">
        <v>-33.473585787751297</v>
      </c>
      <c r="S15" s="52">
        <v>41.639289423752601</v>
      </c>
      <c r="T15" s="52">
        <v>32.574256404862098</v>
      </c>
      <c r="U15" s="55">
        <v>21.770383559234102</v>
      </c>
    </row>
    <row r="16" spans="1:23" ht="12" thickBot="1">
      <c r="A16" s="76"/>
      <c r="B16" s="65" t="s">
        <v>14</v>
      </c>
      <c r="C16" s="66"/>
      <c r="D16" s="52">
        <v>918875.62470000004</v>
      </c>
      <c r="E16" s="53"/>
      <c r="F16" s="53"/>
      <c r="G16" s="52">
        <v>678027.10369999998</v>
      </c>
      <c r="H16" s="54">
        <v>35.521960654033997</v>
      </c>
      <c r="I16" s="52">
        <v>36314.8989</v>
      </c>
      <c r="J16" s="54">
        <v>3.9521016690214501</v>
      </c>
      <c r="K16" s="52">
        <v>18147.310000000001</v>
      </c>
      <c r="L16" s="54">
        <v>2.6764874001304602</v>
      </c>
      <c r="M16" s="54">
        <v>1.0011174603839399</v>
      </c>
      <c r="N16" s="52">
        <v>23032095.3838</v>
      </c>
      <c r="O16" s="52">
        <v>23032095.3838</v>
      </c>
      <c r="P16" s="52">
        <v>36437</v>
      </c>
      <c r="Q16" s="52">
        <v>35995</v>
      </c>
      <c r="R16" s="54">
        <v>1.2279483261563999</v>
      </c>
      <c r="S16" s="52">
        <v>25.218201956802201</v>
      </c>
      <c r="T16" s="52">
        <v>24.392584681205701</v>
      </c>
      <c r="U16" s="55">
        <v>3.2738942967094999</v>
      </c>
    </row>
    <row r="17" spans="1:21" ht="12" thickBot="1">
      <c r="A17" s="76"/>
      <c r="B17" s="65" t="s">
        <v>15</v>
      </c>
      <c r="C17" s="66"/>
      <c r="D17" s="52">
        <v>1124115.6039</v>
      </c>
      <c r="E17" s="53"/>
      <c r="F17" s="53"/>
      <c r="G17" s="52">
        <v>673933.05779999995</v>
      </c>
      <c r="H17" s="54">
        <v>66.799297183845596</v>
      </c>
      <c r="I17" s="52">
        <v>111713.07980000001</v>
      </c>
      <c r="J17" s="54">
        <v>9.9378639894707703</v>
      </c>
      <c r="K17" s="52">
        <v>62815.372300000003</v>
      </c>
      <c r="L17" s="54">
        <v>9.3207139155713392</v>
      </c>
      <c r="M17" s="54">
        <v>0.77843536875765695</v>
      </c>
      <c r="N17" s="52">
        <v>28713194.747000001</v>
      </c>
      <c r="O17" s="52">
        <v>28713194.747000001</v>
      </c>
      <c r="P17" s="52">
        <v>11467</v>
      </c>
      <c r="Q17" s="52">
        <v>10947</v>
      </c>
      <c r="R17" s="54">
        <v>4.7501598611491698</v>
      </c>
      <c r="S17" s="52">
        <v>98.030487825935296</v>
      </c>
      <c r="T17" s="52">
        <v>89.625361112633598</v>
      </c>
      <c r="U17" s="55">
        <v>8.5739925401840207</v>
      </c>
    </row>
    <row r="18" spans="1:21" ht="12" thickBot="1">
      <c r="A18" s="76"/>
      <c r="B18" s="65" t="s">
        <v>16</v>
      </c>
      <c r="C18" s="66"/>
      <c r="D18" s="52">
        <v>3450452.1425999999</v>
      </c>
      <c r="E18" s="53"/>
      <c r="F18" s="53"/>
      <c r="G18" s="52">
        <v>2045081.375</v>
      </c>
      <c r="H18" s="54">
        <v>68.719552423677996</v>
      </c>
      <c r="I18" s="52">
        <v>621843.88249999995</v>
      </c>
      <c r="J18" s="54">
        <v>18.022098461317199</v>
      </c>
      <c r="K18" s="52">
        <v>307820.88679999998</v>
      </c>
      <c r="L18" s="54">
        <v>15.051767160121001</v>
      </c>
      <c r="M18" s="54">
        <v>1.02014843425498</v>
      </c>
      <c r="N18" s="52">
        <v>72419299.593999997</v>
      </c>
      <c r="O18" s="52">
        <v>72419299.593999997</v>
      </c>
      <c r="P18" s="52">
        <v>88111</v>
      </c>
      <c r="Q18" s="52">
        <v>89849</v>
      </c>
      <c r="R18" s="54">
        <v>-1.9343565315139799</v>
      </c>
      <c r="S18" s="52">
        <v>39.160288075268703</v>
      </c>
      <c r="T18" s="52">
        <v>36.440447091230801</v>
      </c>
      <c r="U18" s="55">
        <v>6.94540596537529</v>
      </c>
    </row>
    <row r="19" spans="1:21" ht="12" thickBot="1">
      <c r="A19" s="76"/>
      <c r="B19" s="65" t="s">
        <v>17</v>
      </c>
      <c r="C19" s="66"/>
      <c r="D19" s="52">
        <v>684472.5736</v>
      </c>
      <c r="E19" s="53"/>
      <c r="F19" s="53"/>
      <c r="G19" s="52">
        <v>570879.27320000005</v>
      </c>
      <c r="H19" s="54">
        <v>19.897954914927201</v>
      </c>
      <c r="I19" s="52">
        <v>52868</v>
      </c>
      <c r="J19" s="54">
        <v>7.7239033438461204</v>
      </c>
      <c r="K19" s="52">
        <v>55243.252899999999</v>
      </c>
      <c r="L19" s="54">
        <v>9.6768713620202202</v>
      </c>
      <c r="M19" s="54">
        <v>-4.2996253394049999E-2</v>
      </c>
      <c r="N19" s="52">
        <v>20945554.529100001</v>
      </c>
      <c r="O19" s="52">
        <v>20945554.529100001</v>
      </c>
      <c r="P19" s="52">
        <v>13069</v>
      </c>
      <c r="Q19" s="52">
        <v>13540</v>
      </c>
      <c r="R19" s="54">
        <v>-3.4785819793205301</v>
      </c>
      <c r="S19" s="52">
        <v>52.373752666615701</v>
      </c>
      <c r="T19" s="52">
        <v>48.498701646971902</v>
      </c>
      <c r="U19" s="55">
        <v>7.3988416379294204</v>
      </c>
    </row>
    <row r="20" spans="1:21" ht="12" thickBot="1">
      <c r="A20" s="76"/>
      <c r="B20" s="65" t="s">
        <v>18</v>
      </c>
      <c r="C20" s="66"/>
      <c r="D20" s="52">
        <v>1373078.8435</v>
      </c>
      <c r="E20" s="53"/>
      <c r="F20" s="53"/>
      <c r="G20" s="52">
        <v>1320307.46</v>
      </c>
      <c r="H20" s="54">
        <v>3.9969011081706598</v>
      </c>
      <c r="I20" s="52">
        <v>155398.3953</v>
      </c>
      <c r="J20" s="54">
        <v>11.3175143609297</v>
      </c>
      <c r="K20" s="52">
        <v>85624.786699999997</v>
      </c>
      <c r="L20" s="54">
        <v>6.4852157011973599</v>
      </c>
      <c r="M20" s="54">
        <v>0.81487629095606295</v>
      </c>
      <c r="N20" s="52">
        <v>41661850.813900001</v>
      </c>
      <c r="O20" s="52">
        <v>41661850.813900001</v>
      </c>
      <c r="P20" s="52">
        <v>43681</v>
      </c>
      <c r="Q20" s="52">
        <v>48115</v>
      </c>
      <c r="R20" s="54">
        <v>-9.2154213862620793</v>
      </c>
      <c r="S20" s="52">
        <v>31.434235560083302</v>
      </c>
      <c r="T20" s="52">
        <v>34.551449281928697</v>
      </c>
      <c r="U20" s="55">
        <v>-9.9166201000407508</v>
      </c>
    </row>
    <row r="21" spans="1:21" ht="12" thickBot="1">
      <c r="A21" s="76"/>
      <c r="B21" s="65" t="s">
        <v>19</v>
      </c>
      <c r="C21" s="66"/>
      <c r="D21" s="52">
        <v>511508.35029999999</v>
      </c>
      <c r="E21" s="53"/>
      <c r="F21" s="53"/>
      <c r="G21" s="52">
        <v>454916.5882</v>
      </c>
      <c r="H21" s="54">
        <v>12.4400304512791</v>
      </c>
      <c r="I21" s="52">
        <v>84274.116099999999</v>
      </c>
      <c r="J21" s="54">
        <v>16.475609059084402</v>
      </c>
      <c r="K21" s="52">
        <v>50966.626100000001</v>
      </c>
      <c r="L21" s="54">
        <v>11.203510142741401</v>
      </c>
      <c r="M21" s="54">
        <v>0.65351569347848204</v>
      </c>
      <c r="N21" s="52">
        <v>11678128.684699999</v>
      </c>
      <c r="O21" s="52">
        <v>11678128.684699999</v>
      </c>
      <c r="P21" s="52">
        <v>29229</v>
      </c>
      <c r="Q21" s="52">
        <v>30785</v>
      </c>
      <c r="R21" s="54">
        <v>-5.0544096150722799</v>
      </c>
      <c r="S21" s="52">
        <v>17.500029090971299</v>
      </c>
      <c r="T21" s="52">
        <v>16.833766789020601</v>
      </c>
      <c r="U21" s="55">
        <v>3.8072068251269999</v>
      </c>
    </row>
    <row r="22" spans="1:21" ht="12" thickBot="1">
      <c r="A22" s="76"/>
      <c r="B22" s="65" t="s">
        <v>20</v>
      </c>
      <c r="C22" s="66"/>
      <c r="D22" s="52">
        <v>1524404.3293000001</v>
      </c>
      <c r="E22" s="53"/>
      <c r="F22" s="53"/>
      <c r="G22" s="52">
        <v>1138598.5275999999</v>
      </c>
      <c r="H22" s="54">
        <v>33.8842702100821</v>
      </c>
      <c r="I22" s="52">
        <v>124849.2205</v>
      </c>
      <c r="J22" s="54">
        <v>8.19003318872298</v>
      </c>
      <c r="K22" s="52">
        <v>138091.3235</v>
      </c>
      <c r="L22" s="54">
        <v>12.1281839166854</v>
      </c>
      <c r="M22" s="54">
        <v>-9.5893808998071997E-2</v>
      </c>
      <c r="N22" s="52">
        <v>35911038.291199997</v>
      </c>
      <c r="O22" s="52">
        <v>35911038.291199997</v>
      </c>
      <c r="P22" s="52">
        <v>73915</v>
      </c>
      <c r="Q22" s="52">
        <v>73722</v>
      </c>
      <c r="R22" s="54">
        <v>0.26179430834758499</v>
      </c>
      <c r="S22" s="52">
        <v>20.623747944260298</v>
      </c>
      <c r="T22" s="52">
        <v>20.192289570277499</v>
      </c>
      <c r="U22" s="55">
        <v>2.0920463882165099</v>
      </c>
    </row>
    <row r="23" spans="1:21" ht="12" thickBot="1">
      <c r="A23" s="76"/>
      <c r="B23" s="65" t="s">
        <v>21</v>
      </c>
      <c r="C23" s="66"/>
      <c r="D23" s="52">
        <v>2575513.7551000002</v>
      </c>
      <c r="E23" s="53"/>
      <c r="F23" s="53"/>
      <c r="G23" s="52">
        <v>2195880.4289000002</v>
      </c>
      <c r="H23" s="54">
        <v>17.288433432150601</v>
      </c>
      <c r="I23" s="52">
        <v>425031.9485</v>
      </c>
      <c r="J23" s="54">
        <v>16.502802505261599</v>
      </c>
      <c r="K23" s="52">
        <v>238057.92079999999</v>
      </c>
      <c r="L23" s="54">
        <v>10.841114919870799</v>
      </c>
      <c r="M23" s="54">
        <v>0.78541401635227603</v>
      </c>
      <c r="N23" s="52">
        <v>86170495.183400005</v>
      </c>
      <c r="O23" s="52">
        <v>86170495.183400005</v>
      </c>
      <c r="P23" s="52">
        <v>75256</v>
      </c>
      <c r="Q23" s="52">
        <v>86775</v>
      </c>
      <c r="R23" s="54">
        <v>-13.274560645347201</v>
      </c>
      <c r="S23" s="52">
        <v>34.223367639789501</v>
      </c>
      <c r="T23" s="52">
        <v>35.003961974070897</v>
      </c>
      <c r="U23" s="55">
        <v>-2.28088112922527</v>
      </c>
    </row>
    <row r="24" spans="1:21" ht="12" thickBot="1">
      <c r="A24" s="76"/>
      <c r="B24" s="65" t="s">
        <v>22</v>
      </c>
      <c r="C24" s="66"/>
      <c r="D24" s="52">
        <v>343226.9999</v>
      </c>
      <c r="E24" s="53"/>
      <c r="F24" s="53"/>
      <c r="G24" s="52">
        <v>275847.47369999997</v>
      </c>
      <c r="H24" s="54">
        <v>24.4263705939461</v>
      </c>
      <c r="I24" s="52">
        <v>59340.0717</v>
      </c>
      <c r="J24" s="54">
        <v>17.288870548438499</v>
      </c>
      <c r="K24" s="52">
        <v>46163.119400000003</v>
      </c>
      <c r="L24" s="54">
        <v>16.735016196017501</v>
      </c>
      <c r="M24" s="54">
        <v>0.28544328180733802</v>
      </c>
      <c r="N24" s="52">
        <v>9392571.2080000006</v>
      </c>
      <c r="O24" s="52">
        <v>9392571.2080000006</v>
      </c>
      <c r="P24" s="52">
        <v>26668</v>
      </c>
      <c r="Q24" s="52">
        <v>26682</v>
      </c>
      <c r="R24" s="54">
        <v>-5.2469829847834E-2</v>
      </c>
      <c r="S24" s="52">
        <v>12.8703689778011</v>
      </c>
      <c r="T24" s="52">
        <v>12.6173444494416</v>
      </c>
      <c r="U24" s="55">
        <v>1.96594618845784</v>
      </c>
    </row>
    <row r="25" spans="1:21" ht="12" thickBot="1">
      <c r="A25" s="76"/>
      <c r="B25" s="65" t="s">
        <v>23</v>
      </c>
      <c r="C25" s="66"/>
      <c r="D25" s="52">
        <v>473179.23839999997</v>
      </c>
      <c r="E25" s="53"/>
      <c r="F25" s="53"/>
      <c r="G25" s="52">
        <v>323702.5674</v>
      </c>
      <c r="H25" s="54">
        <v>46.177165723647597</v>
      </c>
      <c r="I25" s="52">
        <v>37632.135999999999</v>
      </c>
      <c r="J25" s="54">
        <v>7.9530404011910303</v>
      </c>
      <c r="K25" s="52">
        <v>19809.161</v>
      </c>
      <c r="L25" s="54">
        <v>6.1195563443034997</v>
      </c>
      <c r="M25" s="54">
        <v>0.899733966521853</v>
      </c>
      <c r="N25" s="52">
        <v>17742220.2322</v>
      </c>
      <c r="O25" s="52">
        <v>17742220.2322</v>
      </c>
      <c r="P25" s="52">
        <v>21191</v>
      </c>
      <c r="Q25" s="52">
        <v>21005</v>
      </c>
      <c r="R25" s="54">
        <v>0.885503451559155</v>
      </c>
      <c r="S25" s="52">
        <v>22.3292547968477</v>
      </c>
      <c r="T25" s="52">
        <v>20.7183586146156</v>
      </c>
      <c r="U25" s="55">
        <v>7.2142854604335698</v>
      </c>
    </row>
    <row r="26" spans="1:21" ht="12" thickBot="1">
      <c r="A26" s="76"/>
      <c r="B26" s="65" t="s">
        <v>24</v>
      </c>
      <c r="C26" s="66"/>
      <c r="D26" s="52">
        <v>1053648.4549</v>
      </c>
      <c r="E26" s="53"/>
      <c r="F26" s="53"/>
      <c r="G26" s="52">
        <v>695293.64150000003</v>
      </c>
      <c r="H26" s="54">
        <v>51.5400676794482</v>
      </c>
      <c r="I26" s="52">
        <v>221470.98740000001</v>
      </c>
      <c r="J26" s="54">
        <v>21.0194383496742</v>
      </c>
      <c r="K26" s="52">
        <v>160727.85519999999</v>
      </c>
      <c r="L26" s="54">
        <v>23.116543228160701</v>
      </c>
      <c r="M26" s="54">
        <v>0.37792535789403098</v>
      </c>
      <c r="N26" s="52">
        <v>23588479.792100001</v>
      </c>
      <c r="O26" s="52">
        <v>23588479.792100001</v>
      </c>
      <c r="P26" s="52">
        <v>55849</v>
      </c>
      <c r="Q26" s="52">
        <v>60722</v>
      </c>
      <c r="R26" s="54">
        <v>-8.0250979875498096</v>
      </c>
      <c r="S26" s="52">
        <v>18.8660218607316</v>
      </c>
      <c r="T26" s="52">
        <v>18.767808912749899</v>
      </c>
      <c r="U26" s="55">
        <v>0.520581120422273</v>
      </c>
    </row>
    <row r="27" spans="1:21" ht="12" thickBot="1">
      <c r="A27" s="76"/>
      <c r="B27" s="65" t="s">
        <v>25</v>
      </c>
      <c r="C27" s="66"/>
      <c r="D27" s="52">
        <v>299483.3406</v>
      </c>
      <c r="E27" s="53"/>
      <c r="F27" s="53"/>
      <c r="G27" s="52">
        <v>253894.36240000001</v>
      </c>
      <c r="H27" s="54">
        <v>17.955884395801</v>
      </c>
      <c r="I27" s="52">
        <v>74796.645000000004</v>
      </c>
      <c r="J27" s="54">
        <v>24.975227286482301</v>
      </c>
      <c r="K27" s="52">
        <v>71682.253800000006</v>
      </c>
      <c r="L27" s="54">
        <v>28.233101799664102</v>
      </c>
      <c r="M27" s="54">
        <v>4.3447171857758003E-2</v>
      </c>
      <c r="N27" s="52">
        <v>7510512.5082999999</v>
      </c>
      <c r="O27" s="52">
        <v>7510512.5082999999</v>
      </c>
      <c r="P27" s="52">
        <v>32354</v>
      </c>
      <c r="Q27" s="52">
        <v>33372</v>
      </c>
      <c r="R27" s="54">
        <v>-3.05046146470095</v>
      </c>
      <c r="S27" s="52">
        <v>9.2564548618408899</v>
      </c>
      <c r="T27" s="52">
        <v>8.8491476057773006</v>
      </c>
      <c r="U27" s="55">
        <v>4.4002510911891601</v>
      </c>
    </row>
    <row r="28" spans="1:21" ht="12" thickBot="1">
      <c r="A28" s="76"/>
      <c r="B28" s="65" t="s">
        <v>26</v>
      </c>
      <c r="C28" s="66"/>
      <c r="D28" s="52">
        <v>1249186.1004999999</v>
      </c>
      <c r="E28" s="53"/>
      <c r="F28" s="53"/>
      <c r="G28" s="52">
        <v>905965.99860000005</v>
      </c>
      <c r="H28" s="54">
        <v>37.884435224984401</v>
      </c>
      <c r="I28" s="52">
        <v>52761.088799999998</v>
      </c>
      <c r="J28" s="54">
        <v>4.2236371969622297</v>
      </c>
      <c r="K28" s="52">
        <v>42746.055</v>
      </c>
      <c r="L28" s="54">
        <v>4.7182846890563201</v>
      </c>
      <c r="M28" s="54">
        <v>0.23429141706761</v>
      </c>
      <c r="N28" s="52">
        <v>45390927.161200002</v>
      </c>
      <c r="O28" s="52">
        <v>45390927.161200002</v>
      </c>
      <c r="P28" s="52">
        <v>41090</v>
      </c>
      <c r="Q28" s="52">
        <v>41456</v>
      </c>
      <c r="R28" s="54">
        <v>-0.88286375916634097</v>
      </c>
      <c r="S28" s="52">
        <v>30.401219286931099</v>
      </c>
      <c r="T28" s="52">
        <v>29.442681129390198</v>
      </c>
      <c r="U28" s="55">
        <v>3.1529595852525101</v>
      </c>
    </row>
    <row r="29" spans="1:21" ht="12" thickBot="1">
      <c r="A29" s="76"/>
      <c r="B29" s="65" t="s">
        <v>27</v>
      </c>
      <c r="C29" s="66"/>
      <c r="D29" s="52">
        <v>709504.3898</v>
      </c>
      <c r="E29" s="53"/>
      <c r="F29" s="53"/>
      <c r="G29" s="52">
        <v>687245.77599999995</v>
      </c>
      <c r="H29" s="54">
        <v>3.2388142026208699</v>
      </c>
      <c r="I29" s="52">
        <v>85673.498500000002</v>
      </c>
      <c r="J29" s="54">
        <v>12.0751188761708</v>
      </c>
      <c r="K29" s="52">
        <v>114639.5281</v>
      </c>
      <c r="L29" s="54">
        <v>16.681008760394299</v>
      </c>
      <c r="M29" s="54">
        <v>-0.25267052368475301</v>
      </c>
      <c r="N29" s="52">
        <v>21434666.073399998</v>
      </c>
      <c r="O29" s="52">
        <v>21434666.073399998</v>
      </c>
      <c r="P29" s="52">
        <v>101098</v>
      </c>
      <c r="Q29" s="52">
        <v>103569</v>
      </c>
      <c r="R29" s="54">
        <v>-2.3858490474948999</v>
      </c>
      <c r="S29" s="52">
        <v>7.0179864072484097</v>
      </c>
      <c r="T29" s="52">
        <v>7.0695719993434301</v>
      </c>
      <c r="U29" s="55">
        <v>-0.73504833297683503</v>
      </c>
    </row>
    <row r="30" spans="1:21" ht="12" thickBot="1">
      <c r="A30" s="76"/>
      <c r="B30" s="65" t="s">
        <v>28</v>
      </c>
      <c r="C30" s="66"/>
      <c r="D30" s="52">
        <v>1011812.9</v>
      </c>
      <c r="E30" s="53"/>
      <c r="F30" s="53"/>
      <c r="G30" s="52">
        <v>809905.98699999996</v>
      </c>
      <c r="H30" s="54">
        <v>24.929672855968199</v>
      </c>
      <c r="I30" s="52">
        <v>136200.83410000001</v>
      </c>
      <c r="J30" s="54">
        <v>13.461069146281901</v>
      </c>
      <c r="K30" s="52">
        <v>127445.8973</v>
      </c>
      <c r="L30" s="54">
        <v>15.735887787677299</v>
      </c>
      <c r="M30" s="54">
        <v>6.8695320802609997E-2</v>
      </c>
      <c r="N30" s="52">
        <v>25754897.807</v>
      </c>
      <c r="O30" s="52">
        <v>25754897.807</v>
      </c>
      <c r="P30" s="52">
        <v>59615</v>
      </c>
      <c r="Q30" s="52">
        <v>61466</v>
      </c>
      <c r="R30" s="54">
        <v>-3.01142094816647</v>
      </c>
      <c r="S30" s="52">
        <v>16.972454919063999</v>
      </c>
      <c r="T30" s="52">
        <v>14.514250263560299</v>
      </c>
      <c r="U30" s="55">
        <v>14.4834949759832</v>
      </c>
    </row>
    <row r="31" spans="1:21" ht="12" thickBot="1">
      <c r="A31" s="76"/>
      <c r="B31" s="65" t="s">
        <v>29</v>
      </c>
      <c r="C31" s="66"/>
      <c r="D31" s="52">
        <v>1186819.1133000001</v>
      </c>
      <c r="E31" s="53"/>
      <c r="F31" s="53"/>
      <c r="G31" s="52">
        <v>695420.24809999997</v>
      </c>
      <c r="H31" s="54">
        <v>70.662145162235504</v>
      </c>
      <c r="I31" s="52">
        <v>10421.042299999999</v>
      </c>
      <c r="J31" s="54">
        <v>0.87806492019022597</v>
      </c>
      <c r="K31" s="52">
        <v>30460.241999999998</v>
      </c>
      <c r="L31" s="54">
        <v>4.38012009043773</v>
      </c>
      <c r="M31" s="54">
        <v>-0.65788051519748303</v>
      </c>
      <c r="N31" s="52">
        <v>63225358.360100001</v>
      </c>
      <c r="O31" s="52">
        <v>63225358.360100001</v>
      </c>
      <c r="P31" s="52">
        <v>28858</v>
      </c>
      <c r="Q31" s="52">
        <v>28874</v>
      </c>
      <c r="R31" s="54">
        <v>-5.5413174482232999E-2</v>
      </c>
      <c r="S31" s="52">
        <v>41.126173445838297</v>
      </c>
      <c r="T31" s="52">
        <v>38.732158374316001</v>
      </c>
      <c r="U31" s="55">
        <v>5.8211471453211896</v>
      </c>
    </row>
    <row r="32" spans="1:21" ht="12" thickBot="1">
      <c r="A32" s="76"/>
      <c r="B32" s="65" t="s">
        <v>30</v>
      </c>
      <c r="C32" s="66"/>
      <c r="D32" s="52">
        <v>122559.6634</v>
      </c>
      <c r="E32" s="53"/>
      <c r="F32" s="53"/>
      <c r="G32" s="52">
        <v>136806.9639</v>
      </c>
      <c r="H32" s="54">
        <v>-10.414163207666901</v>
      </c>
      <c r="I32" s="52">
        <v>33045.567999999999</v>
      </c>
      <c r="J32" s="54">
        <v>26.962841675036799</v>
      </c>
      <c r="K32" s="52">
        <v>44045.227099999996</v>
      </c>
      <c r="L32" s="54">
        <v>32.195164518229603</v>
      </c>
      <c r="M32" s="54">
        <v>-0.249735551936796</v>
      </c>
      <c r="N32" s="52">
        <v>3144524.1642999998</v>
      </c>
      <c r="O32" s="52">
        <v>3144524.1642999998</v>
      </c>
      <c r="P32" s="52">
        <v>22101</v>
      </c>
      <c r="Q32" s="52">
        <v>22349</v>
      </c>
      <c r="R32" s="54">
        <v>-1.10966933643564</v>
      </c>
      <c r="S32" s="52">
        <v>5.5454352020270603</v>
      </c>
      <c r="T32" s="52">
        <v>5.5062788939102401</v>
      </c>
      <c r="U32" s="55">
        <v>0.70609982247203695</v>
      </c>
    </row>
    <row r="33" spans="1:21" ht="12" thickBot="1">
      <c r="A33" s="76"/>
      <c r="B33" s="65" t="s">
        <v>75</v>
      </c>
      <c r="C33" s="66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2">
        <v>29.433</v>
      </c>
      <c r="O33" s="52">
        <v>29.433</v>
      </c>
      <c r="P33" s="53"/>
      <c r="Q33" s="53"/>
      <c r="R33" s="53"/>
      <c r="S33" s="53"/>
      <c r="T33" s="53"/>
      <c r="U33" s="56"/>
    </row>
    <row r="34" spans="1:21" ht="12" thickBot="1">
      <c r="A34" s="76"/>
      <c r="B34" s="65" t="s">
        <v>31</v>
      </c>
      <c r="C34" s="66"/>
      <c r="D34" s="52">
        <v>304796.74459999998</v>
      </c>
      <c r="E34" s="53"/>
      <c r="F34" s="53"/>
      <c r="G34" s="52">
        <v>233086.36120000001</v>
      </c>
      <c r="H34" s="54">
        <v>30.765585352490302</v>
      </c>
      <c r="I34" s="52">
        <v>37525.7667</v>
      </c>
      <c r="J34" s="54">
        <v>12.311734742852</v>
      </c>
      <c r="K34" s="52">
        <v>23774.920699999999</v>
      </c>
      <c r="L34" s="54">
        <v>10.200047989766301</v>
      </c>
      <c r="M34" s="54">
        <v>0.57837610368980097</v>
      </c>
      <c r="N34" s="52">
        <v>9095230.2656999994</v>
      </c>
      <c r="O34" s="52">
        <v>9095230.2656999994</v>
      </c>
      <c r="P34" s="52">
        <v>14332</v>
      </c>
      <c r="Q34" s="52">
        <v>14072</v>
      </c>
      <c r="R34" s="54">
        <v>1.84764070494599</v>
      </c>
      <c r="S34" s="52">
        <v>21.2668674713927</v>
      </c>
      <c r="T34" s="52">
        <v>20.803127565378102</v>
      </c>
      <c r="U34" s="55">
        <v>2.1805745798643401</v>
      </c>
    </row>
    <row r="35" spans="1:21" ht="12" thickBot="1">
      <c r="A35" s="76"/>
      <c r="B35" s="65" t="s">
        <v>68</v>
      </c>
      <c r="C35" s="66"/>
      <c r="D35" s="52">
        <v>90278.720000000001</v>
      </c>
      <c r="E35" s="53"/>
      <c r="F35" s="53"/>
      <c r="G35" s="52">
        <v>5897.44</v>
      </c>
      <c r="H35" s="54">
        <v>1430.81201334816</v>
      </c>
      <c r="I35" s="52">
        <v>4567.46</v>
      </c>
      <c r="J35" s="54">
        <v>5.0592875042978003</v>
      </c>
      <c r="K35" s="52">
        <v>42.74</v>
      </c>
      <c r="L35" s="54">
        <v>0.72472123497653196</v>
      </c>
      <c r="M35" s="54">
        <v>105.866167524567</v>
      </c>
      <c r="N35" s="52">
        <v>7399518.3200000003</v>
      </c>
      <c r="O35" s="52">
        <v>7399518.3200000003</v>
      </c>
      <c r="P35" s="52">
        <v>95</v>
      </c>
      <c r="Q35" s="52">
        <v>53</v>
      </c>
      <c r="R35" s="54">
        <v>79.245283018867894</v>
      </c>
      <c r="S35" s="52">
        <v>950.30231578947405</v>
      </c>
      <c r="T35" s="52">
        <v>2479.0686792452798</v>
      </c>
      <c r="U35" s="55">
        <v>-160.87158139626001</v>
      </c>
    </row>
    <row r="36" spans="1:21" ht="12" thickBot="1">
      <c r="A36" s="76"/>
      <c r="B36" s="65" t="s">
        <v>35</v>
      </c>
      <c r="C36" s="66"/>
      <c r="D36" s="52">
        <v>578201.86</v>
      </c>
      <c r="E36" s="53"/>
      <c r="F36" s="53"/>
      <c r="G36" s="52">
        <v>696917.15</v>
      </c>
      <c r="H36" s="54">
        <v>-17.0343476265436</v>
      </c>
      <c r="I36" s="52">
        <v>-71862.559999999998</v>
      </c>
      <c r="J36" s="54">
        <v>-12.428628299466199</v>
      </c>
      <c r="K36" s="52">
        <v>-86420.79</v>
      </c>
      <c r="L36" s="54">
        <v>-12.4004395644446</v>
      </c>
      <c r="M36" s="54">
        <v>-0.16845749732211401</v>
      </c>
      <c r="N36" s="52">
        <v>25180335.84</v>
      </c>
      <c r="O36" s="52">
        <v>25180335.84</v>
      </c>
      <c r="P36" s="52">
        <v>222</v>
      </c>
      <c r="Q36" s="52">
        <v>201</v>
      </c>
      <c r="R36" s="54">
        <v>10.4477611940299</v>
      </c>
      <c r="S36" s="52">
        <v>2604.5128828828801</v>
      </c>
      <c r="T36" s="52">
        <v>2396.80746268657</v>
      </c>
      <c r="U36" s="55">
        <v>7.9748279058773797</v>
      </c>
    </row>
    <row r="37" spans="1:21" ht="12" thickBot="1">
      <c r="A37" s="76"/>
      <c r="B37" s="65" t="s">
        <v>36</v>
      </c>
      <c r="C37" s="66"/>
      <c r="D37" s="52">
        <v>89334.18</v>
      </c>
      <c r="E37" s="53"/>
      <c r="F37" s="53"/>
      <c r="G37" s="52">
        <v>56178.64</v>
      </c>
      <c r="H37" s="54">
        <v>59.018053836831903</v>
      </c>
      <c r="I37" s="52">
        <v>-241.05</v>
      </c>
      <c r="J37" s="54">
        <v>-0.269829532212643</v>
      </c>
      <c r="K37" s="52">
        <v>-6029.08</v>
      </c>
      <c r="L37" s="54">
        <v>-10.731979271837099</v>
      </c>
      <c r="M37" s="54">
        <v>-0.96001877566726601</v>
      </c>
      <c r="N37" s="52">
        <v>9083455.2899999991</v>
      </c>
      <c r="O37" s="52">
        <v>9083455.2899999991</v>
      </c>
      <c r="P37" s="52">
        <v>26</v>
      </c>
      <c r="Q37" s="52">
        <v>48</v>
      </c>
      <c r="R37" s="54">
        <v>-45.8333333333333</v>
      </c>
      <c r="S37" s="52">
        <v>3435.93</v>
      </c>
      <c r="T37" s="52">
        <v>3454.024375</v>
      </c>
      <c r="U37" s="55">
        <v>-0.52662234096735605</v>
      </c>
    </row>
    <row r="38" spans="1:21" ht="12" thickBot="1">
      <c r="A38" s="76"/>
      <c r="B38" s="65" t="s">
        <v>37</v>
      </c>
      <c r="C38" s="66"/>
      <c r="D38" s="52">
        <v>329270.23</v>
      </c>
      <c r="E38" s="53"/>
      <c r="F38" s="53"/>
      <c r="G38" s="52">
        <v>266247.94</v>
      </c>
      <c r="H38" s="54">
        <v>23.670526802949102</v>
      </c>
      <c r="I38" s="52">
        <v>-44180.35</v>
      </c>
      <c r="J38" s="54">
        <v>-13.4176569804079</v>
      </c>
      <c r="K38" s="52">
        <v>-39065.129999999997</v>
      </c>
      <c r="L38" s="54">
        <v>-14.672462817928301</v>
      </c>
      <c r="M38" s="54">
        <v>0.13094081601673899</v>
      </c>
      <c r="N38" s="52">
        <v>11680015.060000001</v>
      </c>
      <c r="O38" s="52">
        <v>11680015.060000001</v>
      </c>
      <c r="P38" s="52">
        <v>165</v>
      </c>
      <c r="Q38" s="52">
        <v>147</v>
      </c>
      <c r="R38" s="54">
        <v>12.244897959183699</v>
      </c>
      <c r="S38" s="52">
        <v>1995.57715151515</v>
      </c>
      <c r="T38" s="52">
        <v>1718.60108843537</v>
      </c>
      <c r="U38" s="55">
        <v>13.8794966092632</v>
      </c>
    </row>
    <row r="39" spans="1:21" ht="12" thickBot="1">
      <c r="A39" s="76"/>
      <c r="B39" s="65" t="s">
        <v>70</v>
      </c>
      <c r="C39" s="66"/>
      <c r="D39" s="52">
        <v>13.5</v>
      </c>
      <c r="E39" s="53"/>
      <c r="F39" s="53"/>
      <c r="G39" s="52">
        <v>37.83</v>
      </c>
      <c r="H39" s="54">
        <v>-64.314036478984903</v>
      </c>
      <c r="I39" s="52">
        <v>-764.49</v>
      </c>
      <c r="J39" s="54">
        <v>-5662.8888888888896</v>
      </c>
      <c r="K39" s="52">
        <v>-3375.88</v>
      </c>
      <c r="L39" s="54">
        <v>-8923.8170763943999</v>
      </c>
      <c r="M39" s="54">
        <v>-0.77354349088237695</v>
      </c>
      <c r="N39" s="52">
        <v>355.44</v>
      </c>
      <c r="O39" s="52">
        <v>355.44</v>
      </c>
      <c r="P39" s="52">
        <v>4</v>
      </c>
      <c r="Q39" s="53"/>
      <c r="R39" s="53"/>
      <c r="S39" s="52">
        <v>3.375</v>
      </c>
      <c r="T39" s="53"/>
      <c r="U39" s="56"/>
    </row>
    <row r="40" spans="1:21" ht="12" thickBot="1">
      <c r="A40" s="76"/>
      <c r="B40" s="65" t="s">
        <v>32</v>
      </c>
      <c r="C40" s="66"/>
      <c r="D40" s="52">
        <v>121279.4871</v>
      </c>
      <c r="E40" s="53"/>
      <c r="F40" s="53"/>
      <c r="G40" s="52">
        <v>257997.43530000001</v>
      </c>
      <c r="H40" s="54">
        <v>-52.991979567945698</v>
      </c>
      <c r="I40" s="52">
        <v>8802.1705000000002</v>
      </c>
      <c r="J40" s="54">
        <v>7.2577570292181797</v>
      </c>
      <c r="K40" s="52">
        <v>12402.096</v>
      </c>
      <c r="L40" s="54">
        <v>4.8070617390358201</v>
      </c>
      <c r="M40" s="54">
        <v>-0.29026750800832402</v>
      </c>
      <c r="N40" s="52">
        <v>2319096.5639999998</v>
      </c>
      <c r="O40" s="52">
        <v>2319096.5639999998</v>
      </c>
      <c r="P40" s="52">
        <v>234</v>
      </c>
      <c r="Q40" s="52">
        <v>223</v>
      </c>
      <c r="R40" s="54">
        <v>4.9327354260089598</v>
      </c>
      <c r="S40" s="52">
        <v>518.28840641025602</v>
      </c>
      <c r="T40" s="52">
        <v>553.50120089686095</v>
      </c>
      <c r="U40" s="55">
        <v>-6.7940540538990097</v>
      </c>
    </row>
    <row r="41" spans="1:21" ht="12" thickBot="1">
      <c r="A41" s="76"/>
      <c r="B41" s="65" t="s">
        <v>33</v>
      </c>
      <c r="C41" s="66"/>
      <c r="D41" s="52">
        <v>721035.69059999997</v>
      </c>
      <c r="E41" s="53"/>
      <c r="F41" s="53"/>
      <c r="G41" s="52">
        <v>538183.8628</v>
      </c>
      <c r="H41" s="54">
        <v>33.975717303874497</v>
      </c>
      <c r="I41" s="52">
        <v>28069.2808</v>
      </c>
      <c r="J41" s="54">
        <v>3.89291142809346</v>
      </c>
      <c r="K41" s="52">
        <v>32900.442999999999</v>
      </c>
      <c r="L41" s="54">
        <v>6.1132347649424901</v>
      </c>
      <c r="M41" s="54">
        <v>-0.14684185863394</v>
      </c>
      <c r="N41" s="52">
        <v>17408784.216200002</v>
      </c>
      <c r="O41" s="52">
        <v>17408784.216200002</v>
      </c>
      <c r="P41" s="52">
        <v>3246</v>
      </c>
      <c r="Q41" s="52">
        <v>3340</v>
      </c>
      <c r="R41" s="54">
        <v>-2.8143712574850301</v>
      </c>
      <c r="S41" s="52">
        <v>222.13052698706099</v>
      </c>
      <c r="T41" s="52">
        <v>218.386665389222</v>
      </c>
      <c r="U41" s="55">
        <v>1.6854331768894999</v>
      </c>
    </row>
    <row r="42" spans="1:21" ht="12" thickBot="1">
      <c r="A42" s="76"/>
      <c r="B42" s="65" t="s">
        <v>38</v>
      </c>
      <c r="C42" s="66"/>
      <c r="D42" s="52">
        <v>241982.07999999999</v>
      </c>
      <c r="E42" s="53"/>
      <c r="F42" s="53"/>
      <c r="G42" s="52">
        <v>204156.43</v>
      </c>
      <c r="H42" s="54">
        <v>18.527777939690701</v>
      </c>
      <c r="I42" s="52">
        <v>-30212.03</v>
      </c>
      <c r="J42" s="54">
        <v>-12.4852344438067</v>
      </c>
      <c r="K42" s="52">
        <v>-30438.15</v>
      </c>
      <c r="L42" s="54">
        <v>-14.909229163147099</v>
      </c>
      <c r="M42" s="54">
        <v>-7.4288351953059996E-3</v>
      </c>
      <c r="N42" s="52">
        <v>10117626.77</v>
      </c>
      <c r="O42" s="52">
        <v>10117626.77</v>
      </c>
      <c r="P42" s="52">
        <v>158</v>
      </c>
      <c r="Q42" s="52">
        <v>136</v>
      </c>
      <c r="R42" s="54">
        <v>16.176470588235301</v>
      </c>
      <c r="S42" s="52">
        <v>1531.53215189873</v>
      </c>
      <c r="T42" s="52">
        <v>1417.7914705882399</v>
      </c>
      <c r="U42" s="55">
        <v>7.4265944185035702</v>
      </c>
    </row>
    <row r="43" spans="1:21" ht="12" thickBot="1">
      <c r="A43" s="76"/>
      <c r="B43" s="65" t="s">
        <v>39</v>
      </c>
      <c r="C43" s="66"/>
      <c r="D43" s="52">
        <v>97654.78</v>
      </c>
      <c r="E43" s="53"/>
      <c r="F43" s="53"/>
      <c r="G43" s="52">
        <v>53537.65</v>
      </c>
      <c r="H43" s="54">
        <v>82.403934427454303</v>
      </c>
      <c r="I43" s="52">
        <v>13656.73</v>
      </c>
      <c r="J43" s="54">
        <v>13.984702028922699</v>
      </c>
      <c r="K43" s="52">
        <v>7108.37</v>
      </c>
      <c r="L43" s="54">
        <v>13.277329131928701</v>
      </c>
      <c r="M43" s="54">
        <v>0.92121822583799096</v>
      </c>
      <c r="N43" s="52">
        <v>3780723.26</v>
      </c>
      <c r="O43" s="52">
        <v>3780723.26</v>
      </c>
      <c r="P43" s="52">
        <v>100</v>
      </c>
      <c r="Q43" s="52">
        <v>86</v>
      </c>
      <c r="R43" s="54">
        <v>16.2790697674419</v>
      </c>
      <c r="S43" s="52">
        <v>976.54780000000005</v>
      </c>
      <c r="T43" s="52">
        <v>1004.3539534883701</v>
      </c>
      <c r="U43" s="55">
        <v>-2.8473929784463401</v>
      </c>
    </row>
    <row r="44" spans="1:21" ht="12" thickBot="1">
      <c r="A44" s="76"/>
      <c r="B44" s="65" t="s">
        <v>73</v>
      </c>
      <c r="C44" s="66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2">
        <v>-3233.3332999999998</v>
      </c>
      <c r="O44" s="52">
        <v>-3233.3332999999998</v>
      </c>
      <c r="P44" s="53"/>
      <c r="Q44" s="53"/>
      <c r="R44" s="53"/>
      <c r="S44" s="53"/>
      <c r="T44" s="53"/>
      <c r="U44" s="56"/>
    </row>
    <row r="45" spans="1:21" ht="12" thickBot="1">
      <c r="A45" s="77"/>
      <c r="B45" s="65" t="s">
        <v>34</v>
      </c>
      <c r="C45" s="66"/>
      <c r="D45" s="57">
        <v>49779.5046</v>
      </c>
      <c r="E45" s="58"/>
      <c r="F45" s="58"/>
      <c r="G45" s="57">
        <v>21320.1348</v>
      </c>
      <c r="H45" s="59">
        <v>133.485881149307</v>
      </c>
      <c r="I45" s="57">
        <v>7457.6831000000002</v>
      </c>
      <c r="J45" s="59">
        <v>14.9814329409779</v>
      </c>
      <c r="K45" s="57">
        <v>2093.4362000000001</v>
      </c>
      <c r="L45" s="59">
        <v>9.8190570539919904</v>
      </c>
      <c r="M45" s="59">
        <v>2.5624124107531898</v>
      </c>
      <c r="N45" s="57">
        <v>601016.88150000002</v>
      </c>
      <c r="O45" s="57">
        <v>601016.88150000002</v>
      </c>
      <c r="P45" s="57">
        <v>32</v>
      </c>
      <c r="Q45" s="57">
        <v>31</v>
      </c>
      <c r="R45" s="59">
        <v>3.2258064516128999</v>
      </c>
      <c r="S45" s="57">
        <v>1555.60951875</v>
      </c>
      <c r="T45" s="57">
        <v>991.23054838709697</v>
      </c>
      <c r="U45" s="60">
        <v>36.280246653183703</v>
      </c>
    </row>
  </sheetData>
  <mergeCells count="43">
    <mergeCell ref="B13:C13"/>
    <mergeCell ref="B14:C14"/>
    <mergeCell ref="B31:C31"/>
    <mergeCell ref="B32:C32"/>
    <mergeCell ref="B33:C33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1:C21"/>
    <mergeCell ref="B22:C22"/>
    <mergeCell ref="B23:C23"/>
    <mergeCell ref="B26:C26"/>
    <mergeCell ref="B27:C27"/>
    <mergeCell ref="B28:C28"/>
    <mergeCell ref="B29:C29"/>
    <mergeCell ref="B30:C30"/>
    <mergeCell ref="B15:C15"/>
    <mergeCell ref="B16:C16"/>
    <mergeCell ref="B17:C17"/>
    <mergeCell ref="B18:C18"/>
    <mergeCell ref="B25:C25"/>
    <mergeCell ref="B19:C19"/>
    <mergeCell ref="B20:C20"/>
    <mergeCell ref="B24:C24"/>
    <mergeCell ref="B34:C34"/>
    <mergeCell ref="B35:C35"/>
    <mergeCell ref="B43:C43"/>
    <mergeCell ref="B44:C44"/>
    <mergeCell ref="B45:C45"/>
    <mergeCell ref="B37:C37"/>
    <mergeCell ref="B38:C38"/>
    <mergeCell ref="B39:C39"/>
    <mergeCell ref="B40:C40"/>
    <mergeCell ref="B42:C42"/>
    <mergeCell ref="B41:C41"/>
    <mergeCell ref="B36:C36"/>
  </mergeCells>
  <phoneticPr fontId="22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workbookViewId="0">
      <selection activeCell="B32" sqref="B32:E38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>
      <c r="A2" s="37">
        <v>1</v>
      </c>
      <c r="B2" s="37">
        <v>12</v>
      </c>
      <c r="C2" s="37">
        <v>109278</v>
      </c>
      <c r="D2" s="37">
        <v>1078980.48541795</v>
      </c>
      <c r="E2" s="37">
        <v>797738.55637264997</v>
      </c>
      <c r="F2" s="37">
        <v>281241.92904529901</v>
      </c>
      <c r="G2" s="37">
        <v>797738.55637264997</v>
      </c>
      <c r="H2" s="37">
        <v>0.26065525080961799</v>
      </c>
    </row>
    <row r="3" spans="1:8">
      <c r="A3" s="37">
        <v>2</v>
      </c>
      <c r="B3" s="37">
        <v>13</v>
      </c>
      <c r="C3" s="37">
        <v>13537</v>
      </c>
      <c r="D3" s="37">
        <v>132737.747972649</v>
      </c>
      <c r="E3" s="37">
        <v>100321.81191282099</v>
      </c>
      <c r="F3" s="37">
        <v>32415.936059829099</v>
      </c>
      <c r="G3" s="37">
        <v>100321.81191282099</v>
      </c>
      <c r="H3" s="37">
        <v>0.244210381409426</v>
      </c>
    </row>
    <row r="4" spans="1:8">
      <c r="A4" s="37">
        <v>3</v>
      </c>
      <c r="B4" s="37">
        <v>14</v>
      </c>
      <c r="C4" s="37">
        <v>127099</v>
      </c>
      <c r="D4" s="37">
        <v>216012.18079404699</v>
      </c>
      <c r="E4" s="37">
        <v>150913.46090543899</v>
      </c>
      <c r="F4" s="37">
        <v>65098.719888608299</v>
      </c>
      <c r="G4" s="37">
        <v>150913.46090543899</v>
      </c>
      <c r="H4" s="37">
        <v>0.30136596764733098</v>
      </c>
    </row>
    <row r="5" spans="1:8">
      <c r="A5" s="37">
        <v>4</v>
      </c>
      <c r="B5" s="37">
        <v>15</v>
      </c>
      <c r="C5" s="37">
        <v>6224</v>
      </c>
      <c r="D5" s="37">
        <v>107134.829195621</v>
      </c>
      <c r="E5" s="37">
        <v>87718.297453248597</v>
      </c>
      <c r="F5" s="37">
        <v>19416.531742372001</v>
      </c>
      <c r="G5" s="37">
        <v>87718.297453248597</v>
      </c>
      <c r="H5" s="37">
        <v>0.18123454238134601</v>
      </c>
    </row>
    <row r="6" spans="1:8">
      <c r="A6" s="37">
        <v>5</v>
      </c>
      <c r="B6" s="37">
        <v>16</v>
      </c>
      <c r="C6" s="37">
        <v>3486</v>
      </c>
      <c r="D6" s="37">
        <v>302944.416098291</v>
      </c>
      <c r="E6" s="37">
        <v>254808.440242735</v>
      </c>
      <c r="F6" s="37">
        <v>48135.975855555604</v>
      </c>
      <c r="G6" s="37">
        <v>254808.440242735</v>
      </c>
      <c r="H6" s="37">
        <v>0.158893755083896</v>
      </c>
    </row>
    <row r="7" spans="1:8">
      <c r="A7" s="37">
        <v>6</v>
      </c>
      <c r="B7" s="37">
        <v>17</v>
      </c>
      <c r="C7" s="37">
        <v>24411</v>
      </c>
      <c r="D7" s="37">
        <v>467829.68710769201</v>
      </c>
      <c r="E7" s="37">
        <v>597595.634909402</v>
      </c>
      <c r="F7" s="37">
        <v>-129765.947801709</v>
      </c>
      <c r="G7" s="37">
        <v>597595.634909402</v>
      </c>
      <c r="H7" s="37">
        <v>-0.27737860887788801</v>
      </c>
    </row>
    <row r="8" spans="1:8">
      <c r="A8" s="37">
        <v>7</v>
      </c>
      <c r="B8" s="37">
        <v>18</v>
      </c>
      <c r="C8" s="37">
        <v>110712</v>
      </c>
      <c r="D8" s="37">
        <v>181499.08033418801</v>
      </c>
      <c r="E8" s="37">
        <v>147411.46347265001</v>
      </c>
      <c r="F8" s="37">
        <v>34087.616861538503</v>
      </c>
      <c r="G8" s="37">
        <v>147411.46347265001</v>
      </c>
      <c r="H8" s="37">
        <v>0.18781151286702999</v>
      </c>
    </row>
    <row r="9" spans="1:8">
      <c r="A9" s="37">
        <v>8</v>
      </c>
      <c r="B9" s="37">
        <v>19</v>
      </c>
      <c r="C9" s="37">
        <v>21391</v>
      </c>
      <c r="D9" s="37">
        <v>118505.441142735</v>
      </c>
      <c r="E9" s="37">
        <v>81840.534985470105</v>
      </c>
      <c r="F9" s="37">
        <v>36664.906157265003</v>
      </c>
      <c r="G9" s="37">
        <v>81840.534985470105</v>
      </c>
      <c r="H9" s="37">
        <v>0.30939428437807798</v>
      </c>
    </row>
    <row r="10" spans="1:8">
      <c r="A10" s="37">
        <v>9</v>
      </c>
      <c r="B10" s="37">
        <v>21</v>
      </c>
      <c r="C10" s="37">
        <v>170947</v>
      </c>
      <c r="D10" s="37">
        <v>918875.42597606801</v>
      </c>
      <c r="E10" s="37">
        <v>882560.72531709401</v>
      </c>
      <c r="F10" s="37">
        <v>36314.700658974398</v>
      </c>
      <c r="G10" s="37">
        <v>882560.72531709401</v>
      </c>
      <c r="H10" s="37">
        <v>3.9520809494278698E-2</v>
      </c>
    </row>
    <row r="11" spans="1:8">
      <c r="A11" s="37">
        <v>10</v>
      </c>
      <c r="B11" s="37">
        <v>22</v>
      </c>
      <c r="C11" s="37">
        <v>34585</v>
      </c>
      <c r="D11" s="37">
        <v>1124115.5770906</v>
      </c>
      <c r="E11" s="37">
        <v>1012402.52171026</v>
      </c>
      <c r="F11" s="37">
        <v>111713.055380342</v>
      </c>
      <c r="G11" s="37">
        <v>1012402.52171026</v>
      </c>
      <c r="H11" s="37">
        <v>9.9378620541380802E-2</v>
      </c>
    </row>
    <row r="12" spans="1:8">
      <c r="A12" s="37">
        <v>11</v>
      </c>
      <c r="B12" s="37">
        <v>23</v>
      </c>
      <c r="C12" s="37">
        <v>220335.53400000001</v>
      </c>
      <c r="D12" s="37">
        <v>3450452.0439905999</v>
      </c>
      <c r="E12" s="37">
        <v>2828608.21326923</v>
      </c>
      <c r="F12" s="37">
        <v>621843.83072136797</v>
      </c>
      <c r="G12" s="37">
        <v>2828608.21326923</v>
      </c>
      <c r="H12" s="37">
        <v>0.18022097475731799</v>
      </c>
    </row>
    <row r="13" spans="1:8">
      <c r="A13" s="37">
        <v>12</v>
      </c>
      <c r="B13" s="37">
        <v>24</v>
      </c>
      <c r="C13" s="37">
        <v>27491.8</v>
      </c>
      <c r="D13" s="37">
        <v>684472.56154615397</v>
      </c>
      <c r="E13" s="37">
        <v>631604.57286410301</v>
      </c>
      <c r="F13" s="37">
        <v>52867.988682051298</v>
      </c>
      <c r="G13" s="37">
        <v>631604.57286410301</v>
      </c>
      <c r="H13" s="37">
        <v>7.7239018263387901E-2</v>
      </c>
    </row>
    <row r="14" spans="1:8">
      <c r="A14" s="37">
        <v>13</v>
      </c>
      <c r="B14" s="37">
        <v>25</v>
      </c>
      <c r="C14" s="37">
        <v>105504</v>
      </c>
      <c r="D14" s="37">
        <v>1373078.9176</v>
      </c>
      <c r="E14" s="37">
        <v>1217680.4482</v>
      </c>
      <c r="F14" s="37">
        <v>155398.4694</v>
      </c>
      <c r="G14" s="37">
        <v>1217680.4482</v>
      </c>
      <c r="H14" s="37">
        <v>0.11317519146796</v>
      </c>
    </row>
    <row r="15" spans="1:8">
      <c r="A15" s="37">
        <v>14</v>
      </c>
      <c r="B15" s="37">
        <v>26</v>
      </c>
      <c r="C15" s="37">
        <v>64462</v>
      </c>
      <c r="D15" s="37">
        <v>511508.15356234799</v>
      </c>
      <c r="E15" s="37">
        <v>427234.23412176099</v>
      </c>
      <c r="F15" s="37">
        <v>84273.919440586906</v>
      </c>
      <c r="G15" s="37">
        <v>427234.23412176099</v>
      </c>
      <c r="H15" s="37">
        <v>0.16475576949002599</v>
      </c>
    </row>
    <row r="16" spans="1:8">
      <c r="A16" s="37">
        <v>15</v>
      </c>
      <c r="B16" s="37">
        <v>27</v>
      </c>
      <c r="C16" s="37">
        <v>160898.285</v>
      </c>
      <c r="D16" s="37">
        <v>1524406.4813999999</v>
      </c>
      <c r="E16" s="37">
        <v>1399555.1032</v>
      </c>
      <c r="F16" s="37">
        <v>124851.37820000001</v>
      </c>
      <c r="G16" s="37">
        <v>1399555.1032</v>
      </c>
      <c r="H16" s="37">
        <v>8.1901631699530505E-2</v>
      </c>
    </row>
    <row r="17" spans="1:8">
      <c r="A17" s="37">
        <v>16</v>
      </c>
      <c r="B17" s="37">
        <v>29</v>
      </c>
      <c r="C17" s="37">
        <v>177713</v>
      </c>
      <c r="D17" s="37">
        <v>2575514.9044470098</v>
      </c>
      <c r="E17" s="37">
        <v>2150481.8397136801</v>
      </c>
      <c r="F17" s="37">
        <v>425033.06473333301</v>
      </c>
      <c r="G17" s="37">
        <v>2150481.8397136801</v>
      </c>
      <c r="H17" s="37">
        <v>0.16502838480936399</v>
      </c>
    </row>
    <row r="18" spans="1:8">
      <c r="A18" s="37">
        <v>17</v>
      </c>
      <c r="B18" s="37">
        <v>31</v>
      </c>
      <c r="C18" s="37">
        <v>29588.888999999999</v>
      </c>
      <c r="D18" s="37">
        <v>343227.02022625401</v>
      </c>
      <c r="E18" s="37">
        <v>283886.93202154897</v>
      </c>
      <c r="F18" s="37">
        <v>59340.088204704698</v>
      </c>
      <c r="G18" s="37">
        <v>283886.93202154897</v>
      </c>
      <c r="H18" s="37">
        <v>0.172888743332585</v>
      </c>
    </row>
    <row r="19" spans="1:8">
      <c r="A19" s="37">
        <v>18</v>
      </c>
      <c r="B19" s="37">
        <v>32</v>
      </c>
      <c r="C19" s="37">
        <v>24440.269</v>
      </c>
      <c r="D19" s="37">
        <v>473179.23998149898</v>
      </c>
      <c r="E19" s="37">
        <v>435547.09886536299</v>
      </c>
      <c r="F19" s="37">
        <v>37632.141116136103</v>
      </c>
      <c r="G19" s="37">
        <v>435547.09886536299</v>
      </c>
      <c r="H19" s="37">
        <v>7.95304145583553E-2</v>
      </c>
    </row>
    <row r="20" spans="1:8">
      <c r="A20" s="37">
        <v>19</v>
      </c>
      <c r="B20" s="37">
        <v>33</v>
      </c>
      <c r="C20" s="37">
        <v>55756.326999999997</v>
      </c>
      <c r="D20" s="37">
        <v>1053648.39912681</v>
      </c>
      <c r="E20" s="37">
        <v>832177.43239103397</v>
      </c>
      <c r="F20" s="37">
        <v>221470.966735772</v>
      </c>
      <c r="G20" s="37">
        <v>832177.43239103397</v>
      </c>
      <c r="H20" s="37">
        <v>0.21019437501097399</v>
      </c>
    </row>
    <row r="21" spans="1:8">
      <c r="A21" s="37">
        <v>20</v>
      </c>
      <c r="B21" s="37">
        <v>34</v>
      </c>
      <c r="C21" s="37">
        <v>39965.682999999997</v>
      </c>
      <c r="D21" s="37">
        <v>299483.157196082</v>
      </c>
      <c r="E21" s="37">
        <v>224686.72650577099</v>
      </c>
      <c r="F21" s="37">
        <v>74796.430690310503</v>
      </c>
      <c r="G21" s="37">
        <v>224686.72650577099</v>
      </c>
      <c r="H21" s="37">
        <v>0.249751710215005</v>
      </c>
    </row>
    <row r="22" spans="1:8">
      <c r="A22" s="37">
        <v>21</v>
      </c>
      <c r="B22" s="37">
        <v>35</v>
      </c>
      <c r="C22" s="37">
        <v>41333.828000000001</v>
      </c>
      <c r="D22" s="37">
        <v>1249186.1517079601</v>
      </c>
      <c r="E22" s="37">
        <v>1196425.01362212</v>
      </c>
      <c r="F22" s="37">
        <v>52761.138085840699</v>
      </c>
      <c r="G22" s="37">
        <v>1196425.01362212</v>
      </c>
      <c r="H22" s="37">
        <v>4.2236409692584603E-2</v>
      </c>
    </row>
    <row r="23" spans="1:8">
      <c r="A23" s="37">
        <v>22</v>
      </c>
      <c r="B23" s="37">
        <v>36</v>
      </c>
      <c r="C23" s="37">
        <v>169173.02499999999</v>
      </c>
      <c r="D23" s="37">
        <v>709504.38958672597</v>
      </c>
      <c r="E23" s="37">
        <v>623830.90107851697</v>
      </c>
      <c r="F23" s="37">
        <v>85673.488508208204</v>
      </c>
      <c r="G23" s="37">
        <v>623830.90107851697</v>
      </c>
      <c r="H23" s="37">
        <v>0.120751174715228</v>
      </c>
    </row>
    <row r="24" spans="1:8">
      <c r="A24" s="37">
        <v>23</v>
      </c>
      <c r="B24" s="37">
        <v>37</v>
      </c>
      <c r="C24" s="37">
        <v>115273.40300000001</v>
      </c>
      <c r="D24" s="37">
        <v>1011812.89933894</v>
      </c>
      <c r="E24" s="37">
        <v>875612.08428034396</v>
      </c>
      <c r="F24" s="37">
        <v>136200.81505859399</v>
      </c>
      <c r="G24" s="37">
        <v>875612.08428034396</v>
      </c>
      <c r="H24" s="37">
        <v>0.13461067273166799</v>
      </c>
    </row>
    <row r="25" spans="1:8">
      <c r="A25" s="37">
        <v>24</v>
      </c>
      <c r="B25" s="37">
        <v>38</v>
      </c>
      <c r="C25" s="37">
        <v>255269.36</v>
      </c>
      <c r="D25" s="37">
        <v>1186819.1085194701</v>
      </c>
      <c r="E25" s="37">
        <v>1176398.2256752199</v>
      </c>
      <c r="F25" s="37">
        <v>10420.882844247801</v>
      </c>
      <c r="G25" s="37">
        <v>1176398.2256752199</v>
      </c>
      <c r="H25" s="37">
        <v>8.7805148817056092E-3</v>
      </c>
    </row>
    <row r="26" spans="1:8">
      <c r="A26" s="37">
        <v>25</v>
      </c>
      <c r="B26" s="37">
        <v>39</v>
      </c>
      <c r="C26" s="37">
        <v>69908.804999999993</v>
      </c>
      <c r="D26" s="37">
        <v>122559.620406777</v>
      </c>
      <c r="E26" s="37">
        <v>89514.093124478604</v>
      </c>
      <c r="F26" s="37">
        <v>33045.527282298499</v>
      </c>
      <c r="G26" s="37">
        <v>89514.093124478604</v>
      </c>
      <c r="H26" s="37">
        <v>0.26962817910678799</v>
      </c>
    </row>
    <row r="27" spans="1:8">
      <c r="A27" s="37">
        <v>26</v>
      </c>
      <c r="B27" s="37">
        <v>42</v>
      </c>
      <c r="C27" s="37">
        <v>15111.937</v>
      </c>
      <c r="D27" s="37">
        <v>304796.74339999998</v>
      </c>
      <c r="E27" s="37">
        <v>267270.98349999997</v>
      </c>
      <c r="F27" s="37">
        <v>37525.759899999997</v>
      </c>
      <c r="G27" s="37">
        <v>267270.98349999997</v>
      </c>
      <c r="H27" s="37">
        <v>0.123117325603289</v>
      </c>
    </row>
    <row r="28" spans="1:8">
      <c r="A28" s="37">
        <v>27</v>
      </c>
      <c r="B28" s="37">
        <v>75</v>
      </c>
      <c r="C28" s="37">
        <v>341</v>
      </c>
      <c r="D28" s="37">
        <v>121279.487179487</v>
      </c>
      <c r="E28" s="37">
        <v>112477.316239316</v>
      </c>
      <c r="F28" s="37">
        <v>8802.1709401709395</v>
      </c>
      <c r="G28" s="37">
        <v>112477.316239316</v>
      </c>
      <c r="H28" s="37">
        <v>7.2577573874007206E-2</v>
      </c>
    </row>
    <row r="29" spans="1:8">
      <c r="A29" s="37">
        <v>28</v>
      </c>
      <c r="B29" s="37">
        <v>76</v>
      </c>
      <c r="C29" s="37">
        <v>3715</v>
      </c>
      <c r="D29" s="37">
        <v>721035.68017863203</v>
      </c>
      <c r="E29" s="37">
        <v>692966.41219572595</v>
      </c>
      <c r="F29" s="37">
        <v>28069.267982906</v>
      </c>
      <c r="G29" s="37">
        <v>692966.41219572595</v>
      </c>
      <c r="H29" s="37">
        <v>3.8929097067640202E-2</v>
      </c>
    </row>
    <row r="30" spans="1:8">
      <c r="A30" s="37">
        <v>29</v>
      </c>
      <c r="B30" s="37">
        <v>99</v>
      </c>
      <c r="C30" s="37">
        <v>30</v>
      </c>
      <c r="D30" s="37">
        <v>49779.504576053201</v>
      </c>
      <c r="E30" s="37">
        <v>42321.821102791</v>
      </c>
      <c r="F30" s="37">
        <v>7457.6834732622301</v>
      </c>
      <c r="G30" s="37">
        <v>42321.821102791</v>
      </c>
      <c r="H30" s="37">
        <v>0.14981433698016</v>
      </c>
    </row>
    <row r="31" spans="1:8">
      <c r="A31" s="30">
        <v>30</v>
      </c>
      <c r="B31" s="31">
        <v>40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</row>
    <row r="32" spans="1:8">
      <c r="A32" s="30"/>
      <c r="B32" s="33">
        <v>70</v>
      </c>
      <c r="C32" s="34">
        <v>63</v>
      </c>
      <c r="D32" s="34">
        <v>90278.720000000001</v>
      </c>
      <c r="E32" s="34">
        <v>85711.26</v>
      </c>
      <c r="F32" s="30"/>
      <c r="G32" s="30"/>
      <c r="H32" s="30"/>
    </row>
    <row r="33" spans="1:8">
      <c r="A33" s="30"/>
      <c r="B33" s="33">
        <v>71</v>
      </c>
      <c r="C33" s="34">
        <v>210</v>
      </c>
      <c r="D33" s="34">
        <v>578201.86</v>
      </c>
      <c r="E33" s="34">
        <v>650064.42000000004</v>
      </c>
      <c r="F33" s="30"/>
      <c r="G33" s="30"/>
      <c r="H33" s="30"/>
    </row>
    <row r="34" spans="1:8">
      <c r="A34" s="30"/>
      <c r="B34" s="33">
        <v>72</v>
      </c>
      <c r="C34" s="34">
        <v>24</v>
      </c>
      <c r="D34" s="34">
        <v>89334.18</v>
      </c>
      <c r="E34" s="34">
        <v>89575.23</v>
      </c>
      <c r="F34" s="30"/>
      <c r="G34" s="30"/>
      <c r="H34" s="30"/>
    </row>
    <row r="35" spans="1:8">
      <c r="A35" s="30"/>
      <c r="B35" s="33">
        <v>73</v>
      </c>
      <c r="C35" s="34">
        <v>147</v>
      </c>
      <c r="D35" s="34">
        <v>329270.23</v>
      </c>
      <c r="E35" s="34">
        <v>373450.58</v>
      </c>
      <c r="F35" s="30"/>
      <c r="G35" s="30"/>
      <c r="H35" s="30"/>
    </row>
    <row r="36" spans="1:8">
      <c r="A36" s="30"/>
      <c r="B36" s="33">
        <v>74</v>
      </c>
      <c r="C36" s="34">
        <v>50</v>
      </c>
      <c r="D36" s="34">
        <v>13.5</v>
      </c>
      <c r="E36" s="34">
        <v>777.99</v>
      </c>
      <c r="F36" s="30"/>
      <c r="G36" s="30"/>
      <c r="H36" s="30"/>
    </row>
    <row r="37" spans="1:8">
      <c r="A37" s="30"/>
      <c r="B37" s="33">
        <v>77</v>
      </c>
      <c r="C37" s="34">
        <v>132</v>
      </c>
      <c r="D37" s="34">
        <v>241982.07999999999</v>
      </c>
      <c r="E37" s="34">
        <v>272194.11</v>
      </c>
      <c r="F37" s="30"/>
      <c r="G37" s="30"/>
      <c r="H37" s="30"/>
    </row>
    <row r="38" spans="1:8">
      <c r="A38" s="30"/>
      <c r="B38" s="33">
        <v>78</v>
      </c>
      <c r="C38" s="34">
        <v>89</v>
      </c>
      <c r="D38" s="34">
        <v>97654.78</v>
      </c>
      <c r="E38" s="34">
        <v>83998.05</v>
      </c>
      <c r="F38" s="34"/>
      <c r="G38" s="30"/>
      <c r="H38" s="30"/>
    </row>
    <row r="39" spans="1:8">
      <c r="A39" s="30"/>
      <c r="B39" s="31"/>
      <c r="C39" s="30"/>
      <c r="D39" s="30"/>
      <c r="E39" s="30"/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2016-01-28T00:28:29Z</dcterms:modified>
</cp:coreProperties>
</file>