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D\WORK\BBG\RMS-RA Data check\RMS-RA部门销售数据核对\表格\"/>
    </mc:Choice>
  </mc:AlternateContent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E4" i="2" l="1"/>
  <c r="J35" i="2" l="1"/>
  <c r="I35" i="2"/>
  <c r="H35" i="2"/>
  <c r="F35" i="2"/>
  <c r="E35" i="2"/>
  <c r="J31" i="2"/>
  <c r="I31" i="2"/>
  <c r="H31" i="2"/>
  <c r="F31" i="2"/>
  <c r="E31" i="2"/>
  <c r="K31" i="2" l="1"/>
  <c r="K35" i="2"/>
  <c r="G35" i="2"/>
  <c r="L35" i="2" s="1"/>
  <c r="G31" i="2"/>
  <c r="L31" i="2" s="1"/>
  <c r="J38" i="2"/>
  <c r="J39" i="2"/>
  <c r="J32" i="2"/>
  <c r="J33" i="2"/>
  <c r="J34" i="2"/>
  <c r="I38" i="2"/>
  <c r="I39" i="2"/>
  <c r="I32" i="2"/>
  <c r="I33" i="2"/>
  <c r="I34" i="2"/>
  <c r="H30" i="2" l="1"/>
  <c r="H32" i="2"/>
  <c r="H40" i="2" l="1"/>
  <c r="J8" i="2" l="1"/>
  <c r="F38" i="2" l="1"/>
  <c r="F39" i="2"/>
  <c r="F33" i="2"/>
  <c r="F34" i="2"/>
  <c r="E38" i="2"/>
  <c r="K38" i="2" s="1"/>
  <c r="E39" i="2"/>
  <c r="K39" i="2" s="1"/>
  <c r="E34" i="2"/>
  <c r="K34" i="2" s="1"/>
  <c r="E33" i="2"/>
  <c r="K33" i="2" s="1"/>
  <c r="F40" i="2"/>
  <c r="E13" i="2"/>
  <c r="F37" i="2"/>
  <c r="F36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2" i="2"/>
  <c r="F4" i="2"/>
  <c r="E40" i="2"/>
  <c r="E37" i="2"/>
  <c r="E36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2" i="2"/>
  <c r="K32" i="2" s="1"/>
  <c r="E5" i="2"/>
  <c r="I30" i="2"/>
  <c r="I36" i="2"/>
  <c r="I37" i="2"/>
  <c r="I40" i="2"/>
  <c r="J4" i="2"/>
  <c r="J5" i="2"/>
  <c r="J6" i="2"/>
  <c r="J7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6" i="2"/>
  <c r="J37" i="2"/>
  <c r="J40" i="2"/>
  <c r="F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A4" i="2"/>
  <c r="H33" i="2"/>
  <c r="H34" i="2"/>
  <c r="H36" i="2"/>
  <c r="H37" i="2"/>
  <c r="H38" i="2"/>
  <c r="H39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K15" i="2" l="1"/>
  <c r="K6" i="2"/>
  <c r="E3" i="2"/>
  <c r="K19" i="2"/>
  <c r="G36" i="2"/>
  <c r="L36" i="2" s="1"/>
  <c r="G37" i="2"/>
  <c r="L37" i="2" s="1"/>
  <c r="G30" i="2"/>
  <c r="L30" i="2" s="1"/>
  <c r="G40" i="2"/>
  <c r="L40" i="2" s="1"/>
  <c r="G38" i="2"/>
  <c r="L38" i="2" s="1"/>
  <c r="G33" i="2"/>
  <c r="L33" i="2" s="1"/>
  <c r="G39" i="2"/>
  <c r="L39" i="2" s="1"/>
  <c r="G34" i="2"/>
  <c r="L34" i="2" s="1"/>
  <c r="G29" i="2"/>
  <c r="L29" i="2" s="1"/>
  <c r="G32" i="2"/>
  <c r="L32" i="2" s="1"/>
  <c r="I3" i="2"/>
  <c r="K5" i="2"/>
  <c r="K7" i="2"/>
  <c r="K40" i="2"/>
  <c r="G19" i="2"/>
  <c r="L19" i="2" s="1"/>
  <c r="G11" i="2"/>
  <c r="L11" i="2" s="1"/>
  <c r="G7" i="2"/>
  <c r="L7" i="2" s="1"/>
  <c r="G5" i="2"/>
  <c r="L5" i="2" s="1"/>
  <c r="K37" i="2"/>
  <c r="K28" i="2"/>
  <c r="K26" i="2"/>
  <c r="K24" i="2"/>
  <c r="K22" i="2"/>
  <c r="K20" i="2"/>
  <c r="K18" i="2"/>
  <c r="K16" i="2"/>
  <c r="K14" i="2"/>
  <c r="K12" i="2"/>
  <c r="K10" i="2"/>
  <c r="K8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3" i="2"/>
  <c r="G26" i="2"/>
  <c r="L26" i="2" s="1"/>
  <c r="G15" i="2"/>
  <c r="L15" i="2" s="1"/>
  <c r="G13" i="2"/>
  <c r="L13" i="2" s="1"/>
  <c r="G10" i="2"/>
  <c r="L10" i="2" s="1"/>
  <c r="G4" i="2"/>
  <c r="K36" i="2"/>
  <c r="K30" i="2"/>
  <c r="K27" i="2"/>
  <c r="K25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K3" i="2" l="1"/>
  <c r="L4" i="2"/>
  <c r="G3" i="2"/>
  <c r="L3" i="2" s="1"/>
</calcChain>
</file>

<file path=xl/sharedStrings.xml><?xml version="1.0" encoding="utf-8"?>
<sst xmlns="http://schemas.openxmlformats.org/spreadsheetml/2006/main" count="117" uniqueCount="74">
  <si>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</si>
  <si>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</si>
  <si>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</si>
  <si>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</si>
  <si>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</si>
  <si>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</si>
  <si>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</si>
  <si>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</si>
  <si>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</si>
  <si>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</si>
  <si>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</si>
  <si>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</si>
  <si>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</si>
  <si>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</si>
  <si>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</si>
  <si>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</si>
  <si>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</si>
  <si>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</si>
  <si>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</si>
  <si>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</si>
  <si>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</si>
  <si>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</si>
  <si>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</si>
  <si>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</si>
  <si>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</si>
  <si>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</si>
  <si>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</si>
  <si>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</si>
  <si>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</si>
  <si>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</si>
  <si>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</si>
  <si>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</si>
  <si>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</si>
  <si>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</si>
  <si>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</si>
  <si>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</si>
  <si>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</si>
  <si>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</si>
  <si>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</si>
  <si>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</si>
  <si>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</si>
  <si>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</si>
  <si>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</si>
  <si>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</si>
  <si>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</si>
  <si>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</si>
  <si>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</si>
  <si>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</si>
  <si>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</si>
  <si>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</si>
  <si>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</si>
  <si>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</si>
  <si>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</si>
  <si>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</si>
  <si>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</si>
  <si>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</si>
  <si>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</si>
  <si>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</si>
  <si>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</si>
  <si>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</si>
  <si>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</si>
  <si>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</si>
  <si>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</si>
  <si>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</si>
  <si>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</si>
  <si>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</si>
  <si>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</si>
  <si>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</si>
  <si>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</si>
  <si>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</si>
  <si>
    <t>70-手机通信自营</t>
  </si>
  <si>
    <t>41-周转筐</t>
  </si>
  <si>
    <r>
      <t>74-</t>
    </r>
    <r>
      <rPr>
        <sz val="8"/>
        <color rgb="FF000000"/>
        <rFont val="宋体"/>
        <family val="3"/>
        <charset val="134"/>
      </rPr>
      <t>赠品</t>
    </r>
    <phoneticPr fontId="23" type="noConversion"/>
  </si>
  <si>
    <t>74-赠品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</si>
</sst>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</numFmts>
  <fonts count="57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10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34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5" fillId="0" borderId="0"/>
    <xf numFmtId="43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178" fontId="35" fillId="0" borderId="0" applyFont="0" applyFill="0" applyBorder="0" applyAlignment="0" applyProtection="0"/>
    <xf numFmtId="179" fontId="35" fillId="0" borderId="0" applyFon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1" applyNumberFormat="0" applyFill="0" applyAlignment="0" applyProtection="0"/>
    <xf numFmtId="0" fontId="41" fillId="0" borderId="2" applyNumberFormat="0" applyFill="0" applyAlignment="0" applyProtection="0"/>
    <xf numFmtId="0" fontId="42" fillId="0" borderId="3" applyNumberFormat="0" applyFill="0" applyAlignment="0" applyProtection="0"/>
    <xf numFmtId="0" fontId="42" fillId="0" borderId="0" applyNumberFormat="0" applyFill="0" applyBorder="0" applyAlignment="0" applyProtection="0"/>
    <xf numFmtId="0" fontId="45" fillId="2" borderId="0" applyNumberFormat="0" applyBorder="0" applyAlignment="0" applyProtection="0"/>
    <xf numFmtId="0" fontId="43" fillId="3" borderId="0" applyNumberFormat="0" applyBorder="0" applyAlignment="0" applyProtection="0"/>
    <xf numFmtId="0" fontId="52" fillId="4" borderId="0" applyNumberFormat="0" applyBorder="0" applyAlignment="0" applyProtection="0"/>
    <xf numFmtId="0" fontId="54" fillId="5" borderId="4" applyNumberFormat="0" applyAlignment="0" applyProtection="0"/>
    <xf numFmtId="0" fontId="53" fillId="6" borderId="5" applyNumberFormat="0" applyAlignment="0" applyProtection="0"/>
    <xf numFmtId="0" fontId="47" fillId="6" borderId="4" applyNumberFormat="0" applyAlignment="0" applyProtection="0"/>
    <xf numFmtId="0" fontId="51" fillId="0" borderId="6" applyNumberFormat="0" applyFill="0" applyAlignment="0" applyProtection="0"/>
    <xf numFmtId="0" fontId="48" fillId="7" borderId="7" applyNumberFormat="0" applyAlignment="0" applyProtection="0"/>
    <xf numFmtId="0" fontId="50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6" fillId="0" borderId="9" applyNumberFormat="0" applyFill="0" applyAlignment="0" applyProtection="0"/>
    <xf numFmtId="0" fontId="37" fillId="9" borderId="0" applyNumberFormat="0" applyBorder="0" applyAlignment="0" applyProtection="0"/>
    <xf numFmtId="0" fontId="36" fillId="10" borderId="0" applyNumberFormat="0" applyBorder="0" applyAlignment="0" applyProtection="0"/>
    <xf numFmtId="0" fontId="36" fillId="11" borderId="0" applyNumberFormat="0" applyBorder="0" applyAlignment="0" applyProtection="0"/>
    <xf numFmtId="0" fontId="37" fillId="12" borderId="0" applyNumberFormat="0" applyBorder="0" applyAlignment="0" applyProtection="0"/>
    <xf numFmtId="0" fontId="37" fillId="13" borderId="0" applyNumberFormat="0" applyBorder="0" applyAlignment="0" applyProtection="0"/>
    <xf numFmtId="0" fontId="36" fillId="14" borderId="0" applyNumberFormat="0" applyBorder="0" applyAlignment="0" applyProtection="0"/>
    <xf numFmtId="0" fontId="36" fillId="15" borderId="0" applyNumberFormat="0" applyBorder="0" applyAlignment="0" applyProtection="0"/>
    <xf numFmtId="0" fontId="37" fillId="16" borderId="0" applyNumberFormat="0" applyBorder="0" applyAlignment="0" applyProtection="0"/>
    <xf numFmtId="0" fontId="37" fillId="17" borderId="0" applyNumberFormat="0" applyBorder="0" applyAlignment="0" applyProtection="0"/>
    <xf numFmtId="0" fontId="36" fillId="18" borderId="0" applyNumberFormat="0" applyBorder="0" applyAlignment="0" applyProtection="0"/>
    <xf numFmtId="0" fontId="36" fillId="19" borderId="0" applyNumberFormat="0" applyBorder="0" applyAlignment="0" applyProtection="0"/>
    <xf numFmtId="0" fontId="37" fillId="20" borderId="0" applyNumberFormat="0" applyBorder="0" applyAlignment="0" applyProtection="0"/>
    <xf numFmtId="0" fontId="37" fillId="21" borderId="0" applyNumberFormat="0" applyBorder="0" applyAlignment="0" applyProtection="0"/>
    <xf numFmtId="0" fontId="36" fillId="22" borderId="0" applyNumberFormat="0" applyBorder="0" applyAlignment="0" applyProtection="0"/>
    <xf numFmtId="0" fontId="36" fillId="23" borderId="0" applyNumberFormat="0" applyBorder="0" applyAlignment="0" applyProtection="0"/>
    <xf numFmtId="0" fontId="37" fillId="24" borderId="0" applyNumberFormat="0" applyBorder="0" applyAlignment="0" applyProtection="0"/>
    <xf numFmtId="0" fontId="37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7" fillId="28" borderId="0" applyNumberFormat="0" applyBorder="0" applyAlignment="0" applyProtection="0"/>
    <xf numFmtId="0" fontId="37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7" fillId="32" borderId="0" applyNumberFormat="0" applyBorder="0" applyAlignment="0" applyProtection="0"/>
    <xf numFmtId="0" fontId="44" fillId="0" borderId="0" applyNumberFormat="0" applyFill="0" applyBorder="0" applyAlignment="0" applyProtection="0">
      <alignment vertical="top"/>
      <protection locked="0"/>
    </xf>
    <xf numFmtId="0" fontId="55" fillId="0" borderId="0" applyNumberFormat="0" applyFill="0" applyBorder="0" applyAlignment="0" applyProtection="0">
      <alignment vertical="top"/>
      <protection locked="0"/>
    </xf>
    <xf numFmtId="0" fontId="38" fillId="38" borderId="21">
      <alignment vertical="center"/>
    </xf>
  </cellStyleXfs>
  <cellXfs count="80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11" fontId="32" fillId="0" borderId="0" xfId="0" applyNumberFormat="1" applyFont="1" applyAlignment="1"/>
    <xf numFmtId="0" fontId="20" fillId="0" borderId="0" xfId="0" applyFont="1">
      <alignment vertical="center"/>
    </xf>
    <xf numFmtId="1" fontId="56" fillId="0" borderId="0" xfId="0" applyNumberFormat="1" applyFont="1" applyAlignment="1"/>
    <xf numFmtId="0" fontId="56" fillId="0" borderId="0" xfId="0" applyNumberFormat="1" applyFont="1" applyAlignment="1"/>
    <xf numFmtId="0" fontId="20" fillId="0" borderId="0" xfId="0" applyFont="1">
      <alignment vertical="center"/>
    </xf>
    <xf numFmtId="0" fontId="20" fillId="0" borderId="0" xfId="0" applyFont="1">
      <alignment vertical="center"/>
    </xf>
    <xf numFmtId="0" fontId="21" fillId="33" borderId="18" xfId="0" applyFont="1" applyFill="1" applyBorder="1" applyAlignment="1">
      <alignment vertical="center" wrapText="1"/>
    </xf>
    <xf numFmtId="49" fontId="21" fillId="33" borderId="18" xfId="0" applyNumberFormat="1" applyFont="1" applyFill="1" applyBorder="1" applyAlignment="1">
      <alignment horizontal="left" vertical="top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0" fontId="0" fillId="0" borderId="0" xfId="0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</cellXfs>
  <cellStyles count="110">
    <cellStyle name="20% - 着色 1" xfId="19" builtinId="30" customBuiltin="1"/>
    <cellStyle name="20% - 着色 1 2" xfId="84"/>
    <cellStyle name="20% - 着色 2" xfId="23" builtinId="34" customBuiltin="1"/>
    <cellStyle name="20% - 着色 2 2" xfId="88"/>
    <cellStyle name="20% - 着色 3" xfId="27" builtinId="38" customBuiltin="1"/>
    <cellStyle name="20% - 着色 3 2" xfId="92"/>
    <cellStyle name="20% - 着色 4" xfId="31" builtinId="42" customBuiltin="1"/>
    <cellStyle name="20% - 着色 4 2" xfId="96"/>
    <cellStyle name="20% - 着色 5" xfId="35" builtinId="46" customBuiltin="1"/>
    <cellStyle name="20% - 着色 5 2" xfId="100"/>
    <cellStyle name="20% - 着色 6" xfId="39" builtinId="50" customBuiltin="1"/>
    <cellStyle name="20% - 着色 6 2" xfId="104"/>
    <cellStyle name="40% - 着色 1" xfId="20" builtinId="31" customBuiltin="1"/>
    <cellStyle name="40% - 着色 1 2" xfId="85"/>
    <cellStyle name="40% - 着色 2" xfId="24" builtinId="35" customBuiltin="1"/>
    <cellStyle name="40% - 着色 2 2" xfId="89"/>
    <cellStyle name="40% - 着色 3" xfId="28" builtinId="39" customBuiltin="1"/>
    <cellStyle name="40% - 着色 3 2" xfId="93"/>
    <cellStyle name="40% - 着色 4" xfId="32" builtinId="43" customBuiltin="1"/>
    <cellStyle name="40% - 着色 4 2" xfId="97"/>
    <cellStyle name="40% - 着色 5" xfId="36" builtinId="47" customBuiltin="1"/>
    <cellStyle name="40% - 着色 5 2" xfId="101"/>
    <cellStyle name="40% - 着色 6" xfId="40" builtinId="51" customBuiltin="1"/>
    <cellStyle name="40% - 着色 6 2" xfId="105"/>
    <cellStyle name="60% - 着色 1" xfId="21" builtinId="32" customBuiltin="1"/>
    <cellStyle name="60% - 着色 1 2" xfId="86"/>
    <cellStyle name="60% - 着色 2" xfId="25" builtinId="36" customBuiltin="1"/>
    <cellStyle name="60% - 着色 2 2" xfId="90"/>
    <cellStyle name="60% - 着色 3" xfId="29" builtinId="40" customBuiltin="1"/>
    <cellStyle name="60% - 着色 3 2" xfId="94"/>
    <cellStyle name="60% - 着色 4" xfId="33" builtinId="44" customBuiltin="1"/>
    <cellStyle name="60% - 着色 4 2" xfId="98"/>
    <cellStyle name="60% - 着色 5" xfId="37" builtinId="48" customBuiltin="1"/>
    <cellStyle name="60% - 着色 5 2" xfId="102"/>
    <cellStyle name="60% - 着色 6" xfId="41" builtinId="52" customBuiltin="1"/>
    <cellStyle name="60% - 着色 6 2" xfId="106"/>
    <cellStyle name="OBI_ColHeader" xfId="109"/>
    <cellStyle name="标题" xfId="1" builtinId="15" customBuiltin="1"/>
    <cellStyle name="标题 1" xfId="2" builtinId="16" customBuiltin="1"/>
    <cellStyle name="标题 1 2" xfId="68"/>
    <cellStyle name="标题 2" xfId="3" builtinId="17" customBuiltin="1"/>
    <cellStyle name="标题 2 2" xfId="69"/>
    <cellStyle name="标题 3" xfId="4" builtinId="18" customBuiltin="1"/>
    <cellStyle name="标题 3 2" xfId="70"/>
    <cellStyle name="标题 4" xfId="5" builtinId="19" customBuiltin="1"/>
    <cellStyle name="标题 4 2" xfId="71"/>
    <cellStyle name="标题 5" xfId="53"/>
    <cellStyle name="标题 6" xfId="67"/>
    <cellStyle name="差" xfId="7" builtinId="27" customBuiltin="1"/>
    <cellStyle name="差 2" xfId="73"/>
    <cellStyle name="常规" xfId="0" builtinId="0"/>
    <cellStyle name="常规 10" xfId="52"/>
    <cellStyle name="常规 10 2" xfId="61"/>
    <cellStyle name="常规 11" xfId="62"/>
    <cellStyle name="常规 2" xfId="44"/>
    <cellStyle name="常规 3" xfId="45"/>
    <cellStyle name="常规 3 2" xfId="54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好" xfId="6" builtinId="26" customBuiltin="1"/>
    <cellStyle name="好 2" xfId="72"/>
    <cellStyle name="汇总" xfId="17" builtinId="25" customBuiltin="1"/>
    <cellStyle name="汇总 2" xfId="82"/>
    <cellStyle name="货币 2" xfId="65"/>
    <cellStyle name="货币[0] 2" xfId="66"/>
    <cellStyle name="计算" xfId="11" builtinId="22" customBuiltin="1"/>
    <cellStyle name="计算 2" xfId="77"/>
    <cellStyle name="检查单元格" xfId="13" builtinId="23" customBuiltin="1"/>
    <cellStyle name="检查单元格 2" xfId="79"/>
    <cellStyle name="解释性文本" xfId="16" builtinId="53" customBuiltin="1"/>
    <cellStyle name="解释性文本 2" xfId="81"/>
    <cellStyle name="警告文本" xfId="14" builtinId="11" customBuiltin="1"/>
    <cellStyle name="警告文本 2" xfId="80"/>
    <cellStyle name="链接单元格" xfId="12" builtinId="24" customBuiltin="1"/>
    <cellStyle name="链接单元格 2" xfId="78"/>
    <cellStyle name="千位分隔 2" xfId="63"/>
    <cellStyle name="千位分隔[0] 2" xfId="64"/>
    <cellStyle name="适中" xfId="8" builtinId="28" customBuiltin="1"/>
    <cellStyle name="适中 2" xfId="74"/>
    <cellStyle name="输出" xfId="10" builtinId="21" customBuiltin="1"/>
    <cellStyle name="输出 2" xfId="76"/>
    <cellStyle name="输入" xfId="9" builtinId="20" customBuiltin="1"/>
    <cellStyle name="输入 2" xfId="75"/>
    <cellStyle name="已访问的超链接" xfId="43" builtinId="9" customBuiltin="1"/>
    <cellStyle name="已访问的超链接 2" xfId="108"/>
    <cellStyle name="着色 1" xfId="18" builtinId="29" customBuiltin="1"/>
    <cellStyle name="着色 1 2" xfId="83"/>
    <cellStyle name="着色 2" xfId="22" builtinId="33" customBuiltin="1"/>
    <cellStyle name="着色 2 2" xfId="87"/>
    <cellStyle name="着色 3" xfId="26" builtinId="37" customBuiltin="1"/>
    <cellStyle name="着色 3 2" xfId="91"/>
    <cellStyle name="着色 4" xfId="30" builtinId="41" customBuiltin="1"/>
    <cellStyle name="着色 4 2" xfId="95"/>
    <cellStyle name="着色 5" xfId="34" builtinId="45" customBuiltin="1"/>
    <cellStyle name="着色 5 2" xfId="99"/>
    <cellStyle name="着色 6" xfId="38" builtinId="49" customBuiltin="1"/>
    <cellStyle name="着色 6 2" xfId="103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466" Type="http://schemas.openxmlformats.org/officeDocument/2006/relationships/image" Target="cid:70e25481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6f2111c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43" Type="http://schemas.openxmlformats.org/officeDocument/2006/relationships/hyperlink" Target="cid:b85e622f2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463" Type="http://schemas.openxmlformats.org/officeDocument/2006/relationships/hyperlink" Target="cid:cd46ec84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464" Type="http://schemas.openxmlformats.org/officeDocument/2006/relationships/image" Target="cid:cd46eca713" TargetMode="External"/><Relationship Id="rId303" Type="http://schemas.openxmlformats.org/officeDocument/2006/relationships/hyperlink" Target="cid:8584637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40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N9" sqref="N9"/>
    </sheetView>
  </sheetViews>
  <sheetFormatPr defaultRowHeight="11.25" x14ac:dyDescent="0.15"/>
  <cols>
    <col min="1" max="1" width="7.75" style="1" customWidth="1"/>
    <col min="2" max="2" width="4.5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3" x14ac:dyDescent="0.2">
      <c r="A1" s="5"/>
      <c r="B1" s="6"/>
      <c r="C1" s="7"/>
      <c r="D1" s="8"/>
      <c r="E1" s="9" t="s">
        <v>0</v>
      </c>
      <c r="F1" s="23" t="s">
        <v>1</v>
      </c>
      <c r="G1" s="10" t="s">
        <v>43</v>
      </c>
      <c r="H1" s="23" t="s">
        <v>2</v>
      </c>
      <c r="I1" s="17" t="s">
        <v>41</v>
      </c>
      <c r="J1" s="18" t="s">
        <v>42</v>
      </c>
      <c r="K1" s="19" t="s">
        <v>44</v>
      </c>
      <c r="L1" s="19" t="s">
        <v>45</v>
      </c>
    </row>
    <row r="2" spans="1:13" x14ac:dyDescent="0.15">
      <c r="A2" s="11" t="s">
        <v>3</v>
      </c>
      <c r="B2" s="12"/>
      <c r="C2" s="41" t="s">
        <v>4</v>
      </c>
      <c r="D2" s="41"/>
      <c r="E2" s="13"/>
      <c r="F2" s="24"/>
      <c r="G2" s="14"/>
      <c r="H2" s="24"/>
      <c r="I2" s="20"/>
      <c r="J2" s="21"/>
      <c r="K2" s="22"/>
      <c r="L2" s="22"/>
    </row>
    <row r="3" spans="1:13" x14ac:dyDescent="0.15">
      <c r="A3" s="43" t="s">
        <v>5</v>
      </c>
      <c r="B3" s="43"/>
      <c r="C3" s="43"/>
      <c r="D3" s="43"/>
      <c r="E3" s="15">
        <f>SUM(E4:E40)</f>
        <v>30647019.359200004</v>
      </c>
      <c r="F3" s="25">
        <f>RA!I7</f>
        <v>1108486.5766</v>
      </c>
      <c r="G3" s="16">
        <f>SUM(G4:G40)</f>
        <v>29538532.782599997</v>
      </c>
      <c r="H3" s="27">
        <f>RA!J7</f>
        <v>3.6169474218942002</v>
      </c>
      <c r="I3" s="20">
        <f>SUM(I4:I40)</f>
        <v>30647025.633954305</v>
      </c>
      <c r="J3" s="21">
        <f>SUM(J4:J40)</f>
        <v>29538529.424599547</v>
      </c>
      <c r="K3" s="22">
        <f>E3-I3</f>
        <v>-6.2747543007135391</v>
      </c>
      <c r="L3" s="22">
        <f>G3-J3</f>
        <v>3.3580004498362541</v>
      </c>
    </row>
    <row r="4" spans="1:13" x14ac:dyDescent="0.15">
      <c r="A4" s="44">
        <f>RA!A8</f>
        <v>42218</v>
      </c>
      <c r="B4" s="12">
        <v>12</v>
      </c>
      <c r="C4" s="42" t="s">
        <v>6</v>
      </c>
      <c r="D4" s="42"/>
      <c r="E4" s="15">
        <f>VLOOKUP(C4,RA!B8:D36,3,0)</f>
        <v>880727.20959999994</v>
      </c>
      <c r="F4" s="25">
        <f>VLOOKUP(C4,RA!B8:I39,8,0)</f>
        <v>139157.8634</v>
      </c>
      <c r="G4" s="16">
        <f t="shared" ref="G4:G40" si="0">E4-F4</f>
        <v>741569.34619999991</v>
      </c>
      <c r="H4" s="27">
        <f>RA!J8</f>
        <v>15.8003365722289</v>
      </c>
      <c r="I4" s="20">
        <f>VLOOKUP(B4,RMS!B:D,3,FALSE)</f>
        <v>880727.98777948704</v>
      </c>
      <c r="J4" s="21">
        <f>VLOOKUP(B4,RMS!B:E,4,FALSE)</f>
        <v>741569.36684359005</v>
      </c>
      <c r="K4" s="22">
        <f t="shared" ref="K4:K40" si="1">E4-I4</f>
        <v>-0.77817948709707707</v>
      </c>
      <c r="L4" s="22">
        <f t="shared" ref="L4:L40" si="2">G4-J4</f>
        <v>-2.0643590134568512E-2</v>
      </c>
    </row>
    <row r="5" spans="1:13" x14ac:dyDescent="0.15">
      <c r="A5" s="44"/>
      <c r="B5" s="12">
        <v>13</v>
      </c>
      <c r="C5" s="42" t="s">
        <v>7</v>
      </c>
      <c r="D5" s="42"/>
      <c r="E5" s="15">
        <f>VLOOKUP(C5,RA!B8:D37,3,0)</f>
        <v>120346.0724</v>
      </c>
      <c r="F5" s="25">
        <f>VLOOKUP(C5,RA!B9:I40,8,0)</f>
        <v>24234.3698</v>
      </c>
      <c r="G5" s="16">
        <f t="shared" si="0"/>
        <v>96111.702600000004</v>
      </c>
      <c r="H5" s="27">
        <f>RA!J9</f>
        <v>20.137233660148901</v>
      </c>
      <c r="I5" s="20">
        <f>VLOOKUP(B5,RMS!B:D,3,FALSE)</f>
        <v>120346.10852722199</v>
      </c>
      <c r="J5" s="21">
        <f>VLOOKUP(B5,RMS!B:E,4,FALSE)</f>
        <v>96111.732182709296</v>
      </c>
      <c r="K5" s="22">
        <f t="shared" si="1"/>
        <v>-3.6127221988863312E-2</v>
      </c>
      <c r="L5" s="22">
        <f t="shared" si="2"/>
        <v>-2.9582709292299114E-2</v>
      </c>
      <c r="M5" s="34"/>
    </row>
    <row r="6" spans="1:13" x14ac:dyDescent="0.15">
      <c r="A6" s="44"/>
      <c r="B6" s="12">
        <v>14</v>
      </c>
      <c r="C6" s="42" t="s">
        <v>8</v>
      </c>
      <c r="D6" s="42"/>
      <c r="E6" s="15">
        <f>VLOOKUP(C6,RA!B10:D38,3,0)</f>
        <v>223129.76120000001</v>
      </c>
      <c r="F6" s="25">
        <f>VLOOKUP(C6,RA!B10:I41,8,0)</f>
        <v>57008.953999999998</v>
      </c>
      <c r="G6" s="16">
        <f t="shared" si="0"/>
        <v>166120.80720000001</v>
      </c>
      <c r="H6" s="27">
        <f>RA!J10</f>
        <v>25.5496862872096</v>
      </c>
      <c r="I6" s="20">
        <f>VLOOKUP(B6,RMS!B:D,3,FALSE)</f>
        <v>223132.46215384599</v>
      </c>
      <c r="J6" s="21">
        <f>VLOOKUP(B6,RMS!B:E,4,FALSE)</f>
        <v>166120.80759059801</v>
      </c>
      <c r="K6" s="22">
        <f>E6-I6</f>
        <v>-2.7009538459824398</v>
      </c>
      <c r="L6" s="22">
        <f t="shared" si="2"/>
        <v>-3.9059799746610224E-4</v>
      </c>
      <c r="M6" s="34"/>
    </row>
    <row r="7" spans="1:13" x14ac:dyDescent="0.15">
      <c r="A7" s="44"/>
      <c r="B7" s="12">
        <v>15</v>
      </c>
      <c r="C7" s="42" t="s">
        <v>9</v>
      </c>
      <c r="D7" s="42"/>
      <c r="E7" s="15">
        <f>VLOOKUP(C7,RA!B10:D39,3,0)</f>
        <v>67392.753400000001</v>
      </c>
      <c r="F7" s="25">
        <f>VLOOKUP(C7,RA!B11:I42,8,0)</f>
        <v>10233.4534</v>
      </c>
      <c r="G7" s="16">
        <f t="shared" si="0"/>
        <v>57159.3</v>
      </c>
      <c r="H7" s="27">
        <f>RA!J11</f>
        <v>15.184797895496001</v>
      </c>
      <c r="I7" s="20">
        <f>VLOOKUP(B7,RMS!B:D,3,FALSE)</f>
        <v>67392.815163247898</v>
      </c>
      <c r="J7" s="21">
        <f>VLOOKUP(B7,RMS!B:E,4,FALSE)</f>
        <v>57159.300375213701</v>
      </c>
      <c r="K7" s="22">
        <f t="shared" si="1"/>
        <v>-6.176324789703358E-2</v>
      </c>
      <c r="L7" s="22">
        <f t="shared" si="2"/>
        <v>-3.7521369813475758E-4</v>
      </c>
      <c r="M7" s="34"/>
    </row>
    <row r="8" spans="1:13" x14ac:dyDescent="0.15">
      <c r="A8" s="44"/>
      <c r="B8" s="12">
        <v>16</v>
      </c>
      <c r="C8" s="42" t="s">
        <v>10</v>
      </c>
      <c r="D8" s="42"/>
      <c r="E8" s="15">
        <f>VLOOKUP(C8,RA!B12:D39,3,0)</f>
        <v>332368.53749999998</v>
      </c>
      <c r="F8" s="25">
        <f>VLOOKUP(C8,RA!B12:I43,8,0)</f>
        <v>-41903.133500000004</v>
      </c>
      <c r="G8" s="16">
        <f t="shared" si="0"/>
        <v>374271.67099999997</v>
      </c>
      <c r="H8" s="27">
        <f>RA!J12</f>
        <v>-12.6074308402311</v>
      </c>
      <c r="I8" s="20">
        <f>VLOOKUP(B8,RMS!B:D,3,FALSE)</f>
        <v>332368.55031794898</v>
      </c>
      <c r="J8" s="21">
        <f>VLOOKUP(B8,RMS!B:E,4,FALSE)</f>
        <v>374271.67145384598</v>
      </c>
      <c r="K8" s="22">
        <f t="shared" si="1"/>
        <v>-1.2817948998417705E-2</v>
      </c>
      <c r="L8" s="22">
        <f t="shared" si="2"/>
        <v>-4.5384600525721908E-4</v>
      </c>
      <c r="M8" s="34"/>
    </row>
    <row r="9" spans="1:13" x14ac:dyDescent="0.15">
      <c r="A9" s="44"/>
      <c r="B9" s="12">
        <v>17</v>
      </c>
      <c r="C9" s="42" t="s">
        <v>11</v>
      </c>
      <c r="D9" s="42"/>
      <c r="E9" s="15">
        <f>VLOOKUP(C9,RA!B12:D40,3,0)</f>
        <v>354666.97629999998</v>
      </c>
      <c r="F9" s="25">
        <f>VLOOKUP(C9,RA!B13:I44,8,0)</f>
        <v>74300.850099999996</v>
      </c>
      <c r="G9" s="16">
        <f t="shared" si="0"/>
        <v>280366.1262</v>
      </c>
      <c r="H9" s="27">
        <f>RA!J13</f>
        <v>20.949469520712199</v>
      </c>
      <c r="I9" s="20">
        <f>VLOOKUP(B9,RMS!B:D,3,FALSE)</f>
        <v>354667.14361965802</v>
      </c>
      <c r="J9" s="21">
        <f>VLOOKUP(B9,RMS!B:E,4,FALSE)</f>
        <v>280366.12236581201</v>
      </c>
      <c r="K9" s="22">
        <f t="shared" si="1"/>
        <v>-0.16731965803774074</v>
      </c>
      <c r="L9" s="22">
        <f t="shared" si="2"/>
        <v>3.8341879844665527E-3</v>
      </c>
      <c r="M9" s="34"/>
    </row>
    <row r="10" spans="1:13" x14ac:dyDescent="0.15">
      <c r="A10" s="44"/>
      <c r="B10" s="12">
        <v>18</v>
      </c>
      <c r="C10" s="42" t="s">
        <v>12</v>
      </c>
      <c r="D10" s="42"/>
      <c r="E10" s="15">
        <f>VLOOKUP(C10,RA!B14:D41,3,0)</f>
        <v>261886.65210000001</v>
      </c>
      <c r="F10" s="25">
        <f>VLOOKUP(C10,RA!B14:I45,8,0)</f>
        <v>42986.6705</v>
      </c>
      <c r="G10" s="16">
        <f t="shared" si="0"/>
        <v>218899.9816</v>
      </c>
      <c r="H10" s="27">
        <f>RA!J14</f>
        <v>16.414227359547102</v>
      </c>
      <c r="I10" s="20">
        <f>VLOOKUP(B10,RMS!B:D,3,FALSE)</f>
        <v>261886.65753931599</v>
      </c>
      <c r="J10" s="21">
        <f>VLOOKUP(B10,RMS!B:E,4,FALSE)</f>
        <v>218899.98331709401</v>
      </c>
      <c r="K10" s="22">
        <f t="shared" si="1"/>
        <v>-5.4393159807659686E-3</v>
      </c>
      <c r="L10" s="22">
        <f t="shared" si="2"/>
        <v>-1.7170940118376166E-3</v>
      </c>
      <c r="M10" s="34"/>
    </row>
    <row r="11" spans="1:13" x14ac:dyDescent="0.15">
      <c r="A11" s="44"/>
      <c r="B11" s="12">
        <v>19</v>
      </c>
      <c r="C11" s="42" t="s">
        <v>13</v>
      </c>
      <c r="D11" s="42"/>
      <c r="E11" s="15">
        <f>VLOOKUP(C11,RA!B14:D42,3,0)</f>
        <v>436028.9326</v>
      </c>
      <c r="F11" s="25">
        <f>VLOOKUP(C11,RA!B15:I46,8,0)</f>
        <v>17208.574499999999</v>
      </c>
      <c r="G11" s="16">
        <f t="shared" si="0"/>
        <v>418820.35810000001</v>
      </c>
      <c r="H11" s="27">
        <f>RA!J15</f>
        <v>3.9466588598575001</v>
      </c>
      <c r="I11" s="20">
        <f>VLOOKUP(B11,RMS!B:D,3,FALSE)</f>
        <v>436029.00808376097</v>
      </c>
      <c r="J11" s="21">
        <f>VLOOKUP(B11,RMS!B:E,4,FALSE)</f>
        <v>418820.35591282102</v>
      </c>
      <c r="K11" s="22">
        <f t="shared" si="1"/>
        <v>-7.5483760971110314E-2</v>
      </c>
      <c r="L11" s="22">
        <f t="shared" si="2"/>
        <v>2.187178994063288E-3</v>
      </c>
      <c r="M11" s="34"/>
    </row>
    <row r="12" spans="1:13" x14ac:dyDescent="0.15">
      <c r="A12" s="44"/>
      <c r="B12" s="12">
        <v>21</v>
      </c>
      <c r="C12" s="42" t="s">
        <v>14</v>
      </c>
      <c r="D12" s="42"/>
      <c r="E12" s="15">
        <f>VLOOKUP(C12,RA!B16:D43,3,0)</f>
        <v>1923284.6953</v>
      </c>
      <c r="F12" s="25">
        <f>VLOOKUP(C12,RA!B16:I47,8,0)</f>
        <v>-50082.780299999999</v>
      </c>
      <c r="G12" s="16">
        <f t="shared" si="0"/>
        <v>1973367.4756</v>
      </c>
      <c r="H12" s="27">
        <f>RA!J16</f>
        <v>-2.6040232328780601</v>
      </c>
      <c r="I12" s="20">
        <f>VLOOKUP(B12,RMS!B:D,3,FALSE)</f>
        <v>1923284.0144495701</v>
      </c>
      <c r="J12" s="21">
        <f>VLOOKUP(B12,RMS!B:E,4,FALSE)</f>
        <v>1973367.4765854699</v>
      </c>
      <c r="K12" s="22">
        <f t="shared" si="1"/>
        <v>0.68085042992606759</v>
      </c>
      <c r="L12" s="22">
        <f t="shared" si="2"/>
        <v>-9.8546990193426609E-4</v>
      </c>
      <c r="M12" s="34"/>
    </row>
    <row r="13" spans="1:13" x14ac:dyDescent="0.15">
      <c r="A13" s="44"/>
      <c r="B13" s="12">
        <v>22</v>
      </c>
      <c r="C13" s="42" t="s">
        <v>15</v>
      </c>
      <c r="D13" s="42"/>
      <c r="E13" s="15">
        <f>VLOOKUP(C13,RA!B16:D44,3,0)</f>
        <v>611543.95259999996</v>
      </c>
      <c r="F13" s="25">
        <f>VLOOKUP(C13,RA!B17:I48,8,0)</f>
        <v>38575.269099999998</v>
      </c>
      <c r="G13" s="16">
        <f t="shared" si="0"/>
        <v>572968.68349999993</v>
      </c>
      <c r="H13" s="27">
        <f>RA!J17</f>
        <v>6.3078490002224603</v>
      </c>
      <c r="I13" s="20">
        <f>VLOOKUP(B13,RMS!B:D,3,FALSE)</f>
        <v>611544.27730683796</v>
      </c>
      <c r="J13" s="21">
        <f>VLOOKUP(B13,RMS!B:E,4,FALSE)</f>
        <v>572968.68146153796</v>
      </c>
      <c r="K13" s="22">
        <f t="shared" si="1"/>
        <v>-0.32470683800056577</v>
      </c>
      <c r="L13" s="22">
        <f t="shared" si="2"/>
        <v>2.0384619710966945E-3</v>
      </c>
      <c r="M13" s="34"/>
    </row>
    <row r="14" spans="1:13" x14ac:dyDescent="0.15">
      <c r="A14" s="44"/>
      <c r="B14" s="12">
        <v>23</v>
      </c>
      <c r="C14" s="42" t="s">
        <v>16</v>
      </c>
      <c r="D14" s="42"/>
      <c r="E14" s="15">
        <f>VLOOKUP(C14,RA!B18:D45,3,0)</f>
        <v>2402762.0665000002</v>
      </c>
      <c r="F14" s="25">
        <f>VLOOKUP(C14,RA!B18:I49,8,0)</f>
        <v>122946.78230000001</v>
      </c>
      <c r="G14" s="16">
        <f t="shared" si="0"/>
        <v>2279815.2842000001</v>
      </c>
      <c r="H14" s="27">
        <f>RA!J18</f>
        <v>5.1168937621481296</v>
      </c>
      <c r="I14" s="20">
        <f>VLOOKUP(B14,RMS!B:D,3,FALSE)</f>
        <v>2402763.0696435501</v>
      </c>
      <c r="J14" s="21">
        <f>VLOOKUP(B14,RMS!B:E,4,FALSE)</f>
        <v>2279815.2803796702</v>
      </c>
      <c r="K14" s="22">
        <f t="shared" si="1"/>
        <v>-1.0031435498967767</v>
      </c>
      <c r="L14" s="22">
        <f t="shared" si="2"/>
        <v>3.8203299045562744E-3</v>
      </c>
      <c r="M14" s="34"/>
    </row>
    <row r="15" spans="1:13" x14ac:dyDescent="0.15">
      <c r="A15" s="44"/>
      <c r="B15" s="12">
        <v>24</v>
      </c>
      <c r="C15" s="42" t="s">
        <v>17</v>
      </c>
      <c r="D15" s="42"/>
      <c r="E15" s="15">
        <f>VLOOKUP(C15,RA!B18:D46,3,0)</f>
        <v>1181595.5042000001</v>
      </c>
      <c r="F15" s="25">
        <f>VLOOKUP(C15,RA!B19:I50,8,0)</f>
        <v>-56929.553</v>
      </c>
      <c r="G15" s="16">
        <f t="shared" si="0"/>
        <v>1238525.0572000002</v>
      </c>
      <c r="H15" s="27">
        <f>RA!J19</f>
        <v>-4.8180238328296801</v>
      </c>
      <c r="I15" s="20">
        <f>VLOOKUP(B15,RMS!B:D,3,FALSE)</f>
        <v>1181595.59747863</v>
      </c>
      <c r="J15" s="21">
        <f>VLOOKUP(B15,RMS!B:E,4,FALSE)</f>
        <v>1238525.05956581</v>
      </c>
      <c r="K15" s="22">
        <f t="shared" si="1"/>
        <v>-9.3278629938140512E-2</v>
      </c>
      <c r="L15" s="22">
        <f t="shared" si="2"/>
        <v>-2.365809865295887E-3</v>
      </c>
      <c r="M15" s="34"/>
    </row>
    <row r="16" spans="1:13" x14ac:dyDescent="0.15">
      <c r="A16" s="44"/>
      <c r="B16" s="12">
        <v>25</v>
      </c>
      <c r="C16" s="42" t="s">
        <v>18</v>
      </c>
      <c r="D16" s="42"/>
      <c r="E16" s="15">
        <f>VLOOKUP(C16,RA!B20:D47,3,0)</f>
        <v>2240654.2743000002</v>
      </c>
      <c r="F16" s="25">
        <f>VLOOKUP(C16,RA!B20:I51,8,0)</f>
        <v>-13651.076499999999</v>
      </c>
      <c r="G16" s="16">
        <f t="shared" si="0"/>
        <v>2254305.3508000001</v>
      </c>
      <c r="H16" s="27">
        <f>RA!J20</f>
        <v>-0.60924510561830103</v>
      </c>
      <c r="I16" s="20">
        <f>VLOOKUP(B16,RMS!B:D,3,FALSE)</f>
        <v>2240654.1913000001</v>
      </c>
      <c r="J16" s="21">
        <f>VLOOKUP(B16,RMS!B:E,4,FALSE)</f>
        <v>2254305.3508000001</v>
      </c>
      <c r="K16" s="22">
        <f t="shared" si="1"/>
        <v>8.3000000100582838E-2</v>
      </c>
      <c r="L16" s="22">
        <f t="shared" si="2"/>
        <v>0</v>
      </c>
      <c r="M16" s="34"/>
    </row>
    <row r="17" spans="1:13" x14ac:dyDescent="0.15">
      <c r="A17" s="44"/>
      <c r="B17" s="12">
        <v>26</v>
      </c>
      <c r="C17" s="42" t="s">
        <v>19</v>
      </c>
      <c r="D17" s="42"/>
      <c r="E17" s="15">
        <f>VLOOKUP(C17,RA!B20:D48,3,0)</f>
        <v>514967.65019999997</v>
      </c>
      <c r="F17" s="25">
        <f>VLOOKUP(C17,RA!B21:I52,8,0)</f>
        <v>57026.842499999999</v>
      </c>
      <c r="G17" s="16">
        <f t="shared" si="0"/>
        <v>457940.8077</v>
      </c>
      <c r="H17" s="27">
        <f>RA!J21</f>
        <v>11.073868907659</v>
      </c>
      <c r="I17" s="20">
        <f>VLOOKUP(B17,RMS!B:D,3,FALSE)</f>
        <v>514966.94542488502</v>
      </c>
      <c r="J17" s="21">
        <f>VLOOKUP(B17,RMS!B:E,4,FALSE)</f>
        <v>457940.80736866302</v>
      </c>
      <c r="K17" s="22">
        <f t="shared" si="1"/>
        <v>0.70477511495118961</v>
      </c>
      <c r="L17" s="22">
        <f t="shared" si="2"/>
        <v>3.3133698161691427E-4</v>
      </c>
      <c r="M17" s="34"/>
    </row>
    <row r="18" spans="1:13" x14ac:dyDescent="0.15">
      <c r="A18" s="44"/>
      <c r="B18" s="12">
        <v>27</v>
      </c>
      <c r="C18" s="42" t="s">
        <v>20</v>
      </c>
      <c r="D18" s="42"/>
      <c r="E18" s="15">
        <f>VLOOKUP(C18,RA!B22:D49,3,0)</f>
        <v>1883470.5475000001</v>
      </c>
      <c r="F18" s="25">
        <f>VLOOKUP(C18,RA!B22:I53,8,0)</f>
        <v>177438.1655</v>
      </c>
      <c r="G18" s="16">
        <f t="shared" si="0"/>
        <v>1706032.3820000002</v>
      </c>
      <c r="H18" s="27">
        <f>RA!J22</f>
        <v>9.4208091406324499</v>
      </c>
      <c r="I18" s="20">
        <f>VLOOKUP(B18,RMS!B:D,3,FALSE)</f>
        <v>1883471.3169</v>
      </c>
      <c r="J18" s="21">
        <f>VLOOKUP(B18,RMS!B:E,4,FALSE)</f>
        <v>1706032.3870000001</v>
      </c>
      <c r="K18" s="22">
        <f t="shared" si="1"/>
        <v>-0.76939999987371266</v>
      </c>
      <c r="L18" s="22">
        <f t="shared" si="2"/>
        <v>-4.999999888241291E-3</v>
      </c>
      <c r="M18" s="34"/>
    </row>
    <row r="19" spans="1:13" x14ac:dyDescent="0.15">
      <c r="A19" s="44"/>
      <c r="B19" s="12">
        <v>29</v>
      </c>
      <c r="C19" s="42" t="s">
        <v>21</v>
      </c>
      <c r="D19" s="42"/>
      <c r="E19" s="15">
        <f>VLOOKUP(C19,RA!B22:D50,3,0)</f>
        <v>4935697.5436000004</v>
      </c>
      <c r="F19" s="25">
        <f>VLOOKUP(C19,RA!B23:I54,8,0)</f>
        <v>185244.7199</v>
      </c>
      <c r="G19" s="16">
        <f t="shared" si="0"/>
        <v>4750452.8237000005</v>
      </c>
      <c r="H19" s="27">
        <f>RA!J23</f>
        <v>3.75316190393802</v>
      </c>
      <c r="I19" s="20">
        <f>VLOOKUP(B19,RMS!B:D,3,FALSE)</f>
        <v>4935698.9559299098</v>
      </c>
      <c r="J19" s="21">
        <f>VLOOKUP(B19,RMS!B:E,4,FALSE)</f>
        <v>4750452.8581264997</v>
      </c>
      <c r="K19" s="22">
        <f t="shared" si="1"/>
        <v>-1.4123299093917012</v>
      </c>
      <c r="L19" s="22">
        <f t="shared" si="2"/>
        <v>-3.4426499158143997E-2</v>
      </c>
      <c r="M19" s="34"/>
    </row>
    <row r="20" spans="1:13" x14ac:dyDescent="0.15">
      <c r="A20" s="44"/>
      <c r="B20" s="12">
        <v>31</v>
      </c>
      <c r="C20" s="42" t="s">
        <v>22</v>
      </c>
      <c r="D20" s="42"/>
      <c r="E20" s="15">
        <f>VLOOKUP(C20,RA!B24:D51,3,0)</f>
        <v>357274.4204</v>
      </c>
      <c r="F20" s="25">
        <f>VLOOKUP(C20,RA!B24:I55,8,0)</f>
        <v>49048.494500000001</v>
      </c>
      <c r="G20" s="16">
        <f t="shared" si="0"/>
        <v>308225.92590000003</v>
      </c>
      <c r="H20" s="27">
        <f>RA!J24</f>
        <v>13.728521186903301</v>
      </c>
      <c r="I20" s="20">
        <f>VLOOKUP(B20,RMS!B:D,3,FALSE)</f>
        <v>357274.51828562102</v>
      </c>
      <c r="J20" s="21">
        <f>VLOOKUP(B20,RMS!B:E,4,FALSE)</f>
        <v>308225.90871627798</v>
      </c>
      <c r="K20" s="22">
        <f t="shared" si="1"/>
        <v>-9.7885621013119817E-2</v>
      </c>
      <c r="L20" s="22">
        <f t="shared" si="2"/>
        <v>1.7183722055051476E-2</v>
      </c>
      <c r="M20" s="34"/>
    </row>
    <row r="21" spans="1:13" x14ac:dyDescent="0.15">
      <c r="A21" s="44"/>
      <c r="B21" s="12">
        <v>32</v>
      </c>
      <c r="C21" s="42" t="s">
        <v>23</v>
      </c>
      <c r="D21" s="42"/>
      <c r="E21" s="15">
        <f>VLOOKUP(C21,RA!B24:D52,3,0)</f>
        <v>428503.03210000001</v>
      </c>
      <c r="F21" s="25">
        <f>VLOOKUP(C21,RA!B25:I56,8,0)</f>
        <v>32094.1224</v>
      </c>
      <c r="G21" s="16">
        <f t="shared" si="0"/>
        <v>396408.90970000002</v>
      </c>
      <c r="H21" s="27">
        <f>RA!J25</f>
        <v>7.4898238742241103</v>
      </c>
      <c r="I21" s="20">
        <f>VLOOKUP(B21,RMS!B:D,3,FALSE)</f>
        <v>428503.02966349002</v>
      </c>
      <c r="J21" s="21">
        <f>VLOOKUP(B21,RMS!B:E,4,FALSE)</f>
        <v>396408.89940373698</v>
      </c>
      <c r="K21" s="22">
        <f t="shared" si="1"/>
        <v>2.4365099961869419E-3</v>
      </c>
      <c r="L21" s="22">
        <f t="shared" si="2"/>
        <v>1.0296263033524156E-2</v>
      </c>
      <c r="M21" s="34"/>
    </row>
    <row r="22" spans="1:13" x14ac:dyDescent="0.15">
      <c r="A22" s="44"/>
      <c r="B22" s="12">
        <v>33</v>
      </c>
      <c r="C22" s="42" t="s">
        <v>24</v>
      </c>
      <c r="D22" s="42"/>
      <c r="E22" s="15">
        <f>VLOOKUP(C22,RA!B26:D53,3,0)</f>
        <v>1086510.4288999999</v>
      </c>
      <c r="F22" s="25">
        <f>VLOOKUP(C22,RA!B26:I57,8,0)</f>
        <v>132153.9368</v>
      </c>
      <c r="G22" s="16">
        <f t="shared" si="0"/>
        <v>954356.49209999992</v>
      </c>
      <c r="H22" s="27">
        <f>RA!J26</f>
        <v>12.163154009832599</v>
      </c>
      <c r="I22" s="20">
        <f>VLOOKUP(B22,RMS!B:D,3,FALSE)</f>
        <v>1086510.0581773999</v>
      </c>
      <c r="J22" s="21">
        <f>VLOOKUP(B22,RMS!B:E,4,FALSE)</f>
        <v>954356.39703069103</v>
      </c>
      <c r="K22" s="22">
        <f t="shared" si="1"/>
        <v>0.37072260002605617</v>
      </c>
      <c r="L22" s="22">
        <f t="shared" si="2"/>
        <v>9.5069308881647885E-2</v>
      </c>
      <c r="M22" s="34"/>
    </row>
    <row r="23" spans="1:13" x14ac:dyDescent="0.15">
      <c r="A23" s="44"/>
      <c r="B23" s="12">
        <v>34</v>
      </c>
      <c r="C23" s="42" t="s">
        <v>25</v>
      </c>
      <c r="D23" s="42"/>
      <c r="E23" s="15">
        <f>VLOOKUP(C23,RA!B26:D54,3,0)</f>
        <v>267387.54879999999</v>
      </c>
      <c r="F23" s="25">
        <f>VLOOKUP(C23,RA!B27:I58,8,0)</f>
        <v>73084.811799999996</v>
      </c>
      <c r="G23" s="16">
        <f t="shared" si="0"/>
        <v>194302.73699999999</v>
      </c>
      <c r="H23" s="27">
        <f>RA!J27</f>
        <v>27.332915136847198</v>
      </c>
      <c r="I23" s="20">
        <f>VLOOKUP(B23,RMS!B:D,3,FALSE)</f>
        <v>267387.43374132802</v>
      </c>
      <c r="J23" s="21">
        <f>VLOOKUP(B23,RMS!B:E,4,FALSE)</f>
        <v>194302.74526328899</v>
      </c>
      <c r="K23" s="22">
        <f t="shared" si="1"/>
        <v>0.11505867197411135</v>
      </c>
      <c r="L23" s="22">
        <f t="shared" si="2"/>
        <v>-8.2632889971137047E-3</v>
      </c>
      <c r="M23" s="34"/>
    </row>
    <row r="24" spans="1:13" x14ac:dyDescent="0.15">
      <c r="A24" s="44"/>
      <c r="B24" s="12">
        <v>35</v>
      </c>
      <c r="C24" s="42" t="s">
        <v>26</v>
      </c>
      <c r="D24" s="42"/>
      <c r="E24" s="15">
        <f>VLOOKUP(C24,RA!B28:D55,3,0)</f>
        <v>1309300.1673999999</v>
      </c>
      <c r="F24" s="25">
        <f>VLOOKUP(C24,RA!B28:I59,8,0)</f>
        <v>1398.8288</v>
      </c>
      <c r="G24" s="16">
        <f t="shared" si="0"/>
        <v>1307901.3385999999</v>
      </c>
      <c r="H24" s="27">
        <f>RA!J28</f>
        <v>0.106837899729119</v>
      </c>
      <c r="I24" s="20">
        <f>VLOOKUP(B24,RMS!B:D,3,FALSE)</f>
        <v>1309300.16640442</v>
      </c>
      <c r="J24" s="21">
        <f>VLOOKUP(B24,RMS!B:E,4,FALSE)</f>
        <v>1307901.3204513299</v>
      </c>
      <c r="K24" s="22">
        <f t="shared" si="1"/>
        <v>9.9557987414300442E-4</v>
      </c>
      <c r="L24" s="22">
        <f t="shared" si="2"/>
        <v>1.8148669973015785E-2</v>
      </c>
      <c r="M24" s="34"/>
    </row>
    <row r="25" spans="1:13" x14ac:dyDescent="0.15">
      <c r="A25" s="44"/>
      <c r="B25" s="12">
        <v>36</v>
      </c>
      <c r="C25" s="42" t="s">
        <v>27</v>
      </c>
      <c r="D25" s="42"/>
      <c r="E25" s="15">
        <f>VLOOKUP(C25,RA!B28:D56,3,0)</f>
        <v>764565.54619999998</v>
      </c>
      <c r="F25" s="25">
        <f>VLOOKUP(C25,RA!B29:I60,8,0)</f>
        <v>112156.6244</v>
      </c>
      <c r="G25" s="16">
        <f t="shared" si="0"/>
        <v>652408.92180000001</v>
      </c>
      <c r="H25" s="27">
        <f>RA!J29</f>
        <v>14.669327562226</v>
      </c>
      <c r="I25" s="20">
        <f>VLOOKUP(B25,RMS!B:D,3,FALSE)</f>
        <v>764565.54499645997</v>
      </c>
      <c r="J25" s="21">
        <f>VLOOKUP(B25,RMS!B:E,4,FALSE)</f>
        <v>652408.86389244802</v>
      </c>
      <c r="K25" s="22">
        <f t="shared" si="1"/>
        <v>1.203540014103055E-3</v>
      </c>
      <c r="L25" s="22">
        <f t="shared" si="2"/>
        <v>5.7907551992684603E-2</v>
      </c>
      <c r="M25" s="34"/>
    </row>
    <row r="26" spans="1:13" x14ac:dyDescent="0.15">
      <c r="A26" s="44"/>
      <c r="B26" s="12">
        <v>37</v>
      </c>
      <c r="C26" s="42" t="s">
        <v>28</v>
      </c>
      <c r="D26" s="42"/>
      <c r="E26" s="15">
        <f>VLOOKUP(C26,RA!B30:D57,3,0)</f>
        <v>2088849.7294000001</v>
      </c>
      <c r="F26" s="25">
        <f>VLOOKUP(C26,RA!B30:I61,8,0)</f>
        <v>177296.78150000001</v>
      </c>
      <c r="G26" s="16">
        <f t="shared" si="0"/>
        <v>1911552.9479</v>
      </c>
      <c r="H26" s="27">
        <f>RA!J30</f>
        <v>8.4877709968599202</v>
      </c>
      <c r="I26" s="20">
        <f>VLOOKUP(B26,RMS!B:D,3,FALSE)</f>
        <v>2088849.74671327</v>
      </c>
      <c r="J26" s="21">
        <f>VLOOKUP(B26,RMS!B:E,4,FALSE)</f>
        <v>1911552.93095141</v>
      </c>
      <c r="K26" s="22">
        <f t="shared" si="1"/>
        <v>-1.7313269898295403E-2</v>
      </c>
      <c r="L26" s="22">
        <f t="shared" si="2"/>
        <v>1.694859005510807E-2</v>
      </c>
      <c r="M26" s="34"/>
    </row>
    <row r="27" spans="1:13" x14ac:dyDescent="0.15">
      <c r="A27" s="44"/>
      <c r="B27" s="12">
        <v>38</v>
      </c>
      <c r="C27" s="42" t="s">
        <v>29</v>
      </c>
      <c r="D27" s="42"/>
      <c r="E27" s="15">
        <f>VLOOKUP(C27,RA!B30:D58,3,0)</f>
        <v>2473589.0943</v>
      </c>
      <c r="F27" s="25">
        <f>VLOOKUP(C27,RA!B31:I62,8,0)</f>
        <v>-72298.102799999993</v>
      </c>
      <c r="G27" s="16">
        <f t="shared" si="0"/>
        <v>2545887.1971</v>
      </c>
      <c r="H27" s="27">
        <f>RA!J31</f>
        <v>-2.9228016474765202</v>
      </c>
      <c r="I27" s="20">
        <f>VLOOKUP(B27,RMS!B:D,3,FALSE)</f>
        <v>2473589.8101292001</v>
      </c>
      <c r="J27" s="21">
        <f>VLOOKUP(B27,RMS!B:E,4,FALSE)</f>
        <v>2545883.9587398199</v>
      </c>
      <c r="K27" s="22">
        <f t="shared" si="1"/>
        <v>-0.71582920011132956</v>
      </c>
      <c r="L27" s="22">
        <f t="shared" si="2"/>
        <v>3.2383601800538599</v>
      </c>
      <c r="M27" s="34"/>
    </row>
    <row r="28" spans="1:13" x14ac:dyDescent="0.15">
      <c r="A28" s="44"/>
      <c r="B28" s="12">
        <v>39</v>
      </c>
      <c r="C28" s="42" t="s">
        <v>30</v>
      </c>
      <c r="D28" s="42"/>
      <c r="E28" s="15">
        <f>VLOOKUP(C28,RA!B32:D59,3,0)</f>
        <v>135148.65220000001</v>
      </c>
      <c r="F28" s="25">
        <f>VLOOKUP(C28,RA!B32:I63,8,0)</f>
        <v>33682.846700000002</v>
      </c>
      <c r="G28" s="16">
        <f t="shared" si="0"/>
        <v>101465.80550000002</v>
      </c>
      <c r="H28" s="27">
        <f>RA!J32</f>
        <v>24.9228136216663</v>
      </c>
      <c r="I28" s="20">
        <f>VLOOKUP(B28,RMS!B:D,3,FALSE)</f>
        <v>135148.624666727</v>
      </c>
      <c r="J28" s="21">
        <f>VLOOKUP(B28,RMS!B:E,4,FALSE)</f>
        <v>101465.81753491799</v>
      </c>
      <c r="K28" s="22">
        <f t="shared" si="1"/>
        <v>2.7533273008884862E-2</v>
      </c>
      <c r="L28" s="22">
        <f t="shared" si="2"/>
        <v>-1.2034917977871373E-2</v>
      </c>
      <c r="M28" s="34"/>
    </row>
    <row r="29" spans="1:13" x14ac:dyDescent="0.15">
      <c r="A29" s="44"/>
      <c r="B29" s="12">
        <v>40</v>
      </c>
      <c r="C29" s="42" t="s">
        <v>31</v>
      </c>
      <c r="D29" s="42"/>
      <c r="E29" s="15">
        <f>VLOOKUP(C29,RA!B32:D60,3,0)</f>
        <v>0</v>
      </c>
      <c r="F29" s="25">
        <f>VLOOKUP(C29,RA!B33:I64,8,0)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4"/>
    </row>
    <row r="30" spans="1:13" ht="12" thickBot="1" x14ac:dyDescent="0.2">
      <c r="A30" s="44"/>
      <c r="B30" s="12">
        <v>42</v>
      </c>
      <c r="C30" s="42" t="s">
        <v>32</v>
      </c>
      <c r="D30" s="42"/>
      <c r="E30" s="15">
        <f>VLOOKUP(C30,RA!B34:D62,3,0)</f>
        <v>254838.6825</v>
      </c>
      <c r="F30" s="25">
        <f>VLOOKUP(C30,RA!B34:I66,8,0)</f>
        <v>18983.655599999998</v>
      </c>
      <c r="G30" s="16">
        <f t="shared" si="0"/>
        <v>235855.0269</v>
      </c>
      <c r="H30" s="27">
        <f>RA!J34</f>
        <v>0</v>
      </c>
      <c r="I30" s="20">
        <f>VLOOKUP(B30,RMS!B:D,3,FALSE)</f>
        <v>254838.6807</v>
      </c>
      <c r="J30" s="21">
        <f>VLOOKUP(B30,RMS!B:E,4,FALSE)</f>
        <v>235855.02189999999</v>
      </c>
      <c r="K30" s="22">
        <f t="shared" si="1"/>
        <v>1.799999998183921E-3</v>
      </c>
      <c r="L30" s="22">
        <f t="shared" si="2"/>
        <v>5.0000000046566129E-3</v>
      </c>
      <c r="M30" s="34"/>
    </row>
    <row r="31" spans="1:13" s="39" customFormat="1" ht="12" thickBot="1" x14ac:dyDescent="0.2">
      <c r="A31" s="44"/>
      <c r="B31" s="12">
        <v>70</v>
      </c>
      <c r="C31" s="45" t="s">
        <v>70</v>
      </c>
      <c r="D31" s="46"/>
      <c r="E31" s="15">
        <f>VLOOKUP(C31,RA!B35:D63,3,0)</f>
        <v>70478.69</v>
      </c>
      <c r="F31" s="25">
        <f>VLOOKUP(C31,RA!B35:I67,8,0)</f>
        <v>3134.35</v>
      </c>
      <c r="G31" s="16">
        <f t="shared" si="0"/>
        <v>67344.34</v>
      </c>
      <c r="H31" s="27">
        <f>RA!J35</f>
        <v>7.44928337164826</v>
      </c>
      <c r="I31" s="20">
        <f>VLOOKUP(B31,RMS!B:D,3,FALSE)</f>
        <v>70478.69</v>
      </c>
      <c r="J31" s="21">
        <f>VLOOKUP(B31,RMS!B:E,4,FALSE)</f>
        <v>67344.34</v>
      </c>
      <c r="K31" s="22">
        <f t="shared" si="1"/>
        <v>0</v>
      </c>
      <c r="L31" s="22">
        <f t="shared" si="2"/>
        <v>0</v>
      </c>
    </row>
    <row r="32" spans="1:13" x14ac:dyDescent="0.15">
      <c r="A32" s="44"/>
      <c r="B32" s="12">
        <v>71</v>
      </c>
      <c r="C32" s="42" t="s">
        <v>36</v>
      </c>
      <c r="D32" s="42"/>
      <c r="E32" s="15">
        <f>VLOOKUP(C32,RA!B34:D63,3,0)</f>
        <v>595903.59</v>
      </c>
      <c r="F32" s="25">
        <f>VLOOKUP(C32,RA!B34:I67,8,0)</f>
        <v>-95390.32</v>
      </c>
      <c r="G32" s="16">
        <f t="shared" si="0"/>
        <v>691293.90999999992</v>
      </c>
      <c r="H32" s="27">
        <f>RA!J35</f>
        <v>7.44928337164826</v>
      </c>
      <c r="I32" s="20">
        <f>VLOOKUP(B32,RMS!B:D,3,FALSE)</f>
        <v>595903.59</v>
      </c>
      <c r="J32" s="21">
        <f>VLOOKUP(B32,RMS!B:E,4,FALSE)</f>
        <v>691293.91</v>
      </c>
      <c r="K32" s="22">
        <f t="shared" si="1"/>
        <v>0</v>
      </c>
      <c r="L32" s="22">
        <f t="shared" si="2"/>
        <v>0</v>
      </c>
      <c r="M32" s="34"/>
    </row>
    <row r="33" spans="1:13" x14ac:dyDescent="0.15">
      <c r="A33" s="44"/>
      <c r="B33" s="12">
        <v>72</v>
      </c>
      <c r="C33" s="42" t="s">
        <v>37</v>
      </c>
      <c r="D33" s="42"/>
      <c r="E33" s="15">
        <f>VLOOKUP(C33,RA!B34:D64,3,0)</f>
        <v>720131.66</v>
      </c>
      <c r="F33" s="25">
        <f>VLOOKUP(C33,RA!B34:I68,8,0)</f>
        <v>-72579.100000000006</v>
      </c>
      <c r="G33" s="16">
        <f t="shared" si="0"/>
        <v>792710.76</v>
      </c>
      <c r="H33" s="27">
        <f>RA!J34</f>
        <v>0</v>
      </c>
      <c r="I33" s="20">
        <f>VLOOKUP(B33,RMS!B:D,3,FALSE)</f>
        <v>720131.66</v>
      </c>
      <c r="J33" s="21">
        <f>VLOOKUP(B33,RMS!B:E,4,FALSE)</f>
        <v>792710.76</v>
      </c>
      <c r="K33" s="22">
        <f t="shared" si="1"/>
        <v>0</v>
      </c>
      <c r="L33" s="22">
        <f t="shared" si="2"/>
        <v>0</v>
      </c>
      <c r="M33" s="34"/>
    </row>
    <row r="34" spans="1:13" x14ac:dyDescent="0.15">
      <c r="A34" s="44"/>
      <c r="B34" s="12">
        <v>73</v>
      </c>
      <c r="C34" s="42" t="s">
        <v>38</v>
      </c>
      <c r="D34" s="42"/>
      <c r="E34" s="15">
        <f>VLOOKUP(C34,RA!B35:D65,3,0)</f>
        <v>477942.25</v>
      </c>
      <c r="F34" s="25">
        <f>VLOOKUP(C34,RA!B35:I69,8,0)</f>
        <v>-76321.149999999994</v>
      </c>
      <c r="G34" s="16">
        <f t="shared" si="0"/>
        <v>554263.4</v>
      </c>
      <c r="H34" s="27">
        <f>RA!J35</f>
        <v>7.44928337164826</v>
      </c>
      <c r="I34" s="20">
        <f>VLOOKUP(B34,RMS!B:D,3,FALSE)</f>
        <v>477942.25</v>
      </c>
      <c r="J34" s="21">
        <f>VLOOKUP(B34,RMS!B:E,4,FALSE)</f>
        <v>554263.4</v>
      </c>
      <c r="K34" s="22">
        <f t="shared" si="1"/>
        <v>0</v>
      </c>
      <c r="L34" s="22">
        <f t="shared" si="2"/>
        <v>0</v>
      </c>
      <c r="M34" s="34"/>
    </row>
    <row r="35" spans="1:13" s="39" customFormat="1" x14ac:dyDescent="0.15">
      <c r="A35" s="44"/>
      <c r="B35" s="12">
        <v>74</v>
      </c>
      <c r="C35" s="42" t="s">
        <v>72</v>
      </c>
      <c r="D35" s="42"/>
      <c r="E35" s="15">
        <f>VLOOKUP(C35,RA!B36:D66,3,0)</f>
        <v>10.17</v>
      </c>
      <c r="F35" s="25">
        <f>VLOOKUP(C35,RA!B36:I70,8,0)</f>
        <v>7.45</v>
      </c>
      <c r="G35" s="16">
        <f t="shared" si="0"/>
        <v>2.7199999999999998</v>
      </c>
      <c r="H35" s="27">
        <f>RA!J36</f>
        <v>4.4472307870648597</v>
      </c>
      <c r="I35" s="20">
        <f>VLOOKUP(B35,RMS!B:D,3,FALSE)</f>
        <v>10.17</v>
      </c>
      <c r="J35" s="21">
        <f>VLOOKUP(B35,RMS!B:E,4,FALSE)</f>
        <v>2.72</v>
      </c>
      <c r="K35" s="22">
        <f t="shared" si="1"/>
        <v>0</v>
      </c>
      <c r="L35" s="22">
        <f t="shared" si="2"/>
        <v>0</v>
      </c>
    </row>
    <row r="36" spans="1:13" ht="11.25" customHeight="1" x14ac:dyDescent="0.15">
      <c r="A36" s="44"/>
      <c r="B36" s="12">
        <v>75</v>
      </c>
      <c r="C36" s="42" t="s">
        <v>33</v>
      </c>
      <c r="D36" s="42"/>
      <c r="E36" s="15">
        <f>VLOOKUP(C36,RA!B8:D66,3,0)</f>
        <v>209449.5723</v>
      </c>
      <c r="F36" s="25">
        <f>VLOOKUP(C36,RA!B8:I70,8,0)</f>
        <v>13116.8711</v>
      </c>
      <c r="G36" s="16">
        <f t="shared" si="0"/>
        <v>196332.70120000001</v>
      </c>
      <c r="H36" s="27">
        <f>RA!J36</f>
        <v>4.4472307870648597</v>
      </c>
      <c r="I36" s="20">
        <f>VLOOKUP(B36,RMS!B:D,3,FALSE)</f>
        <v>209449.57264957301</v>
      </c>
      <c r="J36" s="21">
        <f>VLOOKUP(B36,RMS!B:E,4,FALSE)</f>
        <v>196332.70085470099</v>
      </c>
      <c r="K36" s="22">
        <f t="shared" si="1"/>
        <v>-3.4957300522364676E-4</v>
      </c>
      <c r="L36" s="22">
        <f t="shared" si="2"/>
        <v>3.4529902040958405E-4</v>
      </c>
      <c r="M36" s="34"/>
    </row>
    <row r="37" spans="1:13" x14ac:dyDescent="0.15">
      <c r="A37" s="44"/>
      <c r="B37" s="12">
        <v>76</v>
      </c>
      <c r="C37" s="42" t="s">
        <v>34</v>
      </c>
      <c r="D37" s="42"/>
      <c r="E37" s="15">
        <f>VLOOKUP(C37,RA!B8:D67,3,0)</f>
        <v>628744.04539999994</v>
      </c>
      <c r="F37" s="25">
        <f>VLOOKUP(C37,RA!B8:I71,8,0)</f>
        <v>3251.5194999999999</v>
      </c>
      <c r="G37" s="16">
        <f t="shared" si="0"/>
        <v>625492.52589999989</v>
      </c>
      <c r="H37" s="27">
        <f>RA!J37</f>
        <v>-16.0076766780344</v>
      </c>
      <c r="I37" s="20">
        <f>VLOOKUP(B37,RMS!B:D,3,FALSE)</f>
        <v>628744.03627777798</v>
      </c>
      <c r="J37" s="21">
        <f>VLOOKUP(B37,RMS!B:E,4,FALSE)</f>
        <v>625492.52331111103</v>
      </c>
      <c r="K37" s="22">
        <f t="shared" si="1"/>
        <v>9.1222219634801149E-3</v>
      </c>
      <c r="L37" s="22">
        <f t="shared" si="2"/>
        <v>2.5888888631016016E-3</v>
      </c>
      <c r="M37" s="34"/>
    </row>
    <row r="38" spans="1:13" x14ac:dyDescent="0.15">
      <c r="A38" s="44"/>
      <c r="B38" s="12">
        <v>77</v>
      </c>
      <c r="C38" s="42" t="s">
        <v>39</v>
      </c>
      <c r="D38" s="42"/>
      <c r="E38" s="15">
        <f>VLOOKUP(C38,RA!B9:D68,3,0)</f>
        <v>223935.89</v>
      </c>
      <c r="F38" s="25">
        <f>VLOOKUP(C38,RA!B9:I72,8,0)</f>
        <v>-30723.26</v>
      </c>
      <c r="G38" s="16">
        <f t="shared" si="0"/>
        <v>254659.15000000002</v>
      </c>
      <c r="H38" s="27">
        <f>RA!J38</f>
        <v>-10.078587573833399</v>
      </c>
      <c r="I38" s="20">
        <f>VLOOKUP(B38,RMS!B:D,3,FALSE)</f>
        <v>223935.89</v>
      </c>
      <c r="J38" s="21">
        <f>VLOOKUP(B38,RMS!B:E,4,FALSE)</f>
        <v>254659.15</v>
      </c>
      <c r="K38" s="22">
        <f t="shared" si="1"/>
        <v>0</v>
      </c>
      <c r="L38" s="22">
        <f t="shared" si="2"/>
        <v>0</v>
      </c>
      <c r="M38" s="34"/>
    </row>
    <row r="39" spans="1:13" x14ac:dyDescent="0.15">
      <c r="A39" s="44"/>
      <c r="B39" s="12">
        <v>78</v>
      </c>
      <c r="C39" s="42" t="s">
        <v>40</v>
      </c>
      <c r="D39" s="42"/>
      <c r="E39" s="15">
        <f>VLOOKUP(C39,RA!B10:D69,3,0)</f>
        <v>164598.35</v>
      </c>
      <c r="F39" s="25">
        <f>VLOOKUP(C39,RA!B10:I73,8,0)</f>
        <v>21362.92</v>
      </c>
      <c r="G39" s="16">
        <f t="shared" si="0"/>
        <v>143235.43</v>
      </c>
      <c r="H39" s="27">
        <f>RA!J39</f>
        <v>-15.968697054926601</v>
      </c>
      <c r="I39" s="20">
        <f>VLOOKUP(B39,RMS!B:D,3,FALSE)</f>
        <v>164598.35</v>
      </c>
      <c r="J39" s="21">
        <f>VLOOKUP(B39,RMS!B:E,4,FALSE)</f>
        <v>143235.43</v>
      </c>
      <c r="K39" s="22">
        <f t="shared" si="1"/>
        <v>0</v>
      </c>
      <c r="L39" s="22">
        <f t="shared" si="2"/>
        <v>0</v>
      </c>
      <c r="M39" s="34"/>
    </row>
    <row r="40" spans="1:13" x14ac:dyDescent="0.15">
      <c r="A40" s="44"/>
      <c r="B40" s="12">
        <v>99</v>
      </c>
      <c r="C40" s="42" t="s">
        <v>35</v>
      </c>
      <c r="D40" s="42"/>
      <c r="E40" s="15">
        <f>VLOOKUP(C40,RA!B8:D70,3,0)</f>
        <v>19334.71</v>
      </c>
      <c r="F40" s="25">
        <f>VLOOKUP(C40,RA!B8:I74,8,0)</f>
        <v>1229.3245999999999</v>
      </c>
      <c r="G40" s="16">
        <f t="shared" si="0"/>
        <v>18105.385399999999</v>
      </c>
      <c r="H40" s="27">
        <f>RA!J40</f>
        <v>73.254670599803404</v>
      </c>
      <c r="I40" s="20">
        <f>VLOOKUP(B40,RMS!B:D,3,FALSE)</f>
        <v>19334.709931170099</v>
      </c>
      <c r="J40" s="21">
        <f>VLOOKUP(B40,RMS!B:E,4,FALSE)</f>
        <v>18105.3852204826</v>
      </c>
      <c r="K40" s="22">
        <f t="shared" si="1"/>
        <v>6.8829900556011125E-5</v>
      </c>
      <c r="L40" s="22">
        <f t="shared" si="2"/>
        <v>1.7951739937416278E-4</v>
      </c>
      <c r="M40" s="34"/>
    </row>
  </sheetData>
  <mergeCells count="40"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37:D37"/>
    <mergeCell ref="C38:D38"/>
    <mergeCell ref="C40:D40"/>
    <mergeCell ref="C39:D39"/>
    <mergeCell ref="C10:D10"/>
    <mergeCell ref="C23:D23"/>
    <mergeCell ref="C24:D24"/>
    <mergeCell ref="C25:D25"/>
    <mergeCell ref="C26:D26"/>
    <mergeCell ref="C28:D28"/>
    <mergeCell ref="C2:D2"/>
    <mergeCell ref="C4:D4"/>
    <mergeCell ref="C5:D5"/>
    <mergeCell ref="C6:D6"/>
    <mergeCell ref="C7:D7"/>
    <mergeCell ref="A3:D3"/>
    <mergeCell ref="A4:A40"/>
    <mergeCell ref="C30:D30"/>
    <mergeCell ref="C32:D32"/>
    <mergeCell ref="C33:D33"/>
    <mergeCell ref="C34:D34"/>
    <mergeCell ref="C36:D36"/>
    <mergeCell ref="C31:D31"/>
    <mergeCell ref="C35:D35"/>
    <mergeCell ref="C29:D29"/>
    <mergeCell ref="C27:D27"/>
  </mergeCells>
  <phoneticPr fontId="23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45"/>
  <sheetViews>
    <sheetView workbookViewId="0">
      <selection sqref="A1:W45"/>
    </sheetView>
  </sheetViews>
  <sheetFormatPr defaultRowHeight="11.25" x14ac:dyDescent="0.15"/>
  <cols>
    <col min="1" max="1" width="7" style="36" customWidth="1"/>
    <col min="2" max="3" width="9" style="36"/>
    <col min="4" max="5" width="11.5" style="36" bestFit="1" customWidth="1"/>
    <col min="6" max="7" width="12.25" style="36" bestFit="1" customWidth="1"/>
    <col min="8" max="8" width="9" style="36"/>
    <col min="9" max="9" width="12.25" style="36" bestFit="1" customWidth="1"/>
    <col min="10" max="10" width="9" style="36"/>
    <col min="11" max="11" width="12.25" style="36" bestFit="1" customWidth="1"/>
    <col min="12" max="12" width="10.5" style="36" bestFit="1" customWidth="1"/>
    <col min="13" max="13" width="12.25" style="36" bestFit="1" customWidth="1"/>
    <col min="14" max="15" width="13.875" style="36" bestFit="1" customWidth="1"/>
    <col min="16" max="18" width="10.5" style="36" bestFit="1" customWidth="1"/>
    <col min="19" max="20" width="9" style="36"/>
    <col min="21" max="21" width="10.5" style="36" bestFit="1" customWidth="1"/>
    <col min="22" max="22" width="36" style="36" bestFit="1" customWidth="1"/>
    <col min="23" max="16384" width="9" style="36"/>
  </cols>
  <sheetData>
    <row r="1" spans="1:23" ht="12.75" x14ac:dyDescent="0.2">
      <c r="A1" s="47"/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59" t="s">
        <v>46</v>
      </c>
      <c r="W1" s="49"/>
    </row>
    <row r="2" spans="1:23" ht="12.75" x14ac:dyDescent="0.2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59"/>
      <c r="W2" s="49"/>
    </row>
    <row r="3" spans="1:23" ht="23.25" thickBot="1" x14ac:dyDescent="0.2">
      <c r="A3" s="47"/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60" t="s">
        <v>47</v>
      </c>
      <c r="W3" s="49"/>
    </row>
    <row r="4" spans="1:23" ht="15" thickTop="1" thickBot="1" x14ac:dyDescent="0.2">
      <c r="A4" s="48"/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58"/>
      <c r="W4" s="49"/>
    </row>
    <row r="5" spans="1:23" ht="15" thickTop="1" thickBot="1" x14ac:dyDescent="0.25">
      <c r="A5" s="61"/>
      <c r="B5" s="62"/>
      <c r="C5" s="63"/>
      <c r="D5" s="64" t="s">
        <v>0</v>
      </c>
      <c r="E5" s="64" t="s">
        <v>59</v>
      </c>
      <c r="F5" s="64" t="s">
        <v>60</v>
      </c>
      <c r="G5" s="64" t="s">
        <v>48</v>
      </c>
      <c r="H5" s="64" t="s">
        <v>49</v>
      </c>
      <c r="I5" s="64" t="s">
        <v>1</v>
      </c>
      <c r="J5" s="64" t="s">
        <v>2</v>
      </c>
      <c r="K5" s="64" t="s">
        <v>50</v>
      </c>
      <c r="L5" s="64" t="s">
        <v>51</v>
      </c>
      <c r="M5" s="64" t="s">
        <v>52</v>
      </c>
      <c r="N5" s="64" t="s">
        <v>53</v>
      </c>
      <c r="O5" s="64" t="s">
        <v>54</v>
      </c>
      <c r="P5" s="64" t="s">
        <v>61</v>
      </c>
      <c r="Q5" s="64" t="s">
        <v>62</v>
      </c>
      <c r="R5" s="64" t="s">
        <v>55</v>
      </c>
      <c r="S5" s="64" t="s">
        <v>56</v>
      </c>
      <c r="T5" s="64" t="s">
        <v>57</v>
      </c>
      <c r="U5" s="65" t="s">
        <v>58</v>
      </c>
      <c r="V5" s="58"/>
      <c r="W5" s="58"/>
    </row>
    <row r="6" spans="1:23" ht="14.25" thickBot="1" x14ac:dyDescent="0.2">
      <c r="A6" s="66" t="s">
        <v>3</v>
      </c>
      <c r="B6" s="50" t="s">
        <v>4</v>
      </c>
      <c r="C6" s="51"/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7"/>
      <c r="V6" s="58"/>
      <c r="W6" s="58"/>
    </row>
    <row r="7" spans="1:23" ht="14.25" thickBot="1" x14ac:dyDescent="0.2">
      <c r="A7" s="52" t="s">
        <v>5</v>
      </c>
      <c r="B7" s="53"/>
      <c r="C7" s="54"/>
      <c r="D7" s="68">
        <v>30647019.359200001</v>
      </c>
      <c r="E7" s="68">
        <v>23412274.018800002</v>
      </c>
      <c r="F7" s="69">
        <v>130.90150634060799</v>
      </c>
      <c r="G7" s="68">
        <v>22868973.756000001</v>
      </c>
      <c r="H7" s="69">
        <v>34.011345179664303</v>
      </c>
      <c r="I7" s="68">
        <v>1108486.5766</v>
      </c>
      <c r="J7" s="69">
        <v>3.6169474218942002</v>
      </c>
      <c r="K7" s="68">
        <v>2358568.2883000001</v>
      </c>
      <c r="L7" s="69">
        <v>10.313398027671401</v>
      </c>
      <c r="M7" s="69">
        <v>-0.53001717944788895</v>
      </c>
      <c r="N7" s="68">
        <v>62313100.931000002</v>
      </c>
      <c r="O7" s="68">
        <v>4814463990.0199003</v>
      </c>
      <c r="P7" s="68">
        <v>1353386</v>
      </c>
      <c r="Q7" s="68">
        <v>1295072</v>
      </c>
      <c r="R7" s="69">
        <v>4.50276123644091</v>
      </c>
      <c r="S7" s="68">
        <v>22.6446995603619</v>
      </c>
      <c r="T7" s="68">
        <v>24.451213192625598</v>
      </c>
      <c r="U7" s="70">
        <v>-7.9776445143296701</v>
      </c>
      <c r="V7" s="58"/>
      <c r="W7" s="58"/>
    </row>
    <row r="8" spans="1:23" ht="14.25" thickBot="1" x14ac:dyDescent="0.2">
      <c r="A8" s="55">
        <v>42218</v>
      </c>
      <c r="B8" s="45" t="s">
        <v>6</v>
      </c>
      <c r="C8" s="46"/>
      <c r="D8" s="71">
        <v>880727.20959999994</v>
      </c>
      <c r="E8" s="71">
        <v>883183.21499999997</v>
      </c>
      <c r="F8" s="72">
        <v>99.721914393493094</v>
      </c>
      <c r="G8" s="71">
        <v>646112.96620000002</v>
      </c>
      <c r="H8" s="72">
        <v>36.311644506972598</v>
      </c>
      <c r="I8" s="71">
        <v>139157.8634</v>
      </c>
      <c r="J8" s="72">
        <v>15.8003365722289</v>
      </c>
      <c r="K8" s="71">
        <v>158040.69560000001</v>
      </c>
      <c r="L8" s="72">
        <v>24.4602265962079</v>
      </c>
      <c r="M8" s="72">
        <v>-0.119480821875097</v>
      </c>
      <c r="N8" s="71">
        <v>1636910.8430999999</v>
      </c>
      <c r="O8" s="71">
        <v>172726611.81740001</v>
      </c>
      <c r="P8" s="71">
        <v>46955</v>
      </c>
      <c r="Q8" s="71">
        <v>42713</v>
      </c>
      <c r="R8" s="72">
        <v>9.9314026174701002</v>
      </c>
      <c r="S8" s="71">
        <v>18.7568354722607</v>
      </c>
      <c r="T8" s="71">
        <v>17.703828658722198</v>
      </c>
      <c r="U8" s="73">
        <v>5.61398971108847</v>
      </c>
      <c r="V8" s="58"/>
      <c r="W8" s="58"/>
    </row>
    <row r="9" spans="1:23" ht="12" customHeight="1" thickBot="1" x14ac:dyDescent="0.2">
      <c r="A9" s="56"/>
      <c r="B9" s="45" t="s">
        <v>7</v>
      </c>
      <c r="C9" s="46"/>
      <c r="D9" s="71">
        <v>120346.0724</v>
      </c>
      <c r="E9" s="71">
        <v>142707.8855</v>
      </c>
      <c r="F9" s="72">
        <v>84.330359165751901</v>
      </c>
      <c r="G9" s="71">
        <v>115068.3131</v>
      </c>
      <c r="H9" s="72">
        <v>4.5866313303936099</v>
      </c>
      <c r="I9" s="71">
        <v>24234.3698</v>
      </c>
      <c r="J9" s="72">
        <v>20.137233660148901</v>
      </c>
      <c r="K9" s="71">
        <v>25531.986700000001</v>
      </c>
      <c r="L9" s="72">
        <v>22.188546970190998</v>
      </c>
      <c r="M9" s="72">
        <v>-5.0823185647359E-2</v>
      </c>
      <c r="N9" s="71">
        <v>240110.932</v>
      </c>
      <c r="O9" s="71">
        <v>27525149.537099998</v>
      </c>
      <c r="P9" s="71">
        <v>6929</v>
      </c>
      <c r="Q9" s="71">
        <v>6918</v>
      </c>
      <c r="R9" s="72">
        <v>0.15900549291703001</v>
      </c>
      <c r="S9" s="71">
        <v>17.368461884831898</v>
      </c>
      <c r="T9" s="71">
        <v>17.3120641225788</v>
      </c>
      <c r="U9" s="73">
        <v>0.32471362534604897</v>
      </c>
      <c r="V9" s="58"/>
      <c r="W9" s="58"/>
    </row>
    <row r="10" spans="1:23" ht="14.25" thickBot="1" x14ac:dyDescent="0.2">
      <c r="A10" s="56"/>
      <c r="B10" s="45" t="s">
        <v>8</v>
      </c>
      <c r="C10" s="46"/>
      <c r="D10" s="71">
        <v>223129.76120000001</v>
      </c>
      <c r="E10" s="71">
        <v>219437.6532</v>
      </c>
      <c r="F10" s="72">
        <v>101.68253166498999</v>
      </c>
      <c r="G10" s="71">
        <v>217444.58670000001</v>
      </c>
      <c r="H10" s="72">
        <v>2.6145394494660801</v>
      </c>
      <c r="I10" s="71">
        <v>57008.953999999998</v>
      </c>
      <c r="J10" s="72">
        <v>25.5496862872096</v>
      </c>
      <c r="K10" s="71">
        <v>54549.5893</v>
      </c>
      <c r="L10" s="72">
        <v>25.086662366656199</v>
      </c>
      <c r="M10" s="72">
        <v>4.5084935222418E-2</v>
      </c>
      <c r="N10" s="71">
        <v>427139.62270000001</v>
      </c>
      <c r="O10" s="71">
        <v>45085704.993000001</v>
      </c>
      <c r="P10" s="71">
        <v>121231</v>
      </c>
      <c r="Q10" s="71">
        <v>117417</v>
      </c>
      <c r="R10" s="72">
        <v>3.2482519567013299</v>
      </c>
      <c r="S10" s="71">
        <v>1.84053386675025</v>
      </c>
      <c r="T10" s="71">
        <v>1.73748146776021</v>
      </c>
      <c r="U10" s="73">
        <v>5.5990493221406199</v>
      </c>
      <c r="V10" s="58"/>
      <c r="W10" s="58"/>
    </row>
    <row r="11" spans="1:23" ht="14.25" thickBot="1" x14ac:dyDescent="0.2">
      <c r="A11" s="56"/>
      <c r="B11" s="45" t="s">
        <v>9</v>
      </c>
      <c r="C11" s="46"/>
      <c r="D11" s="71">
        <v>67392.753400000001</v>
      </c>
      <c r="E11" s="71">
        <v>71367.638099999996</v>
      </c>
      <c r="F11" s="72">
        <v>94.4304101889565</v>
      </c>
      <c r="G11" s="71">
        <v>53667.963400000001</v>
      </c>
      <c r="H11" s="72">
        <v>25.573524930890201</v>
      </c>
      <c r="I11" s="71">
        <v>10233.4534</v>
      </c>
      <c r="J11" s="72">
        <v>15.184797895496001</v>
      </c>
      <c r="K11" s="71">
        <v>10720.421200000001</v>
      </c>
      <c r="L11" s="72">
        <v>19.97545746258</v>
      </c>
      <c r="M11" s="72">
        <v>-4.5424315977436E-2</v>
      </c>
      <c r="N11" s="71">
        <v>134185.16940000001</v>
      </c>
      <c r="O11" s="71">
        <v>14678194.5221</v>
      </c>
      <c r="P11" s="71">
        <v>4313</v>
      </c>
      <c r="Q11" s="71">
        <v>4216</v>
      </c>
      <c r="R11" s="72">
        <v>2.3007590132827298</v>
      </c>
      <c r="S11" s="71">
        <v>15.625493484813401</v>
      </c>
      <c r="T11" s="71">
        <v>15.8426034155598</v>
      </c>
      <c r="U11" s="73">
        <v>-1.3894596734332301</v>
      </c>
      <c r="V11" s="58"/>
      <c r="W11" s="58"/>
    </row>
    <row r="12" spans="1:23" ht="14.25" thickBot="1" x14ac:dyDescent="0.2">
      <c r="A12" s="56"/>
      <c r="B12" s="45" t="s">
        <v>10</v>
      </c>
      <c r="C12" s="46"/>
      <c r="D12" s="71">
        <v>332368.53749999998</v>
      </c>
      <c r="E12" s="71">
        <v>241760.87409999999</v>
      </c>
      <c r="F12" s="72">
        <v>137.478216331449</v>
      </c>
      <c r="G12" s="71">
        <v>184718.19949999999</v>
      </c>
      <c r="H12" s="72">
        <v>79.932750752044896</v>
      </c>
      <c r="I12" s="71">
        <v>-41903.133500000004</v>
      </c>
      <c r="J12" s="72">
        <v>-12.6074308402311</v>
      </c>
      <c r="K12" s="71">
        <v>32100.49</v>
      </c>
      <c r="L12" s="72">
        <v>17.378087317270499</v>
      </c>
      <c r="M12" s="72">
        <v>-2.3053736407139001</v>
      </c>
      <c r="N12" s="71">
        <v>650475.15899999999</v>
      </c>
      <c r="O12" s="71">
        <v>52041001.991599999</v>
      </c>
      <c r="P12" s="71">
        <v>3677</v>
      </c>
      <c r="Q12" s="71">
        <v>3275</v>
      </c>
      <c r="R12" s="72">
        <v>12.274809160305299</v>
      </c>
      <c r="S12" s="71">
        <v>90.391225863475697</v>
      </c>
      <c r="T12" s="71">
        <v>97.131792824427507</v>
      </c>
      <c r="U12" s="73">
        <v>-7.4571031608007701</v>
      </c>
      <c r="V12" s="58"/>
      <c r="W12" s="58"/>
    </row>
    <row r="13" spans="1:23" ht="14.25" thickBot="1" x14ac:dyDescent="0.2">
      <c r="A13" s="56"/>
      <c r="B13" s="45" t="s">
        <v>11</v>
      </c>
      <c r="C13" s="46"/>
      <c r="D13" s="71">
        <v>354666.97629999998</v>
      </c>
      <c r="E13" s="71">
        <v>398279.08270000003</v>
      </c>
      <c r="F13" s="72">
        <v>89.049862698199902</v>
      </c>
      <c r="G13" s="71">
        <v>315929.68449999997</v>
      </c>
      <c r="H13" s="72">
        <v>12.2613650126948</v>
      </c>
      <c r="I13" s="71">
        <v>74300.850099999996</v>
      </c>
      <c r="J13" s="72">
        <v>20.949469520712199</v>
      </c>
      <c r="K13" s="71">
        <v>87321.077399999995</v>
      </c>
      <c r="L13" s="72">
        <v>27.639402589913999</v>
      </c>
      <c r="M13" s="72">
        <v>-0.149107497155091</v>
      </c>
      <c r="N13" s="71">
        <v>1043925.1618</v>
      </c>
      <c r="O13" s="71">
        <v>79259896.182699993</v>
      </c>
      <c r="P13" s="71">
        <v>17500</v>
      </c>
      <c r="Q13" s="71">
        <v>27679</v>
      </c>
      <c r="R13" s="72">
        <v>-36.775172513457903</v>
      </c>
      <c r="S13" s="71">
        <v>20.266684359999999</v>
      </c>
      <c r="T13" s="71">
        <v>24.901845641099801</v>
      </c>
      <c r="U13" s="73">
        <v>-22.870841617527201</v>
      </c>
      <c r="V13" s="58"/>
      <c r="W13" s="58"/>
    </row>
    <row r="14" spans="1:23" ht="14.25" thickBot="1" x14ac:dyDescent="0.2">
      <c r="A14" s="56"/>
      <c r="B14" s="45" t="s">
        <v>12</v>
      </c>
      <c r="C14" s="46"/>
      <c r="D14" s="71">
        <v>261886.65210000001</v>
      </c>
      <c r="E14" s="71">
        <v>189428.8627</v>
      </c>
      <c r="F14" s="72">
        <v>138.250659570686</v>
      </c>
      <c r="G14" s="71">
        <v>173271.70970000001</v>
      </c>
      <c r="H14" s="72">
        <v>51.142187350391197</v>
      </c>
      <c r="I14" s="71">
        <v>42986.6705</v>
      </c>
      <c r="J14" s="72">
        <v>16.414227359547102</v>
      </c>
      <c r="K14" s="71">
        <v>16943.8452</v>
      </c>
      <c r="L14" s="72">
        <v>9.7787718660687997</v>
      </c>
      <c r="M14" s="72">
        <v>1.5370079809274899</v>
      </c>
      <c r="N14" s="71">
        <v>510683.42090000003</v>
      </c>
      <c r="O14" s="71">
        <v>41888959.336400002</v>
      </c>
      <c r="P14" s="71">
        <v>4921</v>
      </c>
      <c r="Q14" s="71">
        <v>4596</v>
      </c>
      <c r="R14" s="72">
        <v>7.0713664055700702</v>
      </c>
      <c r="S14" s="71">
        <v>53.218177626498701</v>
      </c>
      <c r="T14" s="71">
        <v>54.1333265448216</v>
      </c>
      <c r="U14" s="73">
        <v>-1.71961716679909</v>
      </c>
      <c r="V14" s="58"/>
      <c r="W14" s="58"/>
    </row>
    <row r="15" spans="1:23" ht="14.25" thickBot="1" x14ac:dyDescent="0.2">
      <c r="A15" s="56"/>
      <c r="B15" s="45" t="s">
        <v>13</v>
      </c>
      <c r="C15" s="46"/>
      <c r="D15" s="71">
        <v>436028.9326</v>
      </c>
      <c r="E15" s="71">
        <v>155584.5779</v>
      </c>
      <c r="F15" s="72">
        <v>280.25202657313002</v>
      </c>
      <c r="G15" s="71">
        <v>114446.29429999999</v>
      </c>
      <c r="H15" s="72">
        <v>280.98999645810301</v>
      </c>
      <c r="I15" s="71">
        <v>17208.574499999999</v>
      </c>
      <c r="J15" s="72">
        <v>3.9466588598575001</v>
      </c>
      <c r="K15" s="71">
        <v>28373.324400000001</v>
      </c>
      <c r="L15" s="72">
        <v>24.791824474127999</v>
      </c>
      <c r="M15" s="72">
        <v>-0.39349459875064902</v>
      </c>
      <c r="N15" s="71">
        <v>615286.46169999999</v>
      </c>
      <c r="O15" s="71">
        <v>32502617.326900002</v>
      </c>
      <c r="P15" s="71">
        <v>10119</v>
      </c>
      <c r="Q15" s="71">
        <v>10241</v>
      </c>
      <c r="R15" s="72">
        <v>-1.1912899130944301</v>
      </c>
      <c r="S15" s="71">
        <v>43.090120822215603</v>
      </c>
      <c r="T15" s="71">
        <v>17.5039087100869</v>
      </c>
      <c r="U15" s="73">
        <v>59.378371710059</v>
      </c>
      <c r="V15" s="58"/>
      <c r="W15" s="58"/>
    </row>
    <row r="16" spans="1:23" ht="14.25" thickBot="1" x14ac:dyDescent="0.2">
      <c r="A16" s="56"/>
      <c r="B16" s="45" t="s">
        <v>14</v>
      </c>
      <c r="C16" s="46"/>
      <c r="D16" s="71">
        <v>1923284.6953</v>
      </c>
      <c r="E16" s="71">
        <v>1288004.3143</v>
      </c>
      <c r="F16" s="72">
        <v>149.322845734819</v>
      </c>
      <c r="G16" s="71">
        <v>1223921.8976</v>
      </c>
      <c r="H16" s="72">
        <v>57.141129599150602</v>
      </c>
      <c r="I16" s="71">
        <v>-50082.780299999999</v>
      </c>
      <c r="J16" s="72">
        <v>-2.6040232328780601</v>
      </c>
      <c r="K16" s="71">
        <v>98908.956699999995</v>
      </c>
      <c r="L16" s="72">
        <v>8.0813127777149401</v>
      </c>
      <c r="M16" s="72">
        <v>-1.50635232612862</v>
      </c>
      <c r="N16" s="71">
        <v>3490457.2026999998</v>
      </c>
      <c r="O16" s="71">
        <v>239695076.51989999</v>
      </c>
      <c r="P16" s="71">
        <v>88374</v>
      </c>
      <c r="Q16" s="71">
        <v>78621</v>
      </c>
      <c r="R16" s="72">
        <v>12.405082611516001</v>
      </c>
      <c r="S16" s="71">
        <v>21.763015087016498</v>
      </c>
      <c r="T16" s="71">
        <v>19.933255840042701</v>
      </c>
      <c r="U16" s="73">
        <v>8.4076550958484102</v>
      </c>
      <c r="V16" s="58"/>
      <c r="W16" s="58"/>
    </row>
    <row r="17" spans="1:23" ht="12" thickBot="1" x14ac:dyDescent="0.2">
      <c r="A17" s="56"/>
      <c r="B17" s="45" t="s">
        <v>15</v>
      </c>
      <c r="C17" s="46"/>
      <c r="D17" s="71">
        <v>611543.95259999996</v>
      </c>
      <c r="E17" s="71">
        <v>1067102.9706999999</v>
      </c>
      <c r="F17" s="72">
        <v>57.308804247713603</v>
      </c>
      <c r="G17" s="71">
        <v>686163.50749999995</v>
      </c>
      <c r="H17" s="72">
        <v>-10.8748941155254</v>
      </c>
      <c r="I17" s="71">
        <v>38575.269099999998</v>
      </c>
      <c r="J17" s="72">
        <v>6.3078490002224603</v>
      </c>
      <c r="K17" s="71">
        <v>77109.497499999998</v>
      </c>
      <c r="L17" s="72">
        <v>11.2377730172425</v>
      </c>
      <c r="M17" s="72">
        <v>-0.49973388038224498</v>
      </c>
      <c r="N17" s="71">
        <v>1297237.7457999999</v>
      </c>
      <c r="O17" s="71">
        <v>228256477.6252</v>
      </c>
      <c r="P17" s="71">
        <v>21538</v>
      </c>
      <c r="Q17" s="71">
        <v>20819</v>
      </c>
      <c r="R17" s="72">
        <v>3.4535760603295</v>
      </c>
      <c r="S17" s="71">
        <v>28.3937205218683</v>
      </c>
      <c r="T17" s="71">
        <v>32.9359620154666</v>
      </c>
      <c r="U17" s="73">
        <v>-15.997345223215699</v>
      </c>
      <c r="V17" s="40"/>
      <c r="W17" s="40"/>
    </row>
    <row r="18" spans="1:23" ht="12" thickBot="1" x14ac:dyDescent="0.2">
      <c r="A18" s="56"/>
      <c r="B18" s="45" t="s">
        <v>16</v>
      </c>
      <c r="C18" s="46"/>
      <c r="D18" s="71">
        <v>2402762.0665000002</v>
      </c>
      <c r="E18" s="71">
        <v>2178587.3347999998</v>
      </c>
      <c r="F18" s="72">
        <v>110.289912555678</v>
      </c>
      <c r="G18" s="71">
        <v>3468848.8703999999</v>
      </c>
      <c r="H18" s="72">
        <v>-30.733157993621901</v>
      </c>
      <c r="I18" s="71">
        <v>122946.78230000001</v>
      </c>
      <c r="J18" s="72">
        <v>5.1168937621481296</v>
      </c>
      <c r="K18" s="71">
        <v>535410.245</v>
      </c>
      <c r="L18" s="72">
        <v>15.434810365153201</v>
      </c>
      <c r="M18" s="72">
        <v>-0.77036901432470695</v>
      </c>
      <c r="N18" s="71">
        <v>4671916.6491</v>
      </c>
      <c r="O18" s="71">
        <v>528836706.11870003</v>
      </c>
      <c r="P18" s="71">
        <v>116410</v>
      </c>
      <c r="Q18" s="71">
        <v>108821</v>
      </c>
      <c r="R18" s="72">
        <v>6.9738377702833096</v>
      </c>
      <c r="S18" s="71">
        <v>20.640512554763301</v>
      </c>
      <c r="T18" s="71">
        <v>20.8521754312127</v>
      </c>
      <c r="U18" s="73">
        <v>-1.025472966758</v>
      </c>
      <c r="V18" s="40"/>
      <c r="W18" s="40"/>
    </row>
    <row r="19" spans="1:23" ht="12" thickBot="1" x14ac:dyDescent="0.2">
      <c r="A19" s="56"/>
      <c r="B19" s="45" t="s">
        <v>17</v>
      </c>
      <c r="C19" s="46"/>
      <c r="D19" s="71">
        <v>1181595.5042000001</v>
      </c>
      <c r="E19" s="71">
        <v>763753.06810000003</v>
      </c>
      <c r="F19" s="72">
        <v>154.70910082750601</v>
      </c>
      <c r="G19" s="71">
        <v>484580.14429999999</v>
      </c>
      <c r="H19" s="72">
        <v>143.839026030848</v>
      </c>
      <c r="I19" s="71">
        <v>-56929.553</v>
      </c>
      <c r="J19" s="72">
        <v>-4.8180238328296801</v>
      </c>
      <c r="K19" s="71">
        <v>67920.656600000002</v>
      </c>
      <c r="L19" s="72">
        <v>14.0163928297382</v>
      </c>
      <c r="M19" s="72">
        <v>-1.83817730643081</v>
      </c>
      <c r="N19" s="71">
        <v>2299234.2355</v>
      </c>
      <c r="O19" s="71">
        <v>159500259.2387</v>
      </c>
      <c r="P19" s="71">
        <v>17549</v>
      </c>
      <c r="Q19" s="71">
        <v>14585</v>
      </c>
      <c r="R19" s="72">
        <v>20.322248885841599</v>
      </c>
      <c r="S19" s="71">
        <v>67.331215693201898</v>
      </c>
      <c r="T19" s="71">
        <v>76.629326794652002</v>
      </c>
      <c r="U19" s="73">
        <v>-13.8095102037329</v>
      </c>
      <c r="V19" s="40"/>
      <c r="W19" s="40"/>
    </row>
    <row r="20" spans="1:23" ht="12" thickBot="1" x14ac:dyDescent="0.2">
      <c r="A20" s="56"/>
      <c r="B20" s="45" t="s">
        <v>18</v>
      </c>
      <c r="C20" s="46"/>
      <c r="D20" s="71">
        <v>2240654.2743000002</v>
      </c>
      <c r="E20" s="71">
        <v>1336781.8777000001</v>
      </c>
      <c r="F20" s="72">
        <v>167.61554833127701</v>
      </c>
      <c r="G20" s="71">
        <v>892409.67050000001</v>
      </c>
      <c r="H20" s="72">
        <v>151.07911179902399</v>
      </c>
      <c r="I20" s="71">
        <v>-13651.076499999999</v>
      </c>
      <c r="J20" s="72">
        <v>-0.60924510561830103</v>
      </c>
      <c r="K20" s="71">
        <v>96187.323799999998</v>
      </c>
      <c r="L20" s="72">
        <v>10.778382056988301</v>
      </c>
      <c r="M20" s="72">
        <v>-1.1419217830447601</v>
      </c>
      <c r="N20" s="71">
        <v>4187042.4901999999</v>
      </c>
      <c r="O20" s="71">
        <v>257673304.3143</v>
      </c>
      <c r="P20" s="71">
        <v>66716</v>
      </c>
      <c r="Q20" s="71">
        <v>61223</v>
      </c>
      <c r="R20" s="72">
        <v>8.97211832154583</v>
      </c>
      <c r="S20" s="71">
        <v>33.584961243179997</v>
      </c>
      <c r="T20" s="71">
        <v>31.791781126374101</v>
      </c>
      <c r="U20" s="73">
        <v>5.3392353316176697</v>
      </c>
      <c r="V20" s="40"/>
      <c r="W20" s="40"/>
    </row>
    <row r="21" spans="1:23" ht="12" thickBot="1" x14ac:dyDescent="0.2">
      <c r="A21" s="56"/>
      <c r="B21" s="45" t="s">
        <v>19</v>
      </c>
      <c r="C21" s="46"/>
      <c r="D21" s="71">
        <v>514967.65019999997</v>
      </c>
      <c r="E21" s="71">
        <v>452632.43030000001</v>
      </c>
      <c r="F21" s="72">
        <v>113.771708725927</v>
      </c>
      <c r="G21" s="71">
        <v>366657.90399999998</v>
      </c>
      <c r="H21" s="72">
        <v>40.4490792594505</v>
      </c>
      <c r="I21" s="71">
        <v>57026.842499999999</v>
      </c>
      <c r="J21" s="72">
        <v>11.073868907659</v>
      </c>
      <c r="K21" s="71">
        <v>61804.461900000002</v>
      </c>
      <c r="L21" s="72">
        <v>16.856165168063601</v>
      </c>
      <c r="M21" s="72">
        <v>-7.7302176139487006E-2</v>
      </c>
      <c r="N21" s="71">
        <v>990015.15960000001</v>
      </c>
      <c r="O21" s="71">
        <v>96242922.607099995</v>
      </c>
      <c r="P21" s="71">
        <v>44112</v>
      </c>
      <c r="Q21" s="71">
        <v>41282</v>
      </c>
      <c r="R21" s="72">
        <v>6.8552880189913301</v>
      </c>
      <c r="S21" s="71">
        <v>11.6740943552775</v>
      </c>
      <c r="T21" s="71">
        <v>11.5073763238215</v>
      </c>
      <c r="U21" s="73">
        <v>1.42810248386067</v>
      </c>
      <c r="V21" s="40"/>
      <c r="W21" s="40"/>
    </row>
    <row r="22" spans="1:23" ht="12" thickBot="1" x14ac:dyDescent="0.2">
      <c r="A22" s="56"/>
      <c r="B22" s="45" t="s">
        <v>20</v>
      </c>
      <c r="C22" s="46"/>
      <c r="D22" s="71">
        <v>1883470.5475000001</v>
      </c>
      <c r="E22" s="71">
        <v>1520997.3086000001</v>
      </c>
      <c r="F22" s="72">
        <v>123.831287330392</v>
      </c>
      <c r="G22" s="71">
        <v>1558152.1412</v>
      </c>
      <c r="H22" s="72">
        <v>20.8784750665912</v>
      </c>
      <c r="I22" s="71">
        <v>177438.1655</v>
      </c>
      <c r="J22" s="72">
        <v>9.4208091406324499</v>
      </c>
      <c r="K22" s="71">
        <v>191469.4915</v>
      </c>
      <c r="L22" s="72">
        <v>12.2882410797537</v>
      </c>
      <c r="M22" s="72">
        <v>-7.3282306701065003E-2</v>
      </c>
      <c r="N22" s="71">
        <v>3655129.9328999999</v>
      </c>
      <c r="O22" s="71">
        <v>315928695.35589999</v>
      </c>
      <c r="P22" s="71">
        <v>106462</v>
      </c>
      <c r="Q22" s="71">
        <v>100569</v>
      </c>
      <c r="R22" s="72">
        <v>5.8596585428909398</v>
      </c>
      <c r="S22" s="71">
        <v>17.691481913734499</v>
      </c>
      <c r="T22" s="71">
        <v>17.616356783899601</v>
      </c>
      <c r="U22" s="73">
        <v>0.42464011890685199</v>
      </c>
      <c r="V22" s="40"/>
      <c r="W22" s="40"/>
    </row>
    <row r="23" spans="1:23" ht="12" thickBot="1" x14ac:dyDescent="0.2">
      <c r="A23" s="56"/>
      <c r="B23" s="45" t="s">
        <v>21</v>
      </c>
      <c r="C23" s="46"/>
      <c r="D23" s="71">
        <v>4935697.5436000004</v>
      </c>
      <c r="E23" s="71">
        <v>4118033.2138999999</v>
      </c>
      <c r="F23" s="72">
        <v>119.85570021485201</v>
      </c>
      <c r="G23" s="71">
        <v>3088017.3824999998</v>
      </c>
      <c r="H23" s="72">
        <v>59.833865300465199</v>
      </c>
      <c r="I23" s="71">
        <v>185244.7199</v>
      </c>
      <c r="J23" s="72">
        <v>3.75316190393802</v>
      </c>
      <c r="K23" s="71">
        <v>123879.818</v>
      </c>
      <c r="L23" s="72">
        <v>4.0116295556506598</v>
      </c>
      <c r="M23" s="72">
        <v>0.49535834723296102</v>
      </c>
      <c r="N23" s="71">
        <v>11737136.7563</v>
      </c>
      <c r="O23" s="71">
        <v>678793330.66480005</v>
      </c>
      <c r="P23" s="71">
        <v>130197</v>
      </c>
      <c r="Q23" s="71">
        <v>114298</v>
      </c>
      <c r="R23" s="72">
        <v>13.910129661061401</v>
      </c>
      <c r="S23" s="71">
        <v>37.909456773965601</v>
      </c>
      <c r="T23" s="71">
        <v>59.506196195034001</v>
      </c>
      <c r="U23" s="73">
        <v>-56.969266401886401</v>
      </c>
      <c r="V23" s="40"/>
      <c r="W23" s="40"/>
    </row>
    <row r="24" spans="1:23" ht="12" thickBot="1" x14ac:dyDescent="0.2">
      <c r="A24" s="56"/>
      <c r="B24" s="45" t="s">
        <v>22</v>
      </c>
      <c r="C24" s="46"/>
      <c r="D24" s="71">
        <v>357274.4204</v>
      </c>
      <c r="E24" s="71">
        <v>385008.53399999999</v>
      </c>
      <c r="F24" s="72">
        <v>92.796493804472405</v>
      </c>
      <c r="G24" s="71">
        <v>334063.19669999997</v>
      </c>
      <c r="H24" s="72">
        <v>6.9481535018790099</v>
      </c>
      <c r="I24" s="71">
        <v>49048.494500000001</v>
      </c>
      <c r="J24" s="72">
        <v>13.728521186903301</v>
      </c>
      <c r="K24" s="71">
        <v>66627.388000000006</v>
      </c>
      <c r="L24" s="72">
        <v>19.944546019486701</v>
      </c>
      <c r="M24" s="72">
        <v>-0.26383885107427602</v>
      </c>
      <c r="N24" s="71">
        <v>731104.70490000001</v>
      </c>
      <c r="O24" s="71">
        <v>63664349.256999999</v>
      </c>
      <c r="P24" s="71">
        <v>34127</v>
      </c>
      <c r="Q24" s="71">
        <v>34062</v>
      </c>
      <c r="R24" s="72">
        <v>0.190828489225536</v>
      </c>
      <c r="S24" s="71">
        <v>10.4689665191784</v>
      </c>
      <c r="T24" s="71">
        <v>10.9749951412131</v>
      </c>
      <c r="U24" s="73">
        <v>-4.83360626961327</v>
      </c>
      <c r="V24" s="40"/>
      <c r="W24" s="40"/>
    </row>
    <row r="25" spans="1:23" ht="12" thickBot="1" x14ac:dyDescent="0.2">
      <c r="A25" s="56"/>
      <c r="B25" s="45" t="s">
        <v>23</v>
      </c>
      <c r="C25" s="46"/>
      <c r="D25" s="71">
        <v>428503.03210000001</v>
      </c>
      <c r="E25" s="71">
        <v>361371.36170000001</v>
      </c>
      <c r="F25" s="72">
        <v>118.576920452189</v>
      </c>
      <c r="G25" s="71">
        <v>309483.31559999997</v>
      </c>
      <c r="H25" s="72">
        <v>38.457555060522303</v>
      </c>
      <c r="I25" s="71">
        <v>32094.1224</v>
      </c>
      <c r="J25" s="72">
        <v>7.4898238742241103</v>
      </c>
      <c r="K25" s="71">
        <v>25570.1476</v>
      </c>
      <c r="L25" s="72">
        <v>8.2622055248525399</v>
      </c>
      <c r="M25" s="72">
        <v>0.255140287105734</v>
      </c>
      <c r="N25" s="71">
        <v>853783.58459999994</v>
      </c>
      <c r="O25" s="71">
        <v>70716248.688299999</v>
      </c>
      <c r="P25" s="71">
        <v>26706</v>
      </c>
      <c r="Q25" s="71">
        <v>25822</v>
      </c>
      <c r="R25" s="72">
        <v>3.4234373789791701</v>
      </c>
      <c r="S25" s="71">
        <v>16.0451970381188</v>
      </c>
      <c r="T25" s="71">
        <v>16.4696984160793</v>
      </c>
      <c r="U25" s="73">
        <v>-2.6456601121946099</v>
      </c>
      <c r="V25" s="40"/>
      <c r="W25" s="40"/>
    </row>
    <row r="26" spans="1:23" ht="12" thickBot="1" x14ac:dyDescent="0.2">
      <c r="A26" s="56"/>
      <c r="B26" s="45" t="s">
        <v>24</v>
      </c>
      <c r="C26" s="46"/>
      <c r="D26" s="71">
        <v>1086510.4288999999</v>
      </c>
      <c r="E26" s="71">
        <v>711146.92630000005</v>
      </c>
      <c r="F26" s="72">
        <v>152.78283413990999</v>
      </c>
      <c r="G26" s="71">
        <v>717930.25659999996</v>
      </c>
      <c r="H26" s="72">
        <v>51.339272709515697</v>
      </c>
      <c r="I26" s="71">
        <v>132153.9368</v>
      </c>
      <c r="J26" s="72">
        <v>12.163154009832599</v>
      </c>
      <c r="K26" s="71">
        <v>142233.75090000001</v>
      </c>
      <c r="L26" s="72">
        <v>19.811639026553301</v>
      </c>
      <c r="M26" s="72">
        <v>-7.0867948262764005E-2</v>
      </c>
      <c r="N26" s="71">
        <v>2119484.6444999999</v>
      </c>
      <c r="O26" s="71">
        <v>151549594.10600001</v>
      </c>
      <c r="P26" s="71">
        <v>65921</v>
      </c>
      <c r="Q26" s="71">
        <v>62155</v>
      </c>
      <c r="R26" s="72">
        <v>6.0590459335532199</v>
      </c>
      <c r="S26" s="71">
        <v>16.4820076895071</v>
      </c>
      <c r="T26" s="71">
        <v>16.619326129836701</v>
      </c>
      <c r="U26" s="73">
        <v>-0.83314146502299102</v>
      </c>
      <c r="V26" s="40"/>
      <c r="W26" s="40"/>
    </row>
    <row r="27" spans="1:23" ht="12" thickBot="1" x14ac:dyDescent="0.2">
      <c r="A27" s="56"/>
      <c r="B27" s="45" t="s">
        <v>25</v>
      </c>
      <c r="C27" s="46"/>
      <c r="D27" s="71">
        <v>267387.54879999999</v>
      </c>
      <c r="E27" s="71">
        <v>391484.98090000002</v>
      </c>
      <c r="F27" s="72">
        <v>68.300844692762496</v>
      </c>
      <c r="G27" s="71">
        <v>309974.64350000001</v>
      </c>
      <c r="H27" s="72">
        <v>-13.738896259106401</v>
      </c>
      <c r="I27" s="71">
        <v>73084.811799999996</v>
      </c>
      <c r="J27" s="72">
        <v>27.332915136847198</v>
      </c>
      <c r="K27" s="71">
        <v>100838.0613</v>
      </c>
      <c r="L27" s="72">
        <v>32.531067754901699</v>
      </c>
      <c r="M27" s="72">
        <v>-0.275225932968229</v>
      </c>
      <c r="N27" s="71">
        <v>536364.31169999996</v>
      </c>
      <c r="O27" s="71">
        <v>56356282.873899996</v>
      </c>
      <c r="P27" s="71">
        <v>38017</v>
      </c>
      <c r="Q27" s="71">
        <v>37814</v>
      </c>
      <c r="R27" s="72">
        <v>0.53683820807108895</v>
      </c>
      <c r="S27" s="71">
        <v>7.0333679353973197</v>
      </c>
      <c r="T27" s="71">
        <v>7.1131528772412302</v>
      </c>
      <c r="U27" s="73">
        <v>-1.1343774785671501</v>
      </c>
      <c r="V27" s="40"/>
      <c r="W27" s="40"/>
    </row>
    <row r="28" spans="1:23" ht="12" thickBot="1" x14ac:dyDescent="0.2">
      <c r="A28" s="56"/>
      <c r="B28" s="45" t="s">
        <v>26</v>
      </c>
      <c r="C28" s="46"/>
      <c r="D28" s="71">
        <v>1309300.1673999999</v>
      </c>
      <c r="E28" s="71">
        <v>1146946.3700000001</v>
      </c>
      <c r="F28" s="72">
        <v>114.15530853460901</v>
      </c>
      <c r="G28" s="71">
        <v>1005005.8897000001</v>
      </c>
      <c r="H28" s="72">
        <v>30.277860141778199</v>
      </c>
      <c r="I28" s="71">
        <v>1398.8288</v>
      </c>
      <c r="J28" s="72">
        <v>0.106837899729119</v>
      </c>
      <c r="K28" s="71">
        <v>32347.787400000001</v>
      </c>
      <c r="L28" s="72">
        <v>3.2186664507663698</v>
      </c>
      <c r="M28" s="72">
        <v>-0.95675658484141002</v>
      </c>
      <c r="N28" s="71">
        <v>2699077.0211</v>
      </c>
      <c r="O28" s="71">
        <v>200766024.21919999</v>
      </c>
      <c r="P28" s="71">
        <v>55487</v>
      </c>
      <c r="Q28" s="71">
        <v>56526</v>
      </c>
      <c r="R28" s="72">
        <v>-1.8380922053568201</v>
      </c>
      <c r="S28" s="71">
        <v>23.596521120262398</v>
      </c>
      <c r="T28" s="71">
        <v>24.586506274988501</v>
      </c>
      <c r="U28" s="73">
        <v>-4.1954708055501797</v>
      </c>
      <c r="V28" s="40"/>
      <c r="W28" s="40"/>
    </row>
    <row r="29" spans="1:23" ht="12" thickBot="1" x14ac:dyDescent="0.2">
      <c r="A29" s="56"/>
      <c r="B29" s="45" t="s">
        <v>27</v>
      </c>
      <c r="C29" s="46"/>
      <c r="D29" s="71">
        <v>764565.54619999998</v>
      </c>
      <c r="E29" s="71">
        <v>917173.61049999995</v>
      </c>
      <c r="F29" s="72">
        <v>83.361049363728995</v>
      </c>
      <c r="G29" s="71">
        <v>631389.30370000005</v>
      </c>
      <c r="H29" s="72">
        <v>21.092571844276598</v>
      </c>
      <c r="I29" s="71">
        <v>112156.6244</v>
      </c>
      <c r="J29" s="72">
        <v>14.669327562226</v>
      </c>
      <c r="K29" s="71">
        <v>104813.21679999999</v>
      </c>
      <c r="L29" s="72">
        <v>16.600410584370799</v>
      </c>
      <c r="M29" s="72">
        <v>7.0061847390987003E-2</v>
      </c>
      <c r="N29" s="71">
        <v>1595635.7398999999</v>
      </c>
      <c r="O29" s="71">
        <v>149437169.48069999</v>
      </c>
      <c r="P29" s="71">
        <v>112406</v>
      </c>
      <c r="Q29" s="71">
        <v>113955</v>
      </c>
      <c r="R29" s="72">
        <v>-1.3593084989688899</v>
      </c>
      <c r="S29" s="71">
        <v>6.80182148817679</v>
      </c>
      <c r="T29" s="71">
        <v>7.2929682216664498</v>
      </c>
      <c r="U29" s="73">
        <v>-7.2208118713993299</v>
      </c>
      <c r="V29" s="40"/>
      <c r="W29" s="40"/>
    </row>
    <row r="30" spans="1:23" ht="12" thickBot="1" x14ac:dyDescent="0.2">
      <c r="A30" s="56"/>
      <c r="B30" s="45" t="s">
        <v>28</v>
      </c>
      <c r="C30" s="46"/>
      <c r="D30" s="71">
        <v>2088849.7294000001</v>
      </c>
      <c r="E30" s="71">
        <v>1604363.6791999999</v>
      </c>
      <c r="F30" s="72">
        <v>130.198019095121</v>
      </c>
      <c r="G30" s="71">
        <v>1551152.1621999999</v>
      </c>
      <c r="H30" s="72">
        <v>34.664398522797597</v>
      </c>
      <c r="I30" s="71">
        <v>177296.78150000001</v>
      </c>
      <c r="J30" s="72">
        <v>8.4877709968599202</v>
      </c>
      <c r="K30" s="71">
        <v>200514.19209999999</v>
      </c>
      <c r="L30" s="72">
        <v>12.9267906132182</v>
      </c>
      <c r="M30" s="72">
        <v>-0.115789363121095</v>
      </c>
      <c r="N30" s="71">
        <v>4028421.2935000001</v>
      </c>
      <c r="O30" s="71">
        <v>277902801.7518</v>
      </c>
      <c r="P30" s="71">
        <v>108379</v>
      </c>
      <c r="Q30" s="71">
        <v>101260</v>
      </c>
      <c r="R30" s="72">
        <v>7.0304167489630798</v>
      </c>
      <c r="S30" s="71">
        <v>19.273565260797799</v>
      </c>
      <c r="T30" s="71">
        <v>19.1543705717954</v>
      </c>
      <c r="U30" s="73">
        <v>0.61843611905481</v>
      </c>
      <c r="V30" s="40"/>
      <c r="W30" s="40"/>
    </row>
    <row r="31" spans="1:23" ht="12" thickBot="1" x14ac:dyDescent="0.2">
      <c r="A31" s="56"/>
      <c r="B31" s="45" t="s">
        <v>29</v>
      </c>
      <c r="C31" s="46"/>
      <c r="D31" s="71">
        <v>2473589.0943</v>
      </c>
      <c r="E31" s="71">
        <v>1186246.0222</v>
      </c>
      <c r="F31" s="72">
        <v>208.52243531341901</v>
      </c>
      <c r="G31" s="71">
        <v>850489.75879999995</v>
      </c>
      <c r="H31" s="72">
        <v>190.84290183459899</v>
      </c>
      <c r="I31" s="71">
        <v>-72298.102799999993</v>
      </c>
      <c r="J31" s="72">
        <v>-2.9228016474765202</v>
      </c>
      <c r="K31" s="71">
        <v>28111.216199999999</v>
      </c>
      <c r="L31" s="72">
        <v>3.30529743705128</v>
      </c>
      <c r="M31" s="72">
        <v>-3.5718596550795998</v>
      </c>
      <c r="N31" s="71">
        <v>5293359.8729999997</v>
      </c>
      <c r="O31" s="71">
        <v>267312141.6595</v>
      </c>
      <c r="P31" s="71">
        <v>55241</v>
      </c>
      <c r="Q31" s="71">
        <v>56747</v>
      </c>
      <c r="R31" s="72">
        <v>-2.6538847868609801</v>
      </c>
      <c r="S31" s="71">
        <v>44.778137511992902</v>
      </c>
      <c r="T31" s="71">
        <v>49.690217609741502</v>
      </c>
      <c r="U31" s="73">
        <v>-10.9698177965374</v>
      </c>
      <c r="V31" s="40"/>
      <c r="W31" s="40"/>
    </row>
    <row r="32" spans="1:23" ht="12" thickBot="1" x14ac:dyDescent="0.2">
      <c r="A32" s="56"/>
      <c r="B32" s="45" t="s">
        <v>30</v>
      </c>
      <c r="C32" s="46"/>
      <c r="D32" s="71">
        <v>135148.65220000001</v>
      </c>
      <c r="E32" s="71">
        <v>164111.45980000001</v>
      </c>
      <c r="F32" s="72">
        <v>82.351745798071306</v>
      </c>
      <c r="G32" s="71">
        <v>146160.7371</v>
      </c>
      <c r="H32" s="72">
        <v>-7.53422917706399</v>
      </c>
      <c r="I32" s="71">
        <v>33682.846700000002</v>
      </c>
      <c r="J32" s="72">
        <v>24.9228136216663</v>
      </c>
      <c r="K32" s="71">
        <v>40375.903400000003</v>
      </c>
      <c r="L32" s="72">
        <v>27.624315668561302</v>
      </c>
      <c r="M32" s="72">
        <v>-0.165768593056422</v>
      </c>
      <c r="N32" s="71">
        <v>271874.80869999999</v>
      </c>
      <c r="O32" s="71">
        <v>28694681.4056</v>
      </c>
      <c r="P32" s="71">
        <v>28814</v>
      </c>
      <c r="Q32" s="71">
        <v>28823</v>
      </c>
      <c r="R32" s="72">
        <v>-3.1225063317486E-2</v>
      </c>
      <c r="S32" s="71">
        <v>4.69038148816548</v>
      </c>
      <c r="T32" s="71">
        <v>4.7436476598549797</v>
      </c>
      <c r="U32" s="73">
        <v>-1.1356468940511399</v>
      </c>
      <c r="V32" s="40"/>
      <c r="W32" s="40"/>
    </row>
    <row r="33" spans="1:23" ht="12" thickBot="1" x14ac:dyDescent="0.2">
      <c r="A33" s="56"/>
      <c r="B33" s="45" t="s">
        <v>31</v>
      </c>
      <c r="C33" s="46"/>
      <c r="D33" s="74"/>
      <c r="E33" s="74"/>
      <c r="F33" s="74"/>
      <c r="G33" s="74"/>
      <c r="H33" s="74"/>
      <c r="I33" s="74"/>
      <c r="J33" s="74"/>
      <c r="K33" s="74"/>
      <c r="L33" s="74"/>
      <c r="M33" s="74"/>
      <c r="N33" s="74"/>
      <c r="O33" s="71">
        <v>172.99539999999999</v>
      </c>
      <c r="P33" s="74"/>
      <c r="Q33" s="74"/>
      <c r="R33" s="74"/>
      <c r="S33" s="74"/>
      <c r="T33" s="74"/>
      <c r="U33" s="75"/>
      <c r="V33" s="40"/>
      <c r="W33" s="40"/>
    </row>
    <row r="34" spans="1:23" ht="12" thickBot="1" x14ac:dyDescent="0.2">
      <c r="A34" s="56"/>
      <c r="B34" s="45" t="s">
        <v>71</v>
      </c>
      <c r="C34" s="46"/>
      <c r="D34" s="74"/>
      <c r="E34" s="74"/>
      <c r="F34" s="74"/>
      <c r="G34" s="74"/>
      <c r="H34" s="74"/>
      <c r="I34" s="74"/>
      <c r="J34" s="74"/>
      <c r="K34" s="74"/>
      <c r="L34" s="74"/>
      <c r="M34" s="74"/>
      <c r="N34" s="74"/>
      <c r="O34" s="71">
        <v>1</v>
      </c>
      <c r="P34" s="74"/>
      <c r="Q34" s="74"/>
      <c r="R34" s="74"/>
      <c r="S34" s="74"/>
      <c r="T34" s="74"/>
      <c r="U34" s="75"/>
      <c r="V34" s="40"/>
      <c r="W34" s="40"/>
    </row>
    <row r="35" spans="1:23" ht="12" customHeight="1" thickBot="1" x14ac:dyDescent="0.2">
      <c r="A35" s="56"/>
      <c r="B35" s="45" t="s">
        <v>32</v>
      </c>
      <c r="C35" s="46"/>
      <c r="D35" s="71">
        <v>254838.6825</v>
      </c>
      <c r="E35" s="71">
        <v>215506.2787</v>
      </c>
      <c r="F35" s="72">
        <v>118.25116374208</v>
      </c>
      <c r="G35" s="71">
        <v>173575.95970000001</v>
      </c>
      <c r="H35" s="72">
        <v>46.816807431426803</v>
      </c>
      <c r="I35" s="71">
        <v>18983.655599999998</v>
      </c>
      <c r="J35" s="72">
        <v>7.44928337164826</v>
      </c>
      <c r="K35" s="71">
        <v>24862.0105</v>
      </c>
      <c r="L35" s="72">
        <v>14.323418140951199</v>
      </c>
      <c r="M35" s="72">
        <v>-0.23643924130753599</v>
      </c>
      <c r="N35" s="71">
        <v>487295.16800000001</v>
      </c>
      <c r="O35" s="71">
        <v>40852567.7958</v>
      </c>
      <c r="P35" s="71">
        <v>16816</v>
      </c>
      <c r="Q35" s="71">
        <v>16564</v>
      </c>
      <c r="R35" s="72">
        <v>1.52137164936006</v>
      </c>
      <c r="S35" s="71">
        <v>15.154536304709801</v>
      </c>
      <c r="T35" s="71">
        <v>14.0338375694277</v>
      </c>
      <c r="U35" s="73">
        <v>7.3951370912868599</v>
      </c>
      <c r="V35" s="40"/>
      <c r="W35" s="40"/>
    </row>
    <row r="36" spans="1:23" ht="12" customHeight="1" thickBot="1" x14ac:dyDescent="0.2">
      <c r="A36" s="56"/>
      <c r="B36" s="45" t="s">
        <v>70</v>
      </c>
      <c r="C36" s="46"/>
      <c r="D36" s="71">
        <v>70478.69</v>
      </c>
      <c r="E36" s="74"/>
      <c r="F36" s="74"/>
      <c r="G36" s="74"/>
      <c r="H36" s="74"/>
      <c r="I36" s="71">
        <v>3134.35</v>
      </c>
      <c r="J36" s="72">
        <v>4.4472307870648597</v>
      </c>
      <c r="K36" s="74"/>
      <c r="L36" s="74"/>
      <c r="M36" s="74"/>
      <c r="N36" s="71">
        <v>142641.12</v>
      </c>
      <c r="O36" s="71">
        <v>13836360.76</v>
      </c>
      <c r="P36" s="71">
        <v>59</v>
      </c>
      <c r="Q36" s="71">
        <v>72</v>
      </c>
      <c r="R36" s="72">
        <v>-18.0555555555556</v>
      </c>
      <c r="S36" s="71">
        <v>1194.5540677966101</v>
      </c>
      <c r="T36" s="71">
        <v>1002.25597222222</v>
      </c>
      <c r="U36" s="73">
        <v>16.097898015540402</v>
      </c>
      <c r="V36" s="40"/>
      <c r="W36" s="40"/>
    </row>
    <row r="37" spans="1:23" ht="12" customHeight="1" thickBot="1" x14ac:dyDescent="0.2">
      <c r="A37" s="56"/>
      <c r="B37" s="45" t="s">
        <v>36</v>
      </c>
      <c r="C37" s="46"/>
      <c r="D37" s="71">
        <v>595903.59</v>
      </c>
      <c r="E37" s="71">
        <v>267068.7892</v>
      </c>
      <c r="F37" s="72">
        <v>223.12737919882699</v>
      </c>
      <c r="G37" s="71">
        <v>397594.04</v>
      </c>
      <c r="H37" s="72">
        <v>49.877395043446803</v>
      </c>
      <c r="I37" s="71">
        <v>-95390.32</v>
      </c>
      <c r="J37" s="72">
        <v>-16.0076766780344</v>
      </c>
      <c r="K37" s="71">
        <v>-43917.26</v>
      </c>
      <c r="L37" s="72">
        <v>-11.0457541063744</v>
      </c>
      <c r="M37" s="72">
        <v>1.17204625243014</v>
      </c>
      <c r="N37" s="71">
        <v>1272017.42</v>
      </c>
      <c r="O37" s="71">
        <v>105873230.92</v>
      </c>
      <c r="P37" s="71">
        <v>225</v>
      </c>
      <c r="Q37" s="71">
        <v>252</v>
      </c>
      <c r="R37" s="72">
        <v>-10.714285714285699</v>
      </c>
      <c r="S37" s="71">
        <v>2648.4603999999999</v>
      </c>
      <c r="T37" s="71">
        <v>2682.99138888889</v>
      </c>
      <c r="U37" s="73">
        <v>-1.3038136756316501</v>
      </c>
      <c r="V37" s="40"/>
      <c r="W37" s="40"/>
    </row>
    <row r="38" spans="1:23" ht="12" customHeight="1" thickBot="1" x14ac:dyDescent="0.2">
      <c r="A38" s="56"/>
      <c r="B38" s="45" t="s">
        <v>37</v>
      </c>
      <c r="C38" s="46"/>
      <c r="D38" s="71">
        <v>720131.66</v>
      </c>
      <c r="E38" s="71">
        <v>213902.6783</v>
      </c>
      <c r="F38" s="72">
        <v>336.66322727853401</v>
      </c>
      <c r="G38" s="71">
        <v>774131.67</v>
      </c>
      <c r="H38" s="72">
        <v>-6.9755588219249498</v>
      </c>
      <c r="I38" s="71">
        <v>-72579.100000000006</v>
      </c>
      <c r="J38" s="72">
        <v>-10.078587573833399</v>
      </c>
      <c r="K38" s="71">
        <v>-30736.61</v>
      </c>
      <c r="L38" s="72">
        <v>-3.9704628025358999</v>
      </c>
      <c r="M38" s="72">
        <v>1.36132416684859</v>
      </c>
      <c r="N38" s="71">
        <v>1359923.44</v>
      </c>
      <c r="O38" s="71">
        <v>111656666.52</v>
      </c>
      <c r="P38" s="71">
        <v>254</v>
      </c>
      <c r="Q38" s="71">
        <v>274</v>
      </c>
      <c r="R38" s="72">
        <v>-7.2992700729926998</v>
      </c>
      <c r="S38" s="71">
        <v>2835.1640157480301</v>
      </c>
      <c r="T38" s="71">
        <v>2335.0064963503701</v>
      </c>
      <c r="U38" s="73">
        <v>17.6412199301177</v>
      </c>
      <c r="V38" s="40"/>
      <c r="W38" s="40"/>
    </row>
    <row r="39" spans="1:23" ht="12" thickBot="1" x14ac:dyDescent="0.2">
      <c r="A39" s="56"/>
      <c r="B39" s="45" t="s">
        <v>38</v>
      </c>
      <c r="C39" s="46"/>
      <c r="D39" s="71">
        <v>477942.25</v>
      </c>
      <c r="E39" s="71">
        <v>154612.78539999999</v>
      </c>
      <c r="F39" s="72">
        <v>309.12207471297501</v>
      </c>
      <c r="G39" s="71">
        <v>470462.76</v>
      </c>
      <c r="H39" s="72">
        <v>1.5898155254626201</v>
      </c>
      <c r="I39" s="71">
        <v>-76321.149999999994</v>
      </c>
      <c r="J39" s="72">
        <v>-15.968697054926601</v>
      </c>
      <c r="K39" s="71">
        <v>-66325.8</v>
      </c>
      <c r="L39" s="72">
        <v>-14.097991517968399</v>
      </c>
      <c r="M39" s="72">
        <v>0.150700783104011</v>
      </c>
      <c r="N39" s="71">
        <v>967160.47</v>
      </c>
      <c r="O39" s="71">
        <v>72642365.790000007</v>
      </c>
      <c r="P39" s="71">
        <v>262</v>
      </c>
      <c r="Q39" s="71">
        <v>262</v>
      </c>
      <c r="R39" s="72">
        <v>0</v>
      </c>
      <c r="S39" s="71">
        <v>1824.2070610687001</v>
      </c>
      <c r="T39" s="71">
        <v>1867.2451145038201</v>
      </c>
      <c r="U39" s="73">
        <v>-2.3592745776294102</v>
      </c>
      <c r="V39" s="40"/>
      <c r="W39" s="40"/>
    </row>
    <row r="40" spans="1:23" ht="12" customHeight="1" thickBot="1" x14ac:dyDescent="0.2">
      <c r="A40" s="56"/>
      <c r="B40" s="45" t="s">
        <v>73</v>
      </c>
      <c r="C40" s="46"/>
      <c r="D40" s="71">
        <v>10.17</v>
      </c>
      <c r="E40" s="74"/>
      <c r="F40" s="74"/>
      <c r="G40" s="71">
        <v>0.24</v>
      </c>
      <c r="H40" s="72">
        <v>4137.5</v>
      </c>
      <c r="I40" s="71">
        <v>7.45</v>
      </c>
      <c r="J40" s="72">
        <v>73.254670599803404</v>
      </c>
      <c r="K40" s="71">
        <v>0</v>
      </c>
      <c r="L40" s="72">
        <v>0</v>
      </c>
      <c r="M40" s="74"/>
      <c r="N40" s="71">
        <v>13.06</v>
      </c>
      <c r="O40" s="71">
        <v>3889.48</v>
      </c>
      <c r="P40" s="71">
        <v>77</v>
      </c>
      <c r="Q40" s="71">
        <v>7</v>
      </c>
      <c r="R40" s="72">
        <v>1000</v>
      </c>
      <c r="S40" s="71">
        <v>0.13207792207792199</v>
      </c>
      <c r="T40" s="71">
        <v>0.41285714285714298</v>
      </c>
      <c r="U40" s="73">
        <v>-212.58603736479799</v>
      </c>
      <c r="V40" s="40"/>
      <c r="W40" s="40"/>
    </row>
    <row r="41" spans="1:23" ht="12" customHeight="1" thickBot="1" x14ac:dyDescent="0.2">
      <c r="A41" s="56"/>
      <c r="B41" s="45" t="s">
        <v>33</v>
      </c>
      <c r="C41" s="46"/>
      <c r="D41" s="71">
        <v>209449.5723</v>
      </c>
      <c r="E41" s="71">
        <v>128065.37669999999</v>
      </c>
      <c r="F41" s="72">
        <v>163.54894484138899</v>
      </c>
      <c r="G41" s="71">
        <v>380203.76089999999</v>
      </c>
      <c r="H41" s="72">
        <v>-44.9112308083957</v>
      </c>
      <c r="I41" s="71">
        <v>13116.8711</v>
      </c>
      <c r="J41" s="72">
        <v>6.2625437502504804</v>
      </c>
      <c r="K41" s="71">
        <v>20936.545999999998</v>
      </c>
      <c r="L41" s="72">
        <v>5.5066646238427603</v>
      </c>
      <c r="M41" s="72">
        <v>-0.373494028098044</v>
      </c>
      <c r="N41" s="71">
        <v>371456.91399999999</v>
      </c>
      <c r="O41" s="71">
        <v>45217252.594300002</v>
      </c>
      <c r="P41" s="71">
        <v>327</v>
      </c>
      <c r="Q41" s="71">
        <v>268</v>
      </c>
      <c r="R41" s="72">
        <v>22.0149253731343</v>
      </c>
      <c r="S41" s="71">
        <v>640.51856972477106</v>
      </c>
      <c r="T41" s="71">
        <v>604.50500634328398</v>
      </c>
      <c r="U41" s="73">
        <v>5.62256351083811</v>
      </c>
      <c r="V41" s="40"/>
      <c r="W41" s="40"/>
    </row>
    <row r="42" spans="1:23" ht="12" thickBot="1" x14ac:dyDescent="0.2">
      <c r="A42" s="56"/>
      <c r="B42" s="45" t="s">
        <v>34</v>
      </c>
      <c r="C42" s="46"/>
      <c r="D42" s="71">
        <v>628744.04539999994</v>
      </c>
      <c r="E42" s="71">
        <v>399321.0846</v>
      </c>
      <c r="F42" s="72">
        <v>157.45325494891199</v>
      </c>
      <c r="G42" s="71">
        <v>908131.39879999997</v>
      </c>
      <c r="H42" s="72">
        <v>-30.7650802261854</v>
      </c>
      <c r="I42" s="71">
        <v>3251.5194999999999</v>
      </c>
      <c r="J42" s="72">
        <v>0.51714517597242904</v>
      </c>
      <c r="K42" s="71">
        <v>53707.354200000002</v>
      </c>
      <c r="L42" s="72">
        <v>5.9140510140898801</v>
      </c>
      <c r="M42" s="72">
        <v>-0.93945857977118497</v>
      </c>
      <c r="N42" s="71">
        <v>1174513.497</v>
      </c>
      <c r="O42" s="71">
        <v>115411062.2132</v>
      </c>
      <c r="P42" s="71">
        <v>2991</v>
      </c>
      <c r="Q42" s="71">
        <v>2634</v>
      </c>
      <c r="R42" s="72">
        <v>13.553530751708401</v>
      </c>
      <c r="S42" s="71">
        <v>210.21198441992601</v>
      </c>
      <c r="T42" s="71">
        <v>207.20176598329499</v>
      </c>
      <c r="U42" s="73">
        <v>1.4319918271727901</v>
      </c>
      <c r="V42" s="40"/>
      <c r="W42" s="40"/>
    </row>
    <row r="43" spans="1:23" ht="12" thickBot="1" x14ac:dyDescent="0.2">
      <c r="A43" s="56"/>
      <c r="B43" s="45" t="s">
        <v>39</v>
      </c>
      <c r="C43" s="46"/>
      <c r="D43" s="71">
        <v>223935.89</v>
      </c>
      <c r="E43" s="71">
        <v>114917.56230000001</v>
      </c>
      <c r="F43" s="72">
        <v>194.866550871833</v>
      </c>
      <c r="G43" s="71">
        <v>193973.51</v>
      </c>
      <c r="H43" s="72">
        <v>15.4466349554638</v>
      </c>
      <c r="I43" s="71">
        <v>-30723.26</v>
      </c>
      <c r="J43" s="72">
        <v>-13.7196677138265</v>
      </c>
      <c r="K43" s="71">
        <v>-22128.21</v>
      </c>
      <c r="L43" s="72">
        <v>-11.4078515153951</v>
      </c>
      <c r="M43" s="72">
        <v>0.38842048227127302</v>
      </c>
      <c r="N43" s="71">
        <v>442235.63</v>
      </c>
      <c r="O43" s="71">
        <v>47374079.460000001</v>
      </c>
      <c r="P43" s="71">
        <v>134</v>
      </c>
      <c r="Q43" s="71">
        <v>136</v>
      </c>
      <c r="R43" s="72">
        <v>-1.47058823529411</v>
      </c>
      <c r="S43" s="71">
        <v>1671.1633582089601</v>
      </c>
      <c r="T43" s="71">
        <v>1605.1451470588199</v>
      </c>
      <c r="U43" s="73">
        <v>3.9504343382017302</v>
      </c>
      <c r="V43" s="40"/>
      <c r="W43" s="40"/>
    </row>
    <row r="44" spans="1:23" ht="12" thickBot="1" x14ac:dyDescent="0.2">
      <c r="A44" s="56"/>
      <c r="B44" s="45" t="s">
        <v>40</v>
      </c>
      <c r="C44" s="46"/>
      <c r="D44" s="71">
        <v>164598.35</v>
      </c>
      <c r="E44" s="71">
        <v>23384.2114</v>
      </c>
      <c r="F44" s="72">
        <v>703.88668313184996</v>
      </c>
      <c r="G44" s="71">
        <v>73406.850000000006</v>
      </c>
      <c r="H44" s="72">
        <v>124.227507378399</v>
      </c>
      <c r="I44" s="71">
        <v>21362.92</v>
      </c>
      <c r="J44" s="72">
        <v>12.978817831405999</v>
      </c>
      <c r="K44" s="71">
        <v>9957.9599999999991</v>
      </c>
      <c r="L44" s="72">
        <v>13.565437013030801</v>
      </c>
      <c r="M44" s="72">
        <v>1.14531088696882</v>
      </c>
      <c r="N44" s="71">
        <v>344302.66</v>
      </c>
      <c r="O44" s="71">
        <v>18662123.75</v>
      </c>
      <c r="P44" s="71">
        <v>119</v>
      </c>
      <c r="Q44" s="71">
        <v>135</v>
      </c>
      <c r="R44" s="72">
        <v>-11.8518518518518</v>
      </c>
      <c r="S44" s="71">
        <v>1383.17941176471</v>
      </c>
      <c r="T44" s="71">
        <v>1331.1430370370399</v>
      </c>
      <c r="U44" s="73">
        <v>3.7620842448254299</v>
      </c>
      <c r="V44" s="40"/>
      <c r="W44" s="40"/>
    </row>
    <row r="45" spans="1:23" ht="12" thickBot="1" x14ac:dyDescent="0.2">
      <c r="A45" s="57"/>
      <c r="B45" s="45" t="s">
        <v>35</v>
      </c>
      <c r="C45" s="46"/>
      <c r="D45" s="76">
        <v>19334.71</v>
      </c>
      <c r="E45" s="77"/>
      <c r="F45" s="77"/>
      <c r="G45" s="76">
        <v>52433.067300000002</v>
      </c>
      <c r="H45" s="78">
        <v>-63.124968658852403</v>
      </c>
      <c r="I45" s="76">
        <v>1229.3245999999999</v>
      </c>
      <c r="J45" s="78">
        <v>6.3581227750506697</v>
      </c>
      <c r="K45" s="76">
        <v>4508.7530999999999</v>
      </c>
      <c r="L45" s="78">
        <v>8.5990641634654104</v>
      </c>
      <c r="M45" s="78">
        <v>-0.72734710179628204</v>
      </c>
      <c r="N45" s="76">
        <v>35548.627399999998</v>
      </c>
      <c r="O45" s="76">
        <v>5900015.1474000001</v>
      </c>
      <c r="P45" s="76">
        <v>21</v>
      </c>
      <c r="Q45" s="76">
        <v>31</v>
      </c>
      <c r="R45" s="78">
        <v>-32.258064516128997</v>
      </c>
      <c r="S45" s="76">
        <v>920.70047619047602</v>
      </c>
      <c r="T45" s="76">
        <v>523.02959354838697</v>
      </c>
      <c r="U45" s="79">
        <v>43.192209945139403</v>
      </c>
      <c r="V45" s="40"/>
      <c r="W45" s="40"/>
    </row>
  </sheetData>
  <mergeCells count="43">
    <mergeCell ref="A1:U4"/>
    <mergeCell ref="W1:W4"/>
    <mergeCell ref="B6:C6"/>
    <mergeCell ref="A7:C7"/>
    <mergeCell ref="A8:A45"/>
    <mergeCell ref="B8:C8"/>
    <mergeCell ref="B9:C9"/>
    <mergeCell ref="B10:C10"/>
    <mergeCell ref="B11:C11"/>
    <mergeCell ref="B12:C12"/>
    <mergeCell ref="B24:C24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36:C36"/>
    <mergeCell ref="B25:C25"/>
    <mergeCell ref="B26:C26"/>
    <mergeCell ref="B27:C27"/>
    <mergeCell ref="B28:C28"/>
    <mergeCell ref="B29:C29"/>
    <mergeCell ref="B30:C30"/>
    <mergeCell ref="B43:C43"/>
    <mergeCell ref="B37:C37"/>
    <mergeCell ref="B38:C38"/>
    <mergeCell ref="B39:C39"/>
    <mergeCell ref="B40:C40"/>
    <mergeCell ref="B41:C41"/>
    <mergeCell ref="B42:C42"/>
    <mergeCell ref="B31:C31"/>
    <mergeCell ref="B32:C32"/>
    <mergeCell ref="B33:C33"/>
    <mergeCell ref="B34:C34"/>
    <mergeCell ref="B35:C35"/>
    <mergeCell ref="B44:C44"/>
    <mergeCell ref="B45:C45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63"/>
  <sheetViews>
    <sheetView topLeftCell="A16" workbookViewId="0">
      <selection activeCell="B32" sqref="B32:E38"/>
    </sheetView>
  </sheetViews>
  <sheetFormatPr defaultRowHeight="13.5" x14ac:dyDescent="0.1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 x14ac:dyDescent="0.2">
      <c r="A1" s="30" t="s">
        <v>63</v>
      </c>
      <c r="B1" s="31" t="s">
        <v>64</v>
      </c>
      <c r="C1" s="30" t="s">
        <v>65</v>
      </c>
      <c r="D1" s="30" t="s">
        <v>66</v>
      </c>
      <c r="E1" s="30" t="s">
        <v>67</v>
      </c>
      <c r="F1" s="30" t="s">
        <v>68</v>
      </c>
      <c r="G1" s="30" t="s">
        <v>67</v>
      </c>
      <c r="H1" s="30" t="s">
        <v>69</v>
      </c>
    </row>
    <row r="2" spans="1:8" ht="14.25" x14ac:dyDescent="0.2">
      <c r="A2" s="32">
        <v>1</v>
      </c>
      <c r="B2" s="33">
        <v>12</v>
      </c>
      <c r="C2" s="32">
        <v>122270</v>
      </c>
      <c r="D2" s="32">
        <v>880727.98777948704</v>
      </c>
      <c r="E2" s="32">
        <v>741569.36684359005</v>
      </c>
      <c r="F2" s="32">
        <v>139158.62093589699</v>
      </c>
      <c r="G2" s="32">
        <v>741569.36684359005</v>
      </c>
      <c r="H2" s="32">
        <v>0.158004086240915</v>
      </c>
    </row>
    <row r="3" spans="1:8" ht="14.25" x14ac:dyDescent="0.2">
      <c r="A3" s="32">
        <v>2</v>
      </c>
      <c r="B3" s="33">
        <v>13</v>
      </c>
      <c r="C3" s="32">
        <v>23639</v>
      </c>
      <c r="D3" s="32">
        <v>120346.10852722199</v>
      </c>
      <c r="E3" s="32">
        <v>96111.732182709296</v>
      </c>
      <c r="F3" s="32">
        <v>24234.376344512501</v>
      </c>
      <c r="G3" s="32">
        <v>96111.732182709296</v>
      </c>
      <c r="H3" s="32">
        <v>0.20137233053140899</v>
      </c>
    </row>
    <row r="4" spans="1:8" ht="14.25" x14ac:dyDescent="0.2">
      <c r="A4" s="32">
        <v>3</v>
      </c>
      <c r="B4" s="33">
        <v>14</v>
      </c>
      <c r="C4" s="32">
        <v>173279</v>
      </c>
      <c r="D4" s="32">
        <v>223132.46215384599</v>
      </c>
      <c r="E4" s="32">
        <v>166120.80759059801</v>
      </c>
      <c r="F4" s="32">
        <v>57011.654563247903</v>
      </c>
      <c r="G4" s="32">
        <v>166120.80759059801</v>
      </c>
      <c r="H4" s="32">
        <v>0.25550587311647799</v>
      </c>
    </row>
    <row r="5" spans="1:8" ht="14.25" x14ac:dyDescent="0.2">
      <c r="A5" s="32">
        <v>4</v>
      </c>
      <c r="B5" s="33">
        <v>15</v>
      </c>
      <c r="C5" s="32">
        <v>5896</v>
      </c>
      <c r="D5" s="32">
        <v>67392.815163247898</v>
      </c>
      <c r="E5" s="32">
        <v>57159.300375213701</v>
      </c>
      <c r="F5" s="32">
        <v>10233.514788034199</v>
      </c>
      <c r="G5" s="32">
        <v>57159.300375213701</v>
      </c>
      <c r="H5" s="32">
        <v>0.15184875069019199</v>
      </c>
    </row>
    <row r="6" spans="1:8" ht="14.25" x14ac:dyDescent="0.2">
      <c r="A6" s="32">
        <v>5</v>
      </c>
      <c r="B6" s="33">
        <v>16</v>
      </c>
      <c r="C6" s="32">
        <v>4900</v>
      </c>
      <c r="D6" s="32">
        <v>332368.55031794898</v>
      </c>
      <c r="E6" s="32">
        <v>374271.67145384598</v>
      </c>
      <c r="F6" s="32">
        <v>-41903.121135897403</v>
      </c>
      <c r="G6" s="32">
        <v>374271.67145384598</v>
      </c>
      <c r="H6" s="32">
        <v>-0.12607426634021901</v>
      </c>
    </row>
    <row r="7" spans="1:8" ht="14.25" x14ac:dyDescent="0.2">
      <c r="A7" s="32">
        <v>6</v>
      </c>
      <c r="B7" s="33">
        <v>17</v>
      </c>
      <c r="C7" s="32">
        <v>31794</v>
      </c>
      <c r="D7" s="32">
        <v>354667.14361965802</v>
      </c>
      <c r="E7" s="32">
        <v>280366.12236581201</v>
      </c>
      <c r="F7" s="32">
        <v>74301.021253846193</v>
      </c>
      <c r="G7" s="32">
        <v>280366.12236581201</v>
      </c>
      <c r="H7" s="32">
        <v>0.20949507895077499</v>
      </c>
    </row>
    <row r="8" spans="1:8" ht="14.25" x14ac:dyDescent="0.2">
      <c r="A8" s="32">
        <v>7</v>
      </c>
      <c r="B8" s="33">
        <v>18</v>
      </c>
      <c r="C8" s="32">
        <v>146359</v>
      </c>
      <c r="D8" s="32">
        <v>261886.65753931599</v>
      </c>
      <c r="E8" s="32">
        <v>218899.98331709401</v>
      </c>
      <c r="F8" s="32">
        <v>42986.674222222202</v>
      </c>
      <c r="G8" s="32">
        <v>218899.98331709401</v>
      </c>
      <c r="H8" s="32">
        <v>0.164142284399383</v>
      </c>
    </row>
    <row r="9" spans="1:8" ht="14.25" x14ac:dyDescent="0.2">
      <c r="A9" s="32">
        <v>8</v>
      </c>
      <c r="B9" s="33">
        <v>19</v>
      </c>
      <c r="C9" s="32">
        <v>74041</v>
      </c>
      <c r="D9" s="32">
        <v>436029.00808376097</v>
      </c>
      <c r="E9" s="32">
        <v>418820.35591282102</v>
      </c>
      <c r="F9" s="32">
        <v>17208.6521709402</v>
      </c>
      <c r="G9" s="32">
        <v>418820.35591282102</v>
      </c>
      <c r="H9" s="32">
        <v>3.9466759898769001E-2</v>
      </c>
    </row>
    <row r="10" spans="1:8" ht="14.25" x14ac:dyDescent="0.2">
      <c r="A10" s="32">
        <v>9</v>
      </c>
      <c r="B10" s="33">
        <v>21</v>
      </c>
      <c r="C10" s="32">
        <v>501510</v>
      </c>
      <c r="D10" s="32">
        <v>1923284.0144495701</v>
      </c>
      <c r="E10" s="32">
        <v>1973367.4765854699</v>
      </c>
      <c r="F10" s="32">
        <v>-50083.462135897396</v>
      </c>
      <c r="G10" s="32">
        <v>1973367.4765854699</v>
      </c>
      <c r="H10" s="35">
        <v>-2.60405960636193E-2</v>
      </c>
    </row>
    <row r="11" spans="1:8" ht="14.25" x14ac:dyDescent="0.2">
      <c r="A11" s="32">
        <v>10</v>
      </c>
      <c r="B11" s="33">
        <v>22</v>
      </c>
      <c r="C11" s="32">
        <v>80153</v>
      </c>
      <c r="D11" s="32">
        <v>611544.27730683796</v>
      </c>
      <c r="E11" s="32">
        <v>572968.68146153796</v>
      </c>
      <c r="F11" s="32">
        <v>38575.595845299104</v>
      </c>
      <c r="G11" s="32">
        <v>572968.68146153796</v>
      </c>
      <c r="H11" s="32">
        <v>6.3078990805344598E-2</v>
      </c>
    </row>
    <row r="12" spans="1:8" ht="14.25" x14ac:dyDescent="0.2">
      <c r="A12" s="32">
        <v>11</v>
      </c>
      <c r="B12" s="33">
        <v>23</v>
      </c>
      <c r="C12" s="32">
        <v>433623.00400000002</v>
      </c>
      <c r="D12" s="32">
        <v>2402763.0696435501</v>
      </c>
      <c r="E12" s="32">
        <v>2279815.2803796702</v>
      </c>
      <c r="F12" s="32">
        <v>122947.78926388299</v>
      </c>
      <c r="G12" s="32">
        <v>2279815.2803796702</v>
      </c>
      <c r="H12" s="32">
        <v>5.1169335344463399E-2</v>
      </c>
    </row>
    <row r="13" spans="1:8" ht="14.25" x14ac:dyDescent="0.2">
      <c r="A13" s="32">
        <v>12</v>
      </c>
      <c r="B13" s="33">
        <v>24</v>
      </c>
      <c r="C13" s="32">
        <v>31085</v>
      </c>
      <c r="D13" s="32">
        <v>1181595.59747863</v>
      </c>
      <c r="E13" s="32">
        <v>1238525.05956581</v>
      </c>
      <c r="F13" s="32">
        <v>-56929.462087179498</v>
      </c>
      <c r="G13" s="32">
        <v>1238525.05956581</v>
      </c>
      <c r="H13" s="32">
        <v>-4.81801575840832E-2</v>
      </c>
    </row>
    <row r="14" spans="1:8" ht="14.25" x14ac:dyDescent="0.2">
      <c r="A14" s="32">
        <v>13</v>
      </c>
      <c r="B14" s="33">
        <v>25</v>
      </c>
      <c r="C14" s="32">
        <v>152758</v>
      </c>
      <c r="D14" s="32">
        <v>2240654.1913000001</v>
      </c>
      <c r="E14" s="32">
        <v>2254305.3508000001</v>
      </c>
      <c r="F14" s="32">
        <v>-13651.1595</v>
      </c>
      <c r="G14" s="32">
        <v>2254305.3508000001</v>
      </c>
      <c r="H14" s="32">
        <v>-6.0924883246172698E-3</v>
      </c>
    </row>
    <row r="15" spans="1:8" ht="14.25" x14ac:dyDescent="0.2">
      <c r="A15" s="32">
        <v>14</v>
      </c>
      <c r="B15" s="33">
        <v>26</v>
      </c>
      <c r="C15" s="32">
        <v>112699</v>
      </c>
      <c r="D15" s="32">
        <v>514966.94542488502</v>
      </c>
      <c r="E15" s="32">
        <v>457940.80736866302</v>
      </c>
      <c r="F15" s="32">
        <v>57026.1380562212</v>
      </c>
      <c r="G15" s="32">
        <v>457940.80736866302</v>
      </c>
      <c r="H15" s="32">
        <v>0.110737472691904</v>
      </c>
    </row>
    <row r="16" spans="1:8" ht="14.25" x14ac:dyDescent="0.2">
      <c r="A16" s="32">
        <v>15</v>
      </c>
      <c r="B16" s="33">
        <v>27</v>
      </c>
      <c r="C16" s="32">
        <v>281203.77</v>
      </c>
      <c r="D16" s="32">
        <v>1883471.3169</v>
      </c>
      <c r="E16" s="32">
        <v>1706032.3870000001</v>
      </c>
      <c r="F16" s="32">
        <v>177438.92989999999</v>
      </c>
      <c r="G16" s="32">
        <v>1706032.3870000001</v>
      </c>
      <c r="H16" s="32">
        <v>9.4208458768592407E-2</v>
      </c>
    </row>
    <row r="17" spans="1:8" ht="14.25" x14ac:dyDescent="0.2">
      <c r="A17" s="32">
        <v>16</v>
      </c>
      <c r="B17" s="33">
        <v>29</v>
      </c>
      <c r="C17" s="32">
        <v>355634</v>
      </c>
      <c r="D17" s="32">
        <v>4935698.9559299098</v>
      </c>
      <c r="E17" s="32">
        <v>4750452.8581264997</v>
      </c>
      <c r="F17" s="32">
        <v>185246.09780341899</v>
      </c>
      <c r="G17" s="32">
        <v>4750452.8581264997</v>
      </c>
      <c r="H17" s="32">
        <v>3.7531887470741702E-2</v>
      </c>
    </row>
    <row r="18" spans="1:8" ht="14.25" x14ac:dyDescent="0.2">
      <c r="A18" s="32">
        <v>17</v>
      </c>
      <c r="B18" s="33">
        <v>31</v>
      </c>
      <c r="C18" s="32">
        <v>39651.311000000002</v>
      </c>
      <c r="D18" s="32">
        <v>357274.51828562102</v>
      </c>
      <c r="E18" s="32">
        <v>308225.90871627798</v>
      </c>
      <c r="F18" s="32">
        <v>49048.609569343098</v>
      </c>
      <c r="G18" s="32">
        <v>308225.90871627798</v>
      </c>
      <c r="H18" s="32">
        <v>0.13728549633123099</v>
      </c>
    </row>
    <row r="19" spans="1:8" ht="14.25" x14ac:dyDescent="0.2">
      <c r="A19" s="32">
        <v>18</v>
      </c>
      <c r="B19" s="33">
        <v>32</v>
      </c>
      <c r="C19" s="32">
        <v>30538.11</v>
      </c>
      <c r="D19" s="32">
        <v>428503.02966349002</v>
      </c>
      <c r="E19" s="32">
        <v>396408.89940373698</v>
      </c>
      <c r="F19" s="32">
        <v>32094.130259752601</v>
      </c>
      <c r="G19" s="32">
        <v>396408.89940373698</v>
      </c>
      <c r="H19" s="32">
        <v>7.4898257510469898E-2</v>
      </c>
    </row>
    <row r="20" spans="1:8" ht="14.25" x14ac:dyDescent="0.2">
      <c r="A20" s="32">
        <v>19</v>
      </c>
      <c r="B20" s="33">
        <v>33</v>
      </c>
      <c r="C20" s="32">
        <v>109105.591</v>
      </c>
      <c r="D20" s="32">
        <v>1086510.0581773999</v>
      </c>
      <c r="E20" s="32">
        <v>954356.39703069103</v>
      </c>
      <c r="F20" s="32">
        <v>132153.661146709</v>
      </c>
      <c r="G20" s="32">
        <v>954356.39703069103</v>
      </c>
      <c r="H20" s="32">
        <v>0.121631327894372</v>
      </c>
    </row>
    <row r="21" spans="1:8" ht="14.25" x14ac:dyDescent="0.2">
      <c r="A21" s="32">
        <v>20</v>
      </c>
      <c r="B21" s="33">
        <v>34</v>
      </c>
      <c r="C21" s="32">
        <v>51636.565999999999</v>
      </c>
      <c r="D21" s="32">
        <v>267387.43374132802</v>
      </c>
      <c r="E21" s="32">
        <v>194302.74526328899</v>
      </c>
      <c r="F21" s="32">
        <v>73084.688478038704</v>
      </c>
      <c r="G21" s="32">
        <v>194302.74526328899</v>
      </c>
      <c r="H21" s="32">
        <v>0.273328807773148</v>
      </c>
    </row>
    <row r="22" spans="1:8" ht="14.25" x14ac:dyDescent="0.2">
      <c r="A22" s="32">
        <v>21</v>
      </c>
      <c r="B22" s="33">
        <v>35</v>
      </c>
      <c r="C22" s="32">
        <v>47597.502999999997</v>
      </c>
      <c r="D22" s="32">
        <v>1309300.16640442</v>
      </c>
      <c r="E22" s="32">
        <v>1307901.3204513299</v>
      </c>
      <c r="F22" s="32">
        <v>1398.84595309735</v>
      </c>
      <c r="G22" s="32">
        <v>1307901.3204513299</v>
      </c>
      <c r="H22" s="32">
        <v>1.06839209906986E-3</v>
      </c>
    </row>
    <row r="23" spans="1:8" ht="14.25" x14ac:dyDescent="0.2">
      <c r="A23" s="32">
        <v>22</v>
      </c>
      <c r="B23" s="33">
        <v>36</v>
      </c>
      <c r="C23" s="32">
        <v>170967.25</v>
      </c>
      <c r="D23" s="32">
        <v>764565.54499645997</v>
      </c>
      <c r="E23" s="32">
        <v>652408.86389244802</v>
      </c>
      <c r="F23" s="32">
        <v>112156.68110401199</v>
      </c>
      <c r="G23" s="32">
        <v>652408.86389244802</v>
      </c>
      <c r="H23" s="32">
        <v>0.14669335001818701</v>
      </c>
    </row>
    <row r="24" spans="1:8" ht="14.25" x14ac:dyDescent="0.2">
      <c r="A24" s="32">
        <v>23</v>
      </c>
      <c r="B24" s="33">
        <v>37</v>
      </c>
      <c r="C24" s="32">
        <v>257662.046</v>
      </c>
      <c r="D24" s="32">
        <v>2088849.74671327</v>
      </c>
      <c r="E24" s="32">
        <v>1911552.93095141</v>
      </c>
      <c r="F24" s="32">
        <v>177296.815761865</v>
      </c>
      <c r="G24" s="32">
        <v>1911552.93095141</v>
      </c>
      <c r="H24" s="32">
        <v>8.4877725667360807E-2</v>
      </c>
    </row>
    <row r="25" spans="1:8" ht="14.25" x14ac:dyDescent="0.2">
      <c r="A25" s="32">
        <v>24</v>
      </c>
      <c r="B25" s="33">
        <v>38</v>
      </c>
      <c r="C25" s="32">
        <v>575350.51899999997</v>
      </c>
      <c r="D25" s="32">
        <v>2473589.8101292001</v>
      </c>
      <c r="E25" s="32">
        <v>2545883.9587398199</v>
      </c>
      <c r="F25" s="32">
        <v>-72294.148610619493</v>
      </c>
      <c r="G25" s="32">
        <v>2545883.9587398199</v>
      </c>
      <c r="H25" s="32">
        <v>-2.9226409453410301E-2</v>
      </c>
    </row>
    <row r="26" spans="1:8" ht="14.25" x14ac:dyDescent="0.2">
      <c r="A26" s="32">
        <v>25</v>
      </c>
      <c r="B26" s="33">
        <v>39</v>
      </c>
      <c r="C26" s="32">
        <v>97859.148000000001</v>
      </c>
      <c r="D26" s="32">
        <v>135148.624666727</v>
      </c>
      <c r="E26" s="32">
        <v>101465.81753491799</v>
      </c>
      <c r="F26" s="32">
        <v>33682.807131809401</v>
      </c>
      <c r="G26" s="32">
        <v>101465.81753491799</v>
      </c>
      <c r="H26" s="32">
        <v>0.24922789421550001</v>
      </c>
    </row>
    <row r="27" spans="1:8" ht="14.25" x14ac:dyDescent="0.2">
      <c r="A27" s="32">
        <v>26</v>
      </c>
      <c r="B27" s="33">
        <v>42</v>
      </c>
      <c r="C27" s="32">
        <v>17021.522000000001</v>
      </c>
      <c r="D27" s="32">
        <v>254838.6807</v>
      </c>
      <c r="E27" s="32">
        <v>235855.02189999999</v>
      </c>
      <c r="F27" s="32">
        <v>18983.658800000001</v>
      </c>
      <c r="G27" s="32">
        <v>235855.02189999999</v>
      </c>
      <c r="H27" s="32">
        <v>7.4492846799610699E-2</v>
      </c>
    </row>
    <row r="28" spans="1:8" ht="14.25" x14ac:dyDescent="0.2">
      <c r="A28" s="32">
        <v>27</v>
      </c>
      <c r="B28" s="33">
        <v>75</v>
      </c>
      <c r="C28" s="32">
        <v>410</v>
      </c>
      <c r="D28" s="32">
        <v>209449.57264957301</v>
      </c>
      <c r="E28" s="32">
        <v>196332.70085470099</v>
      </c>
      <c r="F28" s="32">
        <v>13116.8717948718</v>
      </c>
      <c r="G28" s="32">
        <v>196332.70085470099</v>
      </c>
      <c r="H28" s="32">
        <v>6.2625440715591493E-2</v>
      </c>
    </row>
    <row r="29" spans="1:8" ht="14.25" x14ac:dyDescent="0.2">
      <c r="A29" s="32">
        <v>28</v>
      </c>
      <c r="B29" s="33">
        <v>76</v>
      </c>
      <c r="C29" s="32">
        <v>3776</v>
      </c>
      <c r="D29" s="32">
        <v>628744.03627777798</v>
      </c>
      <c r="E29" s="32">
        <v>625492.52331111103</v>
      </c>
      <c r="F29" s="32">
        <v>3251.5129666666699</v>
      </c>
      <c r="G29" s="32">
        <v>625492.52331111103</v>
      </c>
      <c r="H29" s="32">
        <v>5.1714414436690699E-3</v>
      </c>
    </row>
    <row r="30" spans="1:8" ht="14.25" x14ac:dyDescent="0.2">
      <c r="A30" s="32">
        <v>29</v>
      </c>
      <c r="B30" s="33">
        <v>99</v>
      </c>
      <c r="C30" s="32">
        <v>21</v>
      </c>
      <c r="D30" s="32">
        <v>19334.709931170099</v>
      </c>
      <c r="E30" s="32">
        <v>18105.3852204826</v>
      </c>
      <c r="F30" s="32">
        <v>1229.3247106875399</v>
      </c>
      <c r="G30" s="32">
        <v>18105.3852204826</v>
      </c>
      <c r="H30" s="32">
        <v>6.3581233701660494E-2</v>
      </c>
    </row>
    <row r="31" spans="1:8" ht="14.25" x14ac:dyDescent="0.2">
      <c r="A31" s="32">
        <v>30</v>
      </c>
      <c r="B31" s="33">
        <v>40</v>
      </c>
      <c r="C31" s="32">
        <v>0</v>
      </c>
      <c r="D31" s="32">
        <v>0</v>
      </c>
      <c r="E31" s="32">
        <v>0</v>
      </c>
      <c r="F31" s="32">
        <v>0</v>
      </c>
      <c r="G31" s="32">
        <v>0</v>
      </c>
      <c r="H31" s="32">
        <v>0</v>
      </c>
    </row>
    <row r="32" spans="1:8" ht="14.25" x14ac:dyDescent="0.2">
      <c r="A32" s="32"/>
      <c r="B32" s="37">
        <v>70</v>
      </c>
      <c r="C32" s="38">
        <v>56</v>
      </c>
      <c r="D32" s="38">
        <v>70478.69</v>
      </c>
      <c r="E32" s="38">
        <v>67344.34</v>
      </c>
      <c r="F32" s="32"/>
      <c r="G32" s="32"/>
      <c r="H32" s="32"/>
    </row>
    <row r="33" spans="1:8" ht="14.25" x14ac:dyDescent="0.2">
      <c r="A33" s="32"/>
      <c r="B33" s="37">
        <v>71</v>
      </c>
      <c r="C33" s="38">
        <v>217</v>
      </c>
      <c r="D33" s="38">
        <v>595903.59</v>
      </c>
      <c r="E33" s="38">
        <v>691293.91</v>
      </c>
      <c r="F33" s="32"/>
      <c r="G33" s="32"/>
      <c r="H33" s="32"/>
    </row>
    <row r="34" spans="1:8" ht="14.25" x14ac:dyDescent="0.2">
      <c r="A34" s="32"/>
      <c r="B34" s="37">
        <v>72</v>
      </c>
      <c r="C34" s="38">
        <v>248</v>
      </c>
      <c r="D34" s="38">
        <v>720131.66</v>
      </c>
      <c r="E34" s="38">
        <v>792710.76</v>
      </c>
      <c r="F34" s="32"/>
      <c r="G34" s="32"/>
      <c r="H34" s="32"/>
    </row>
    <row r="35" spans="1:8" ht="14.25" x14ac:dyDescent="0.2">
      <c r="A35" s="32"/>
      <c r="B35" s="37">
        <v>73</v>
      </c>
      <c r="C35" s="38">
        <v>256</v>
      </c>
      <c r="D35" s="38">
        <v>477942.25</v>
      </c>
      <c r="E35" s="38">
        <v>554263.4</v>
      </c>
      <c r="F35" s="32"/>
      <c r="G35" s="32"/>
      <c r="H35" s="32"/>
    </row>
    <row r="36" spans="1:8" ht="14.25" x14ac:dyDescent="0.2">
      <c r="A36" s="32"/>
      <c r="B36" s="37">
        <v>74</v>
      </c>
      <c r="C36" s="38">
        <v>98</v>
      </c>
      <c r="D36" s="38">
        <v>10.17</v>
      </c>
      <c r="E36" s="38">
        <v>2.72</v>
      </c>
      <c r="F36" s="32"/>
      <c r="G36" s="32"/>
      <c r="H36" s="32"/>
    </row>
    <row r="37" spans="1:8" ht="14.25" x14ac:dyDescent="0.2">
      <c r="A37" s="32"/>
      <c r="B37" s="37">
        <v>77</v>
      </c>
      <c r="C37" s="38">
        <v>128</v>
      </c>
      <c r="D37" s="38">
        <v>223935.89</v>
      </c>
      <c r="E37" s="38">
        <v>254659.15</v>
      </c>
      <c r="F37" s="32"/>
      <c r="G37" s="32"/>
      <c r="H37" s="32"/>
    </row>
    <row r="38" spans="1:8" ht="14.25" x14ac:dyDescent="0.2">
      <c r="A38" s="32"/>
      <c r="B38" s="37">
        <v>78</v>
      </c>
      <c r="C38" s="38">
        <v>113</v>
      </c>
      <c r="D38" s="38">
        <v>164598.35</v>
      </c>
      <c r="E38" s="38">
        <v>143235.43</v>
      </c>
      <c r="F38" s="32"/>
      <c r="G38" s="32"/>
      <c r="H38" s="32"/>
    </row>
    <row r="39" spans="1:8" ht="14.25" x14ac:dyDescent="0.2">
      <c r="A39" s="32"/>
      <c r="B39" s="37"/>
      <c r="C39" s="38"/>
      <c r="D39" s="38"/>
      <c r="E39" s="38"/>
      <c r="F39" s="32"/>
      <c r="G39" s="32"/>
      <c r="H39" s="32"/>
    </row>
    <row r="40" spans="1:8" ht="14.25" x14ac:dyDescent="0.2">
      <c r="A40" s="32"/>
      <c r="B40" s="33"/>
      <c r="C40" s="32"/>
      <c r="D40" s="32"/>
      <c r="E40" s="32"/>
      <c r="F40" s="32"/>
      <c r="G40" s="32"/>
      <c r="H40" s="32"/>
    </row>
    <row r="41" spans="1:8" ht="14.25" x14ac:dyDescent="0.2">
      <c r="A41" s="32"/>
      <c r="B41" s="33"/>
      <c r="C41" s="32"/>
      <c r="D41" s="32"/>
      <c r="E41" s="32"/>
      <c r="F41" s="32"/>
      <c r="G41" s="32"/>
      <c r="H41" s="32"/>
    </row>
    <row r="42" spans="1:8" ht="14.25" x14ac:dyDescent="0.2">
      <c r="A42" s="32"/>
      <c r="B42" s="33"/>
      <c r="C42" s="32"/>
      <c r="D42" s="32"/>
      <c r="E42" s="32"/>
      <c r="F42" s="32"/>
      <c r="G42" s="32"/>
      <c r="H42" s="32"/>
    </row>
    <row r="43" spans="1:8" ht="14.25" x14ac:dyDescent="0.2">
      <c r="A43" s="32"/>
      <c r="B43" s="33"/>
      <c r="C43" s="33"/>
      <c r="D43" s="33"/>
      <c r="E43" s="33"/>
      <c r="F43" s="33"/>
      <c r="G43" s="33"/>
      <c r="H43" s="33"/>
    </row>
    <row r="44" spans="1:8" ht="14.25" x14ac:dyDescent="0.2">
      <c r="A44" s="32"/>
      <c r="B44" s="33"/>
      <c r="C44" s="33"/>
      <c r="D44" s="33"/>
      <c r="E44" s="33"/>
      <c r="F44" s="33"/>
      <c r="G44" s="33"/>
      <c r="H44" s="33"/>
    </row>
    <row r="45" spans="1:8" ht="14.25" x14ac:dyDescent="0.2">
      <c r="A45" s="32"/>
      <c r="B45" s="33"/>
      <c r="C45" s="32"/>
      <c r="D45" s="32"/>
      <c r="E45" s="32"/>
      <c r="F45" s="32"/>
      <c r="G45" s="32"/>
      <c r="H45" s="32"/>
    </row>
    <row r="46" spans="1:8" ht="14.25" x14ac:dyDescent="0.2">
      <c r="A46" s="32"/>
      <c r="B46" s="33"/>
      <c r="C46" s="32"/>
      <c r="D46" s="32"/>
      <c r="E46" s="32"/>
      <c r="F46" s="32"/>
      <c r="G46" s="32"/>
      <c r="H46" s="32"/>
    </row>
    <row r="47" spans="1:8" ht="14.25" x14ac:dyDescent="0.2">
      <c r="A47" s="32"/>
      <c r="B47" s="33"/>
      <c r="C47" s="32"/>
      <c r="D47" s="32"/>
      <c r="E47" s="32"/>
      <c r="F47" s="32"/>
      <c r="G47" s="32"/>
      <c r="H47" s="32"/>
    </row>
    <row r="48" spans="1:8" ht="14.25" x14ac:dyDescent="0.2">
      <c r="A48" s="32"/>
      <c r="B48" s="33"/>
      <c r="C48" s="32"/>
      <c r="D48" s="32"/>
      <c r="E48" s="32"/>
      <c r="F48" s="32"/>
      <c r="G48" s="32"/>
      <c r="H48" s="32"/>
    </row>
    <row r="49" spans="1:8" ht="14.25" x14ac:dyDescent="0.2">
      <c r="A49" s="32"/>
      <c r="B49" s="33"/>
      <c r="C49" s="32"/>
      <c r="D49" s="32"/>
      <c r="E49" s="32"/>
      <c r="F49" s="32"/>
      <c r="G49" s="32"/>
      <c r="H49" s="32"/>
    </row>
    <row r="50" spans="1:8" ht="14.25" x14ac:dyDescent="0.2">
      <c r="A50" s="32"/>
      <c r="B50" s="33"/>
      <c r="C50" s="32"/>
      <c r="D50" s="32"/>
      <c r="E50" s="32"/>
      <c r="F50" s="32"/>
      <c r="G50" s="32"/>
      <c r="H50" s="32"/>
    </row>
    <row r="51" spans="1:8" ht="14.25" x14ac:dyDescent="0.2">
      <c r="A51" s="32"/>
      <c r="B51" s="33"/>
      <c r="C51" s="32"/>
      <c r="D51" s="32"/>
      <c r="E51" s="32"/>
      <c r="F51" s="32"/>
      <c r="G51" s="32"/>
      <c r="H51" s="32"/>
    </row>
    <row r="52" spans="1:8" ht="14.25" x14ac:dyDescent="0.2">
      <c r="A52" s="32"/>
      <c r="B52" s="33"/>
      <c r="C52" s="32"/>
      <c r="D52" s="32"/>
      <c r="E52" s="32"/>
      <c r="F52" s="32"/>
      <c r="G52" s="32"/>
      <c r="H52" s="32"/>
    </row>
    <row r="53" spans="1:8" ht="14.25" x14ac:dyDescent="0.2">
      <c r="A53" s="32"/>
      <c r="B53" s="33"/>
      <c r="C53" s="32"/>
      <c r="D53" s="32"/>
      <c r="E53" s="32"/>
      <c r="F53" s="32"/>
      <c r="G53" s="32"/>
      <c r="H53" s="32"/>
    </row>
    <row r="54" spans="1:8" ht="14.25" x14ac:dyDescent="0.2">
      <c r="A54" s="32"/>
      <c r="B54" s="33"/>
      <c r="C54" s="32"/>
      <c r="D54" s="32"/>
      <c r="E54" s="32"/>
      <c r="F54" s="32"/>
      <c r="G54" s="32"/>
      <c r="H54" s="32"/>
    </row>
    <row r="55" spans="1:8" ht="14.25" x14ac:dyDescent="0.2">
      <c r="A55" s="32"/>
      <c r="B55" s="33"/>
      <c r="C55" s="32"/>
      <c r="D55" s="32"/>
      <c r="E55" s="32"/>
      <c r="F55" s="32"/>
      <c r="G55" s="32"/>
      <c r="H55" s="32"/>
    </row>
    <row r="56" spans="1:8" ht="14.25" x14ac:dyDescent="0.2">
      <c r="A56" s="32"/>
      <c r="B56" s="33"/>
      <c r="C56" s="32"/>
      <c r="D56" s="32"/>
      <c r="E56" s="32"/>
      <c r="F56" s="32"/>
      <c r="G56" s="32"/>
      <c r="H56" s="32"/>
    </row>
    <row r="57" spans="1:8" ht="14.25" x14ac:dyDescent="0.2">
      <c r="A57" s="32"/>
      <c r="B57" s="33"/>
      <c r="C57" s="32"/>
      <c r="D57" s="32"/>
      <c r="E57" s="32"/>
      <c r="F57" s="32"/>
      <c r="G57" s="32"/>
      <c r="H57" s="32"/>
    </row>
    <row r="58" spans="1:8" ht="14.25" x14ac:dyDescent="0.2">
      <c r="A58" s="32"/>
      <c r="B58" s="33"/>
      <c r="C58" s="32"/>
      <c r="D58" s="32"/>
      <c r="E58" s="32"/>
      <c r="F58" s="32"/>
      <c r="G58" s="32"/>
      <c r="H58" s="32"/>
    </row>
    <row r="59" spans="1:8" ht="14.25" x14ac:dyDescent="0.2">
      <c r="A59" s="32"/>
      <c r="B59" s="33"/>
      <c r="C59" s="32"/>
      <c r="D59" s="32"/>
      <c r="E59" s="32"/>
      <c r="F59" s="32"/>
      <c r="G59" s="32"/>
      <c r="H59" s="32"/>
    </row>
    <row r="60" spans="1:8" ht="14.25" x14ac:dyDescent="0.2">
      <c r="A60" s="32"/>
      <c r="B60" s="33"/>
      <c r="C60" s="32"/>
      <c r="D60" s="32"/>
      <c r="E60" s="32"/>
      <c r="F60" s="32"/>
      <c r="G60" s="32"/>
      <c r="H60" s="32"/>
    </row>
    <row r="61" spans="1:8" ht="14.25" x14ac:dyDescent="0.2">
      <c r="A61" s="32"/>
      <c r="B61" s="33"/>
      <c r="C61" s="32"/>
      <c r="D61" s="32"/>
      <c r="E61" s="32"/>
      <c r="F61" s="32"/>
      <c r="G61" s="32"/>
      <c r="H61" s="32"/>
    </row>
    <row r="62" spans="1:8" ht="14.25" x14ac:dyDescent="0.2">
      <c r="A62" s="32"/>
      <c r="B62" s="33"/>
      <c r="C62" s="32"/>
      <c r="D62" s="32"/>
      <c r="E62" s="32"/>
      <c r="F62" s="32"/>
      <c r="G62" s="32"/>
      <c r="H62" s="32"/>
    </row>
    <row r="63" spans="1:8" ht="14.25" x14ac:dyDescent="0.2">
      <c r="A63" s="32"/>
      <c r="B63" s="33"/>
      <c r="C63" s="32"/>
      <c r="D63" s="32"/>
      <c r="E63" s="32"/>
      <c r="F63" s="32"/>
      <c r="G63" s="32"/>
      <c r="H63" s="32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杨进</cp:lastModifiedBy>
  <dcterms:created xsi:type="dcterms:W3CDTF">2013-06-21T00:28:37Z</dcterms:created>
  <dcterms:modified xsi:type="dcterms:W3CDTF">2015-08-03T01:24:37Z</dcterms:modified>
</cp:coreProperties>
</file>