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  <fileRecoveryPr repairLoad="1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<sst xmlns="http://schemas.openxmlformats.org/spreadsheetml/2006/main" count="121" uniqueCount="80">
  <si>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</si>
  <si>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</si>
  <si>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</si>
  <si>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</si>
  <si>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</si>
  <si>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</si>
  <si>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</si>
  <si>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</si>
  <si>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</si>
  <si>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</si>
  <si>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</si>
  <si>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</si>
  <si>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</si>
  <si>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</si>
  <si>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</si>
  <si>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</si>
  <si>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</si>
  <si>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</si>
  <si>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</si>
  <si>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</si>
  <si>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</si>
  <si>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</si>
  <si>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</si>
  <si>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</si>
  <si>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</si>
  <si>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</si>
  <si>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</si>
  <si>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</si>
  <si>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</si>
  <si>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</si>
  <si>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</si>
  <si>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</si>
  <si>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</si>
  <si>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</si>
  <si>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</si>
  <si>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</si>
  <si>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</si>
  <si>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</si>
  <si>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</si>
  <si>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</si>
  <si>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</si>
  <si>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</si>
  <si>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</si>
  <si>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</si>
  <si>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</si>
  <si>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</si>
  <si>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</si>
  <si>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</si>
  <si>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</si>
  <si>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</si>
  <si>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</si>
  <si>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</si>
  <si>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</si>
  <si>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</si>
  <si>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</si>
  <si>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</si>
  <si>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</si>
  <si>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</si>
  <si>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</si>
  <si>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</si>
  <si>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</si>
  <si>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</si>
  <si>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</si>
  <si>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</si>
  <si>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</si>
  <si>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</si>
  <si>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</si>
  <si>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</si>
  <si>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</si>
  <si>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</si>
  <si>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</si>
  <si>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</si>
  <si>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</si>
  <si>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</si>
  <si>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</si>
  <si>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</si>
  <si>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</si>
  <si>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</si>
  <si>
    <t>41-周转筐</t>
  </si>
  <si>
    <t xml:space="preserve">  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</si>
</sst>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0" fontId="44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836" Type="http://schemas.openxmlformats.org/officeDocument/2006/relationships/image" Target="cid:6c942d8e13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270" Type="http://schemas.openxmlformats.org/officeDocument/2006/relationships/image" Target="cid:b0aaf7de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281" Type="http://schemas.openxmlformats.org/officeDocument/2006/relationships/hyperlink" Target="cid:c547f7a92" TargetMode="External"/><Relationship Id="rId502" Type="http://schemas.openxmlformats.org/officeDocument/2006/relationships/image" Target="cid:36f12f01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14" Type="http://schemas.openxmlformats.org/officeDocument/2006/relationships/image" Target="cid:78c0f48013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98" Type="http://schemas.openxmlformats.org/officeDocument/2006/relationships/image" Target="cid:5b3e82c2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829" Type="http://schemas.openxmlformats.org/officeDocument/2006/relationships/hyperlink" Target="cid:678bb78f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742" Type="http://schemas.openxmlformats.org/officeDocument/2006/relationships/image" Target="cid:75900290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784" Type="http://schemas.openxmlformats.org/officeDocument/2006/relationships/image" Target="cid:fb6aaa12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851" Type="http://schemas.openxmlformats.org/officeDocument/2006/relationships/hyperlink" Target="cid:95fab3242" TargetMode="External"/><Relationship Id="rId893" Type="http://schemas.openxmlformats.org/officeDocument/2006/relationships/hyperlink" Target="cid:2f362b1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53" Type="http://schemas.openxmlformats.org/officeDocument/2006/relationships/hyperlink" Target="cid:95e4b25b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820" Type="http://schemas.openxmlformats.org/officeDocument/2006/relationships/image" Target="cid:43bdc69f13" TargetMode="External"/><Relationship Id="rId862" Type="http://schemas.openxmlformats.org/officeDocument/2006/relationships/image" Target="cid:b0db015a13" TargetMode="External"/><Relationship Id="rId918" Type="http://schemas.openxmlformats.org/officeDocument/2006/relationships/image" Target="cid:3b4e98c0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764" Type="http://schemas.openxmlformats.org/officeDocument/2006/relationships/image" Target="cid:b365409313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831" Type="http://schemas.openxmlformats.org/officeDocument/2006/relationships/hyperlink" Target="cid:678eaf0c2" TargetMode="External"/><Relationship Id="rId873" Type="http://schemas.openxmlformats.org/officeDocument/2006/relationships/hyperlink" Target="cid:d39451ac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33" Type="http://schemas.openxmlformats.org/officeDocument/2006/relationships/hyperlink" Target="cid:6b31fc6a2" TargetMode="External"/><Relationship Id="rId775" Type="http://schemas.openxmlformats.org/officeDocument/2006/relationships/hyperlink" Target="cid:d76e47a02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842" Type="http://schemas.openxmlformats.org/officeDocument/2006/relationships/image" Target="cid:7c1b6055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744" Type="http://schemas.openxmlformats.org/officeDocument/2006/relationships/image" Target="cid:7baceff413" TargetMode="External"/><Relationship Id="rId786" Type="http://schemas.openxmlformats.org/officeDocument/2006/relationships/image" Target="cid:fb6c356d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811" Type="http://schemas.openxmlformats.org/officeDocument/2006/relationships/hyperlink" Target="cid:2f0174c2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853" Type="http://schemas.openxmlformats.org/officeDocument/2006/relationships/hyperlink" Target="cid:9b343f332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755" Type="http://schemas.openxmlformats.org/officeDocument/2006/relationships/hyperlink" Target="cid:96ccbd6b2" TargetMode="External"/><Relationship Id="rId797" Type="http://schemas.openxmlformats.org/officeDocument/2006/relationships/hyperlink" Target="cid:ae8ec212" TargetMode="External"/><Relationship Id="rId920" Type="http://schemas.openxmlformats.org/officeDocument/2006/relationships/image" Target="cid:3fe3a69a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864" Type="http://schemas.openxmlformats.org/officeDocument/2006/relationships/image" Target="cid:b5a76202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33" Type="http://schemas.openxmlformats.org/officeDocument/2006/relationships/hyperlink" Target="cid:6791f2062" TargetMode="External"/><Relationship Id="rId875" Type="http://schemas.openxmlformats.org/officeDocument/2006/relationships/hyperlink" Target="cid:d399225b2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00" Type="http://schemas.openxmlformats.org/officeDocument/2006/relationships/image" Target="cid:21e7f285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44" Type="http://schemas.openxmlformats.org/officeDocument/2006/relationships/image" Target="cid:8badad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911" Type="http://schemas.openxmlformats.org/officeDocument/2006/relationships/hyperlink" Target="cid:3aba824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813" Type="http://schemas.openxmlformats.org/officeDocument/2006/relationships/hyperlink" Target="cid:34302f7c2" TargetMode="External"/><Relationship Id="rId855" Type="http://schemas.openxmlformats.org/officeDocument/2006/relationships/hyperlink" Target="cid:a04a25b6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897" Type="http://schemas.openxmlformats.org/officeDocument/2006/relationships/hyperlink" Target="cid:c559d0a2" TargetMode="External"/><Relationship Id="rId922" Type="http://schemas.openxmlformats.org/officeDocument/2006/relationships/image" Target="cid:4512b67e13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824" Type="http://schemas.openxmlformats.org/officeDocument/2006/relationships/image" Target="cid:4e36e8ed13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877" Type="http://schemas.openxmlformats.org/officeDocument/2006/relationships/hyperlink" Target="cid:d8d2fa762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46" Type="http://schemas.openxmlformats.org/officeDocument/2006/relationships/image" Target="cid:8bb2ca3c13" TargetMode="External"/><Relationship Id="rId888" Type="http://schemas.openxmlformats.org/officeDocument/2006/relationships/image" Target="cid:f7adb918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913" Type="http://schemas.openxmlformats.org/officeDocument/2006/relationships/hyperlink" Target="cid:3ac14421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899" Type="http://schemas.openxmlformats.org/officeDocument/2006/relationships/hyperlink" Target="cid:21e7f25d2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924" Type="http://schemas.openxmlformats.org/officeDocument/2006/relationships/image" Target="cid:4a2ab0b9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26" Type="http://schemas.openxmlformats.org/officeDocument/2006/relationships/image" Target="cid:53c6858f13" TargetMode="External"/><Relationship Id="rId868" Type="http://schemas.openxmlformats.org/officeDocument/2006/relationships/image" Target="cid:bf051a4113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37" Type="http://schemas.openxmlformats.org/officeDocument/2006/relationships/hyperlink" Target="cid:72220ad62" TargetMode="External"/><Relationship Id="rId879" Type="http://schemas.openxmlformats.org/officeDocument/2006/relationships/hyperlink" Target="cid:de0c4be7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848" Type="http://schemas.openxmlformats.org/officeDocument/2006/relationships/image" Target="cid:8bb5484d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859" Type="http://schemas.openxmlformats.org/officeDocument/2006/relationships/hyperlink" Target="cid:b0d8699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828" Type="http://schemas.openxmlformats.org/officeDocument/2006/relationships/image" Target="cid:583022b3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839" Type="http://schemas.openxmlformats.org/officeDocument/2006/relationships/hyperlink" Target="cid:770b98de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50" Type="http://schemas.openxmlformats.org/officeDocument/2006/relationships/image" Target="cid:95ec073113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861" Type="http://schemas.openxmlformats.org/officeDocument/2006/relationships/hyperlink" Target="cid:b0db01322" TargetMode="External"/><Relationship Id="rId917" Type="http://schemas.openxmlformats.org/officeDocument/2006/relationships/hyperlink" Target="cid:3b4e989a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830" Type="http://schemas.openxmlformats.org/officeDocument/2006/relationships/image" Target="cid:678bb7bb13" TargetMode="External"/><Relationship Id="rId872" Type="http://schemas.openxmlformats.org/officeDocument/2006/relationships/image" Target="cid:d3908b58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841" Type="http://schemas.openxmlformats.org/officeDocument/2006/relationships/hyperlink" Target="cid:7c1b602f2" TargetMode="External"/><Relationship Id="rId883" Type="http://schemas.openxmlformats.org/officeDocument/2006/relationships/hyperlink" Target="cid:e87ed9a0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852" Type="http://schemas.openxmlformats.org/officeDocument/2006/relationships/image" Target="cid:95fab376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894" Type="http://schemas.openxmlformats.org/officeDocument/2006/relationships/image" Target="cid:2f362de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821" Type="http://schemas.openxmlformats.org/officeDocument/2006/relationships/hyperlink" Target="cid:49151bb82" TargetMode="External"/><Relationship Id="rId863" Type="http://schemas.openxmlformats.org/officeDocument/2006/relationships/hyperlink" Target="cid:b5a761da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43" Type="http://schemas.openxmlformats.org/officeDocument/2006/relationships/hyperlink" Target="cid:8badacf72" TargetMode="External"/><Relationship Id="rId885" Type="http://schemas.openxmlformats.org/officeDocument/2006/relationships/hyperlink" Target="cid:f7aa55fe2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910" Type="http://schemas.openxmlformats.org/officeDocument/2006/relationships/image" Target="cid:3ab4faeb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854" Type="http://schemas.openxmlformats.org/officeDocument/2006/relationships/image" Target="cid:9b343f5c13" TargetMode="External"/><Relationship Id="rId896" Type="http://schemas.openxmlformats.org/officeDocument/2006/relationships/image" Target="cid:73cfb10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921" Type="http://schemas.openxmlformats.org/officeDocument/2006/relationships/hyperlink" Target="cid:4512b656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823" Type="http://schemas.openxmlformats.org/officeDocument/2006/relationships/hyperlink" Target="cid:4e36e8c42" TargetMode="External"/><Relationship Id="rId865" Type="http://schemas.openxmlformats.org/officeDocument/2006/relationships/hyperlink" Target="cid:b9e0b8132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834" Type="http://schemas.openxmlformats.org/officeDocument/2006/relationships/image" Target="cid:6791f22c13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901" Type="http://schemas.openxmlformats.org/officeDocument/2006/relationships/hyperlink" Target="cid:21ec271f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845" Type="http://schemas.openxmlformats.org/officeDocument/2006/relationships/hyperlink" Target="cid:8bb2ca15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887" Type="http://schemas.openxmlformats.org/officeDocument/2006/relationships/hyperlink" Target="cid:f7adb8f2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856" Type="http://schemas.openxmlformats.org/officeDocument/2006/relationships/image" Target="cid:a04a25df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923" Type="http://schemas.openxmlformats.org/officeDocument/2006/relationships/hyperlink" Target="cid:4a2ab0922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867" Type="http://schemas.openxmlformats.org/officeDocument/2006/relationships/hyperlink" Target="cid:bf051a1d2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840" Type="http://schemas.openxmlformats.org/officeDocument/2006/relationships/image" Target="cid:770b9904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26" sqref="V26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5" t="s">
        <v>4</v>
      </c>
      <c r="D2" s="65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SUM(E4:E42)</f>
        <v>15108656.389800001</v>
      </c>
      <c r="F3" s="25">
        <f>RA!I7</f>
        <v>1323184.9992</v>
      </c>
      <c r="G3" s="16">
        <f>SUM(G4:G42)</f>
        <v>13785471.3906</v>
      </c>
      <c r="H3" s="27">
        <f>RA!J7</f>
        <v>8.7577939762618104</v>
      </c>
      <c r="I3" s="20">
        <f>SUM(I4:I42)</f>
        <v>15108662.398185493</v>
      </c>
      <c r="J3" s="21">
        <f>SUM(J4:J42)</f>
        <v>13785471.32360688</v>
      </c>
      <c r="K3" s="22">
        <f>E3-I3</f>
        <v>-6.0083854924887419</v>
      </c>
      <c r="L3" s="22">
        <f>G3-J3</f>
        <v>6.6993119195103645E-2</v>
      </c>
    </row>
    <row r="4" spans="1:13">
      <c r="A4" s="68">
        <f>RA!A8</f>
        <v>42633</v>
      </c>
      <c r="B4" s="12">
        <v>12</v>
      </c>
      <c r="C4" s="66" t="s">
        <v>6</v>
      </c>
      <c r="D4" s="66"/>
      <c r="E4" s="15">
        <f>VLOOKUP(C4,RA!B8:D35,3,0)</f>
        <v>507138.46120000002</v>
      </c>
      <c r="F4" s="25">
        <f>VLOOKUP(C4,RA!B8:I38,8,0)</f>
        <v>141432.61989999999</v>
      </c>
      <c r="G4" s="16">
        <f t="shared" ref="G4:G42" si="0">E4-F4</f>
        <v>365705.84130000003</v>
      </c>
      <c r="H4" s="27">
        <f>RA!J8</f>
        <v>27.888363971712899</v>
      </c>
      <c r="I4" s="20">
        <f>VLOOKUP(B4,RMS!B:D,3,FALSE)</f>
        <v>507139.18807264999</v>
      </c>
      <c r="J4" s="21">
        <f>VLOOKUP(B4,RMS!B:E,4,FALSE)</f>
        <v>365705.85760170902</v>
      </c>
      <c r="K4" s="22">
        <f t="shared" ref="K4:K42" si="1">E4-I4</f>
        <v>-0.72687264997512102</v>
      </c>
      <c r="L4" s="22">
        <f t="shared" ref="L4:L42" si="2">G4-J4</f>
        <v>-1.6301708994433284E-2</v>
      </c>
    </row>
    <row r="5" spans="1:13">
      <c r="A5" s="68"/>
      <c r="B5" s="12">
        <v>13</v>
      </c>
      <c r="C5" s="66" t="s">
        <v>7</v>
      </c>
      <c r="D5" s="66"/>
      <c r="E5" s="15">
        <f>VLOOKUP(C5,RA!B8:D36,3,0)</f>
        <v>66465.657399999996</v>
      </c>
      <c r="F5" s="25">
        <f>VLOOKUP(C5,RA!B9:I39,8,0)</f>
        <v>14938.2122</v>
      </c>
      <c r="G5" s="16">
        <f t="shared" si="0"/>
        <v>51527.445199999995</v>
      </c>
      <c r="H5" s="27">
        <f>RA!J9</f>
        <v>22.475083801698801</v>
      </c>
      <c r="I5" s="20">
        <f>VLOOKUP(B5,RMS!B:D,3,FALSE)</f>
        <v>66465.681400000001</v>
      </c>
      <c r="J5" s="21">
        <f>VLOOKUP(B5,RMS!B:E,4,FALSE)</f>
        <v>51527.454892307702</v>
      </c>
      <c r="K5" s="22">
        <f t="shared" si="1"/>
        <v>-2.4000000004889444E-2</v>
      </c>
      <c r="L5" s="22">
        <f t="shared" si="2"/>
        <v>-9.6923077071551234E-3</v>
      </c>
      <c r="M5" s="32"/>
    </row>
    <row r="6" spans="1:13">
      <c r="A6" s="68"/>
      <c r="B6" s="12">
        <v>14</v>
      </c>
      <c r="C6" s="66" t="s">
        <v>8</v>
      </c>
      <c r="D6" s="66"/>
      <c r="E6" s="15">
        <f>VLOOKUP(C6,RA!B10:D37,3,0)</f>
        <v>78490.082800000004</v>
      </c>
      <c r="F6" s="25">
        <f>VLOOKUP(C6,RA!B10:I40,8,0)</f>
        <v>25991.9218</v>
      </c>
      <c r="G6" s="16">
        <f t="shared" si="0"/>
        <v>52498.161000000007</v>
      </c>
      <c r="H6" s="27">
        <f>RA!J10</f>
        <v>33.114911938913103</v>
      </c>
      <c r="I6" s="20">
        <f>VLOOKUP(B6,RMS!B:D,3,FALSE)</f>
        <v>78492.083750102101</v>
      </c>
      <c r="J6" s="21">
        <f>VLOOKUP(B6,RMS!B:E,4,FALSE)</f>
        <v>52498.162675305401</v>
      </c>
      <c r="K6" s="22">
        <f>E6-I6</f>
        <v>-2.0009501020977041</v>
      </c>
      <c r="L6" s="22">
        <f t="shared" si="2"/>
        <v>-1.6753053932916373E-3</v>
      </c>
      <c r="M6" s="32"/>
    </row>
    <row r="7" spans="1:13">
      <c r="A7" s="68"/>
      <c r="B7" s="12">
        <v>15</v>
      </c>
      <c r="C7" s="66" t="s">
        <v>9</v>
      </c>
      <c r="D7" s="66"/>
      <c r="E7" s="15">
        <f>VLOOKUP(C7,RA!B10:D38,3,0)</f>
        <v>37227.250399999997</v>
      </c>
      <c r="F7" s="25">
        <f>VLOOKUP(C7,RA!B11:I41,8,0)</f>
        <v>8798.0959000000003</v>
      </c>
      <c r="G7" s="16">
        <f t="shared" si="0"/>
        <v>28429.154499999997</v>
      </c>
      <c r="H7" s="27">
        <f>RA!J11</f>
        <v>23.6334830143674</v>
      </c>
      <c r="I7" s="20">
        <f>VLOOKUP(B7,RMS!B:D,3,FALSE)</f>
        <v>37227.279281166302</v>
      </c>
      <c r="J7" s="21">
        <f>VLOOKUP(B7,RMS!B:E,4,FALSE)</f>
        <v>28429.155149890299</v>
      </c>
      <c r="K7" s="22">
        <f t="shared" si="1"/>
        <v>-2.8881166304927319E-2</v>
      </c>
      <c r="L7" s="22">
        <f t="shared" si="2"/>
        <v>-6.4989030215656385E-4</v>
      </c>
      <c r="M7" s="32"/>
    </row>
    <row r="8" spans="1:13">
      <c r="A8" s="68"/>
      <c r="B8" s="12">
        <v>16</v>
      </c>
      <c r="C8" s="66" t="s">
        <v>10</v>
      </c>
      <c r="D8" s="66"/>
      <c r="E8" s="15">
        <f>VLOOKUP(C8,RA!B12:D38,3,0)</f>
        <v>109929.5717</v>
      </c>
      <c r="F8" s="25">
        <f>VLOOKUP(C8,RA!B12:I42,8,0)</f>
        <v>24211.796699999999</v>
      </c>
      <c r="G8" s="16">
        <f t="shared" si="0"/>
        <v>85717.774999999994</v>
      </c>
      <c r="H8" s="27">
        <f>RA!J12</f>
        <v>22.024825827644001</v>
      </c>
      <c r="I8" s="20">
        <f>VLOOKUP(B8,RMS!B:D,3,FALSE)</f>
        <v>109929.566423932</v>
      </c>
      <c r="J8" s="21">
        <f>VLOOKUP(B8,RMS!B:E,4,FALSE)</f>
        <v>85717.7743068376</v>
      </c>
      <c r="K8" s="22">
        <f t="shared" si="1"/>
        <v>5.2760679973289371E-3</v>
      </c>
      <c r="L8" s="22">
        <f t="shared" si="2"/>
        <v>6.9316239387262613E-4</v>
      </c>
      <c r="M8" s="32"/>
    </row>
    <row r="9" spans="1:13">
      <c r="A9" s="68"/>
      <c r="B9" s="12">
        <v>17</v>
      </c>
      <c r="C9" s="66" t="s">
        <v>11</v>
      </c>
      <c r="D9" s="66"/>
      <c r="E9" s="15">
        <f>VLOOKUP(C9,RA!B12:D39,3,0)</f>
        <v>181164.3143</v>
      </c>
      <c r="F9" s="25">
        <f>VLOOKUP(C9,RA!B13:I43,8,0)</f>
        <v>57488.277000000002</v>
      </c>
      <c r="G9" s="16">
        <f t="shared" si="0"/>
        <v>123676.0373</v>
      </c>
      <c r="H9" s="27">
        <f>RA!J13</f>
        <v>31.732671647906301</v>
      </c>
      <c r="I9" s="20">
        <f>VLOOKUP(B9,RMS!B:D,3,FALSE)</f>
        <v>181164.520717949</v>
      </c>
      <c r="J9" s="21">
        <f>VLOOKUP(B9,RMS!B:E,4,FALSE)</f>
        <v>123676.035116239</v>
      </c>
      <c r="K9" s="22">
        <f t="shared" si="1"/>
        <v>-0.20641794899711385</v>
      </c>
      <c r="L9" s="22">
        <f t="shared" si="2"/>
        <v>2.1837609965587035E-3</v>
      </c>
      <c r="M9" s="32"/>
    </row>
    <row r="10" spans="1:13">
      <c r="A10" s="68"/>
      <c r="B10" s="12">
        <v>18</v>
      </c>
      <c r="C10" s="66" t="s">
        <v>12</v>
      </c>
      <c r="D10" s="66"/>
      <c r="E10" s="15">
        <f>VLOOKUP(C10,RA!B14:D40,3,0)</f>
        <v>68835.463799999998</v>
      </c>
      <c r="F10" s="25">
        <f>VLOOKUP(C10,RA!B14:I43,8,0)</f>
        <v>13791.913200000001</v>
      </c>
      <c r="G10" s="16">
        <f t="shared" si="0"/>
        <v>55043.550599999995</v>
      </c>
      <c r="H10" s="27">
        <f>RA!J14</f>
        <v>20.0360576345822</v>
      </c>
      <c r="I10" s="20">
        <f>VLOOKUP(B10,RMS!B:D,3,FALSE)</f>
        <v>68835.464138461495</v>
      </c>
      <c r="J10" s="21">
        <f>VLOOKUP(B10,RMS!B:E,4,FALSE)</f>
        <v>55043.549759829097</v>
      </c>
      <c r="K10" s="22">
        <f t="shared" si="1"/>
        <v>-3.3846149744931608E-4</v>
      </c>
      <c r="L10" s="22">
        <f t="shared" si="2"/>
        <v>8.4017089830012992E-4</v>
      </c>
      <c r="M10" s="32"/>
    </row>
    <row r="11" spans="1:13">
      <c r="A11" s="68"/>
      <c r="B11" s="12">
        <v>19</v>
      </c>
      <c r="C11" s="66" t="s">
        <v>13</v>
      </c>
      <c r="D11" s="66"/>
      <c r="E11" s="15">
        <f>VLOOKUP(C11,RA!B14:D41,3,0)</f>
        <v>57346.714099999997</v>
      </c>
      <c r="F11" s="25">
        <f>VLOOKUP(C11,RA!B15:I44,8,0)</f>
        <v>1289.7553</v>
      </c>
      <c r="G11" s="16">
        <f t="shared" si="0"/>
        <v>56056.9588</v>
      </c>
      <c r="H11" s="27">
        <f>RA!J15</f>
        <v>2.2490483024902699</v>
      </c>
      <c r="I11" s="20">
        <f>VLOOKUP(B11,RMS!B:D,3,FALSE)</f>
        <v>57346.730460683801</v>
      </c>
      <c r="J11" s="21">
        <f>VLOOKUP(B11,RMS!B:E,4,FALSE)</f>
        <v>56056.9578794872</v>
      </c>
      <c r="K11" s="22">
        <f t="shared" si="1"/>
        <v>-1.636068380321376E-2</v>
      </c>
      <c r="L11" s="22">
        <f t="shared" si="2"/>
        <v>9.2051280080340803E-4</v>
      </c>
      <c r="M11" s="32"/>
    </row>
    <row r="12" spans="1:13">
      <c r="A12" s="68"/>
      <c r="B12" s="12">
        <v>21</v>
      </c>
      <c r="C12" s="66" t="s">
        <v>14</v>
      </c>
      <c r="D12" s="66"/>
      <c r="E12" s="15">
        <f>VLOOKUP(C12,RA!B16:D42,3,0)</f>
        <v>1053517.1978</v>
      </c>
      <c r="F12" s="25">
        <f>VLOOKUP(C12,RA!B16:I45,8,0)</f>
        <v>-113835.8461</v>
      </c>
      <c r="G12" s="16">
        <f t="shared" si="0"/>
        <v>1167353.0438999999</v>
      </c>
      <c r="H12" s="27">
        <f>RA!J16</f>
        <v>-10.8053144588163</v>
      </c>
      <c r="I12" s="20">
        <f>VLOOKUP(B12,RMS!B:D,3,FALSE)</f>
        <v>1053516.3780213699</v>
      </c>
      <c r="J12" s="21">
        <f>VLOOKUP(B12,RMS!B:E,4,FALSE)</f>
        <v>1167353.04386667</v>
      </c>
      <c r="K12" s="22">
        <f t="shared" si="1"/>
        <v>0.81977863004431129</v>
      </c>
      <c r="L12" s="22">
        <f t="shared" si="2"/>
        <v>3.3329939469695091E-5</v>
      </c>
      <c r="M12" s="32"/>
    </row>
    <row r="13" spans="1:13">
      <c r="A13" s="68"/>
      <c r="B13" s="12">
        <v>22</v>
      </c>
      <c r="C13" s="66" t="s">
        <v>15</v>
      </c>
      <c r="D13" s="66"/>
      <c r="E13" s="15">
        <f>VLOOKUP(C13,RA!B16:D43,3,0)</f>
        <v>821118.95180000004</v>
      </c>
      <c r="F13" s="25">
        <f>VLOOKUP(C13,RA!B17:I46,8,0)</f>
        <v>-3333.8305</v>
      </c>
      <c r="G13" s="16">
        <f t="shared" si="0"/>
        <v>824452.78230000008</v>
      </c>
      <c r="H13" s="27">
        <f>RA!J17</f>
        <v>-0.40601066297298399</v>
      </c>
      <c r="I13" s="20">
        <f>VLOOKUP(B13,RMS!B:D,3,FALSE)</f>
        <v>821118.88697008498</v>
      </c>
      <c r="J13" s="21">
        <f>VLOOKUP(B13,RMS!B:E,4,FALSE)</f>
        <v>824452.78296068404</v>
      </c>
      <c r="K13" s="22">
        <f t="shared" si="1"/>
        <v>6.4829915063455701E-2</v>
      </c>
      <c r="L13" s="22">
        <f t="shared" si="2"/>
        <v>-6.6068395972251892E-4</v>
      </c>
      <c r="M13" s="32"/>
    </row>
    <row r="14" spans="1:13">
      <c r="A14" s="68"/>
      <c r="B14" s="12">
        <v>23</v>
      </c>
      <c r="C14" s="66" t="s">
        <v>16</v>
      </c>
      <c r="D14" s="66"/>
      <c r="E14" s="15">
        <f>VLOOKUP(C14,RA!B18:D43,3,0)</f>
        <v>1159400.9092999999</v>
      </c>
      <c r="F14" s="25">
        <f>VLOOKUP(C14,RA!B18:I47,8,0)</f>
        <v>155746.6287</v>
      </c>
      <c r="G14" s="16">
        <f t="shared" si="0"/>
        <v>1003654.2805999999</v>
      </c>
      <c r="H14" s="27">
        <f>RA!J18</f>
        <v>13.433371273965401</v>
      </c>
      <c r="I14" s="20">
        <f>VLOOKUP(B14,RMS!B:D,3,FALSE)</f>
        <v>1159401.1207093999</v>
      </c>
      <c r="J14" s="21">
        <f>VLOOKUP(B14,RMS!B:E,4,FALSE)</f>
        <v>1003654.27055983</v>
      </c>
      <c r="K14" s="22">
        <f t="shared" si="1"/>
        <v>-0.21140939998440444</v>
      </c>
      <c r="L14" s="22">
        <f t="shared" si="2"/>
        <v>1.0040169931016862E-2</v>
      </c>
      <c r="M14" s="32"/>
    </row>
    <row r="15" spans="1:13">
      <c r="A15" s="68"/>
      <c r="B15" s="12">
        <v>24</v>
      </c>
      <c r="C15" s="66" t="s">
        <v>17</v>
      </c>
      <c r="D15" s="66"/>
      <c r="E15" s="15">
        <f>VLOOKUP(C15,RA!B18:D44,3,0)</f>
        <v>436932.12270000001</v>
      </c>
      <c r="F15" s="25">
        <f>VLOOKUP(C15,RA!B19:I48,8,0)</f>
        <v>20152.1777</v>
      </c>
      <c r="G15" s="16">
        <f t="shared" si="0"/>
        <v>416779.94500000001</v>
      </c>
      <c r="H15" s="27">
        <f>RA!J19</f>
        <v>4.6121987038789101</v>
      </c>
      <c r="I15" s="20">
        <f>VLOOKUP(B15,RMS!B:D,3,FALSE)</f>
        <v>436932.11972649599</v>
      </c>
      <c r="J15" s="21">
        <f>VLOOKUP(B15,RMS!B:E,4,FALSE)</f>
        <v>416779.94451965799</v>
      </c>
      <c r="K15" s="22">
        <f t="shared" si="1"/>
        <v>2.9735040152445436E-3</v>
      </c>
      <c r="L15" s="22">
        <f t="shared" si="2"/>
        <v>4.8034201608970761E-4</v>
      </c>
      <c r="M15" s="32"/>
    </row>
    <row r="16" spans="1:13">
      <c r="A16" s="68"/>
      <c r="B16" s="12">
        <v>25</v>
      </c>
      <c r="C16" s="66" t="s">
        <v>18</v>
      </c>
      <c r="D16" s="66"/>
      <c r="E16" s="15">
        <f>VLOOKUP(C16,RA!B20:D45,3,0)</f>
        <v>1077482.3595</v>
      </c>
      <c r="F16" s="25">
        <f>VLOOKUP(C16,RA!B20:I49,8,0)</f>
        <v>97380.635299999994</v>
      </c>
      <c r="G16" s="16">
        <f t="shared" si="0"/>
        <v>980101.72420000006</v>
      </c>
      <c r="H16" s="27">
        <f>RA!J20</f>
        <v>9.0377939315116897</v>
      </c>
      <c r="I16" s="20">
        <f>VLOOKUP(B16,RMS!B:D,3,FALSE)</f>
        <v>1077482.4963607001</v>
      </c>
      <c r="J16" s="21">
        <f>VLOOKUP(B16,RMS!B:E,4,FALSE)</f>
        <v>980101.72420000006</v>
      </c>
      <c r="K16" s="22">
        <f t="shared" si="1"/>
        <v>-0.1368607000913471</v>
      </c>
      <c r="L16" s="22">
        <f t="shared" si="2"/>
        <v>0</v>
      </c>
      <c r="M16" s="32"/>
    </row>
    <row r="17" spans="1:13">
      <c r="A17" s="68"/>
      <c r="B17" s="12">
        <v>26</v>
      </c>
      <c r="C17" s="66" t="s">
        <v>19</v>
      </c>
      <c r="D17" s="66"/>
      <c r="E17" s="15">
        <f>VLOOKUP(C17,RA!B20:D46,3,0)</f>
        <v>314674.78690000001</v>
      </c>
      <c r="F17" s="25">
        <f>VLOOKUP(C17,RA!B21:I50,8,0)</f>
        <v>43086.204400000002</v>
      </c>
      <c r="G17" s="16">
        <f t="shared" si="0"/>
        <v>271588.58250000002</v>
      </c>
      <c r="H17" s="27">
        <f>RA!J21</f>
        <v>13.692296362368699</v>
      </c>
      <c r="I17" s="20">
        <f>VLOOKUP(B17,RMS!B:D,3,FALSE)</f>
        <v>314674.45628327702</v>
      </c>
      <c r="J17" s="21">
        <f>VLOOKUP(B17,RMS!B:E,4,FALSE)</f>
        <v>271588.582343227</v>
      </c>
      <c r="K17" s="22">
        <f t="shared" si="1"/>
        <v>0.33061672298936173</v>
      </c>
      <c r="L17" s="22">
        <f t="shared" si="2"/>
        <v>1.5677302144467831E-4</v>
      </c>
      <c r="M17" s="32"/>
    </row>
    <row r="18" spans="1:13">
      <c r="A18" s="68"/>
      <c r="B18" s="12">
        <v>27</v>
      </c>
      <c r="C18" s="66" t="s">
        <v>20</v>
      </c>
      <c r="D18" s="66"/>
      <c r="E18" s="15">
        <f>VLOOKUP(C18,RA!B22:D47,3,0)</f>
        <v>1109082.3618000001</v>
      </c>
      <c r="F18" s="25">
        <f>VLOOKUP(C18,RA!B22:I51,8,0)</f>
        <v>68026.968900000007</v>
      </c>
      <c r="G18" s="16">
        <f t="shared" si="0"/>
        <v>1041055.3929000001</v>
      </c>
      <c r="H18" s="27">
        <f>RA!J22</f>
        <v>6.1336264323593399</v>
      </c>
      <c r="I18" s="20">
        <f>VLOOKUP(B18,RMS!B:D,3,FALSE)</f>
        <v>1109083.9377015401</v>
      </c>
      <c r="J18" s="21">
        <f>VLOOKUP(B18,RMS!B:E,4,FALSE)</f>
        <v>1041055.39270243</v>
      </c>
      <c r="K18" s="22">
        <f t="shared" si="1"/>
        <v>-1.5759015399962664</v>
      </c>
      <c r="L18" s="22">
        <f t="shared" si="2"/>
        <v>1.9757007248699665E-4</v>
      </c>
      <c r="M18" s="32"/>
    </row>
    <row r="19" spans="1:13">
      <c r="A19" s="68"/>
      <c r="B19" s="12">
        <v>29</v>
      </c>
      <c r="C19" s="66" t="s">
        <v>21</v>
      </c>
      <c r="D19" s="66"/>
      <c r="E19" s="15">
        <f>VLOOKUP(C19,RA!B22:D48,3,0)</f>
        <v>2262150.3124000002</v>
      </c>
      <c r="F19" s="25">
        <f>VLOOKUP(C19,RA!B23:I52,8,0)</f>
        <v>183476.56219999999</v>
      </c>
      <c r="G19" s="16">
        <f t="shared" si="0"/>
        <v>2078673.7502000001</v>
      </c>
      <c r="H19" s="27">
        <f>RA!J23</f>
        <v>8.1107148890271095</v>
      </c>
      <c r="I19" s="20">
        <f>VLOOKUP(B19,RMS!B:D,3,FALSE)</f>
        <v>2262151.7721965802</v>
      </c>
      <c r="J19" s="21">
        <f>VLOOKUP(B19,RMS!B:E,4,FALSE)</f>
        <v>2078673.7718906</v>
      </c>
      <c r="K19" s="22">
        <f t="shared" si="1"/>
        <v>-1.4597965800203383</v>
      </c>
      <c r="L19" s="22">
        <f t="shared" si="2"/>
        <v>-2.1690599853172898E-2</v>
      </c>
      <c r="M19" s="32"/>
    </row>
    <row r="20" spans="1:13">
      <c r="A20" s="68"/>
      <c r="B20" s="12">
        <v>31</v>
      </c>
      <c r="C20" s="66" t="s">
        <v>22</v>
      </c>
      <c r="D20" s="66"/>
      <c r="E20" s="15">
        <f>VLOOKUP(C20,RA!B24:D49,3,0)</f>
        <v>249100.0068</v>
      </c>
      <c r="F20" s="25">
        <f>VLOOKUP(C20,RA!B24:I53,8,0)</f>
        <v>37283.118799999997</v>
      </c>
      <c r="G20" s="16">
        <f t="shared" si="0"/>
        <v>211816.88800000001</v>
      </c>
      <c r="H20" s="27">
        <f>RA!J24</f>
        <v>14.967128776489499</v>
      </c>
      <c r="I20" s="20">
        <f>VLOOKUP(B20,RMS!B:D,3,FALSE)</f>
        <v>249100.050487701</v>
      </c>
      <c r="J20" s="21">
        <f>VLOOKUP(B20,RMS!B:E,4,FALSE)</f>
        <v>211816.87774405099</v>
      </c>
      <c r="K20" s="22">
        <f t="shared" si="1"/>
        <v>-4.3687700992450118E-2</v>
      </c>
      <c r="L20" s="22">
        <f t="shared" si="2"/>
        <v>1.0255949018755928E-2</v>
      </c>
      <c r="M20" s="32"/>
    </row>
    <row r="21" spans="1:13">
      <c r="A21" s="68"/>
      <c r="B21" s="12">
        <v>32</v>
      </c>
      <c r="C21" s="66" t="s">
        <v>23</v>
      </c>
      <c r="D21" s="66"/>
      <c r="E21" s="15">
        <f>VLOOKUP(C21,RA!B24:D50,3,0)</f>
        <v>286746.93719999999</v>
      </c>
      <c r="F21" s="25">
        <f>VLOOKUP(C21,RA!B25:I54,8,0)</f>
        <v>19663.083699999999</v>
      </c>
      <c r="G21" s="16">
        <f t="shared" si="0"/>
        <v>267083.85349999997</v>
      </c>
      <c r="H21" s="27">
        <f>RA!J25</f>
        <v>6.8572951090617602</v>
      </c>
      <c r="I21" s="20">
        <f>VLOOKUP(B21,RMS!B:D,3,FALSE)</f>
        <v>286746.91741020302</v>
      </c>
      <c r="J21" s="21">
        <f>VLOOKUP(B21,RMS!B:E,4,FALSE)</f>
        <v>267083.848708993</v>
      </c>
      <c r="K21" s="22">
        <f t="shared" si="1"/>
        <v>1.9789796962868422E-2</v>
      </c>
      <c r="L21" s="22">
        <f t="shared" si="2"/>
        <v>4.7910069697536528E-3</v>
      </c>
      <c r="M21" s="32"/>
    </row>
    <row r="22" spans="1:13">
      <c r="A22" s="68"/>
      <c r="B22" s="12">
        <v>33</v>
      </c>
      <c r="C22" s="66" t="s">
        <v>24</v>
      </c>
      <c r="D22" s="66"/>
      <c r="E22" s="15">
        <f>VLOOKUP(C22,RA!B26:D51,3,0)</f>
        <v>519241.23910000001</v>
      </c>
      <c r="F22" s="25">
        <f>VLOOKUP(C22,RA!B26:I55,8,0)</f>
        <v>116267.1961</v>
      </c>
      <c r="G22" s="16">
        <f t="shared" si="0"/>
        <v>402974.04300000001</v>
      </c>
      <c r="H22" s="27">
        <f>RA!J26</f>
        <v>22.3917492188266</v>
      </c>
      <c r="I22" s="20">
        <f>VLOOKUP(B22,RMS!B:D,3,FALSE)</f>
        <v>519241.23013739497</v>
      </c>
      <c r="J22" s="21">
        <f>VLOOKUP(B22,RMS!B:E,4,FALSE)</f>
        <v>402974.02981435601</v>
      </c>
      <c r="K22" s="22">
        <f t="shared" si="1"/>
        <v>8.9626050321385264E-3</v>
      </c>
      <c r="L22" s="22">
        <f t="shared" si="2"/>
        <v>1.3185643998440355E-2</v>
      </c>
      <c r="M22" s="32"/>
    </row>
    <row r="23" spans="1:13">
      <c r="A23" s="68"/>
      <c r="B23" s="12">
        <v>34</v>
      </c>
      <c r="C23" s="66" t="s">
        <v>25</v>
      </c>
      <c r="D23" s="66"/>
      <c r="E23" s="15">
        <f>VLOOKUP(C23,RA!B26:D52,3,0)</f>
        <v>180550.59030000001</v>
      </c>
      <c r="F23" s="25">
        <f>VLOOKUP(C23,RA!B27:I56,8,0)</f>
        <v>51192.442999999999</v>
      </c>
      <c r="G23" s="16">
        <f t="shared" si="0"/>
        <v>129358.14730000001</v>
      </c>
      <c r="H23" s="27">
        <f>RA!J27</f>
        <v>28.353517379776701</v>
      </c>
      <c r="I23" s="20">
        <f>VLOOKUP(B23,RMS!B:D,3,FALSE)</f>
        <v>180550.447734249</v>
      </c>
      <c r="J23" s="21">
        <f>VLOOKUP(B23,RMS!B:E,4,FALSE)</f>
        <v>129358.163100158</v>
      </c>
      <c r="K23" s="22">
        <f t="shared" si="1"/>
        <v>0.1425657510117162</v>
      </c>
      <c r="L23" s="22">
        <f t="shared" si="2"/>
        <v>-1.5800157983903773E-2</v>
      </c>
      <c r="M23" s="32"/>
    </row>
    <row r="24" spans="1:13">
      <c r="A24" s="68"/>
      <c r="B24" s="12">
        <v>35</v>
      </c>
      <c r="C24" s="66" t="s">
        <v>26</v>
      </c>
      <c r="D24" s="66"/>
      <c r="E24" s="15">
        <f>VLOOKUP(C24,RA!B28:D53,3,0)</f>
        <v>897056.42969999998</v>
      </c>
      <c r="F24" s="25">
        <f>VLOOKUP(C24,RA!B28:I57,8,0)</f>
        <v>46807.589599999999</v>
      </c>
      <c r="G24" s="16">
        <f t="shared" si="0"/>
        <v>850248.84010000003</v>
      </c>
      <c r="H24" s="27">
        <f>RA!J28</f>
        <v>5.2179091582514801</v>
      </c>
      <c r="I24" s="20">
        <f>VLOOKUP(B24,RMS!B:D,3,FALSE)</f>
        <v>897057.35303451295</v>
      </c>
      <c r="J24" s="21">
        <f>VLOOKUP(B24,RMS!B:E,4,FALSE)</f>
        <v>850248.84392123902</v>
      </c>
      <c r="K24" s="22">
        <f t="shared" si="1"/>
        <v>-0.92333451297599822</v>
      </c>
      <c r="L24" s="22">
        <f t="shared" si="2"/>
        <v>-3.8212389918044209E-3</v>
      </c>
      <c r="M24" s="32"/>
    </row>
    <row r="25" spans="1:13">
      <c r="A25" s="68"/>
      <c r="B25" s="12">
        <v>36</v>
      </c>
      <c r="C25" s="66" t="s">
        <v>27</v>
      </c>
      <c r="D25" s="66"/>
      <c r="E25" s="15">
        <f>VLOOKUP(C25,RA!B28:D54,3,0)</f>
        <v>694563.55460000003</v>
      </c>
      <c r="F25" s="25">
        <f>VLOOKUP(C25,RA!B29:I58,8,0)</f>
        <v>99725.409400000004</v>
      </c>
      <c r="G25" s="16">
        <f t="shared" si="0"/>
        <v>594838.14520000003</v>
      </c>
      <c r="H25" s="27">
        <f>RA!J29</f>
        <v>14.357996289833</v>
      </c>
      <c r="I25" s="20">
        <f>VLOOKUP(B25,RMS!B:D,3,FALSE)</f>
        <v>694563.64823362802</v>
      </c>
      <c r="J25" s="21">
        <f>VLOOKUP(B25,RMS!B:E,4,FALSE)</f>
        <v>594838.12688884395</v>
      </c>
      <c r="K25" s="22">
        <f t="shared" si="1"/>
        <v>-9.3633627984672785E-2</v>
      </c>
      <c r="L25" s="22">
        <f t="shared" si="2"/>
        <v>1.831115607637912E-2</v>
      </c>
      <c r="M25" s="32"/>
    </row>
    <row r="26" spans="1:13">
      <c r="A26" s="68"/>
      <c r="B26" s="12">
        <v>37</v>
      </c>
      <c r="C26" s="66" t="s">
        <v>67</v>
      </c>
      <c r="D26" s="66"/>
      <c r="E26" s="15">
        <f>VLOOKUP(C26,RA!B30:D55,3,0)</f>
        <v>1096048.0544</v>
      </c>
      <c r="F26" s="25">
        <f>VLOOKUP(C26,RA!B30:I59,8,0)</f>
        <v>136314.85440000001</v>
      </c>
      <c r="G26" s="16">
        <f t="shared" si="0"/>
        <v>959733.2</v>
      </c>
      <c r="H26" s="27">
        <f>RA!J30</f>
        <v>12.4369414144548</v>
      </c>
      <c r="I26" s="20">
        <f>VLOOKUP(B26,RMS!B:D,3,FALSE)</f>
        <v>1096048.0923796501</v>
      </c>
      <c r="J26" s="21">
        <f>VLOOKUP(B26,RMS!B:E,4,FALSE)</f>
        <v>959733.19133514003</v>
      </c>
      <c r="K26" s="22">
        <f t="shared" si="1"/>
        <v>-3.7979650078341365E-2</v>
      </c>
      <c r="L26" s="22">
        <f t="shared" si="2"/>
        <v>8.6648599244654179E-3</v>
      </c>
      <c r="M26" s="32"/>
    </row>
    <row r="27" spans="1:13">
      <c r="A27" s="68"/>
      <c r="B27" s="12">
        <v>38</v>
      </c>
      <c r="C27" s="66" t="s">
        <v>29</v>
      </c>
      <c r="D27" s="66"/>
      <c r="E27" s="15">
        <f>VLOOKUP(C27,RA!B30:D56,3,0)</f>
        <v>970114.94940000004</v>
      </c>
      <c r="F27" s="25">
        <f>VLOOKUP(C27,RA!B31:I60,8,0)</f>
        <v>24016.977999999999</v>
      </c>
      <c r="G27" s="16">
        <f t="shared" si="0"/>
        <v>946097.97140000004</v>
      </c>
      <c r="H27" s="27">
        <f>RA!J31</f>
        <v>2.4756837336497202</v>
      </c>
      <c r="I27" s="20">
        <f>VLOOKUP(B27,RMS!B:D,3,FALSE)</f>
        <v>970114.96002654894</v>
      </c>
      <c r="J27" s="21">
        <f>VLOOKUP(B27,RMS!B:E,4,FALSE)</f>
        <v>946097.88630973501</v>
      </c>
      <c r="K27" s="22">
        <f t="shared" si="1"/>
        <v>-1.0626548901200294E-2</v>
      </c>
      <c r="L27" s="22">
        <f t="shared" si="2"/>
        <v>8.5090265027247369E-2</v>
      </c>
      <c r="M27" s="32"/>
    </row>
    <row r="28" spans="1:13">
      <c r="A28" s="68"/>
      <c r="B28" s="12">
        <v>39</v>
      </c>
      <c r="C28" s="66" t="s">
        <v>30</v>
      </c>
      <c r="D28" s="66"/>
      <c r="E28" s="15">
        <f>VLOOKUP(C28,RA!B32:D57,3,0)</f>
        <v>111296.2249</v>
      </c>
      <c r="F28" s="25">
        <f>VLOOKUP(C28,RA!B32:I61,8,0)</f>
        <v>23743.13</v>
      </c>
      <c r="G28" s="16">
        <f t="shared" si="0"/>
        <v>87553.094899999996</v>
      </c>
      <c r="H28" s="27">
        <f>RA!J32</f>
        <v>21.333275249302702</v>
      </c>
      <c r="I28" s="20">
        <f>VLOOKUP(B28,RMS!B:D,3,FALSE)</f>
        <v>111296.137362098</v>
      </c>
      <c r="J28" s="21">
        <f>VLOOKUP(B28,RMS!B:E,4,FALSE)</f>
        <v>87553.115957767295</v>
      </c>
      <c r="K28" s="22">
        <f t="shared" si="1"/>
        <v>8.753790199989453E-2</v>
      </c>
      <c r="L28" s="22">
        <f t="shared" si="2"/>
        <v>-2.1057767298771068E-2</v>
      </c>
      <c r="M28" s="32"/>
    </row>
    <row r="29" spans="1:13">
      <c r="A29" s="68"/>
      <c r="B29" s="12">
        <v>40</v>
      </c>
      <c r="C29" s="66" t="s">
        <v>68</v>
      </c>
      <c r="D29" s="66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68"/>
      <c r="B30" s="12">
        <v>42</v>
      </c>
      <c r="C30" s="66" t="s">
        <v>31</v>
      </c>
      <c r="D30" s="66"/>
      <c r="E30" s="15">
        <f>VLOOKUP(C30,RA!B34:D60,3,0)</f>
        <v>163468.92819999999</v>
      </c>
      <c r="F30" s="25">
        <f>VLOOKUP(C30,RA!B34:I64,8,0)</f>
        <v>23189.534899999999</v>
      </c>
      <c r="G30" s="16">
        <f t="shared" si="0"/>
        <v>140279.3933</v>
      </c>
      <c r="H30" s="27">
        <f>RA!J34</f>
        <v>0</v>
      </c>
      <c r="I30" s="20">
        <f>VLOOKUP(B30,RMS!B:D,3,FALSE)</f>
        <v>163468.92800000001</v>
      </c>
      <c r="J30" s="21">
        <f>VLOOKUP(B30,RMS!B:E,4,FALSE)</f>
        <v>140279.3903</v>
      </c>
      <c r="K30" s="22">
        <f t="shared" si="1"/>
        <v>1.999999803956598E-4</v>
      </c>
      <c r="L30" s="22">
        <f t="shared" si="2"/>
        <v>2.9999999969732016E-3</v>
      </c>
      <c r="M30" s="32"/>
    </row>
    <row r="31" spans="1:13" s="36" customFormat="1" ht="12" thickBot="1">
      <c r="A31" s="68"/>
      <c r="B31" s="12">
        <v>43</v>
      </c>
      <c r="C31" s="43" t="s">
        <v>76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14.185897684254799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68"/>
      <c r="B32" s="12">
        <v>70</v>
      </c>
      <c r="C32" s="69" t="s">
        <v>64</v>
      </c>
      <c r="D32" s="70"/>
      <c r="E32" s="15">
        <f>VLOOKUP(C32,RA!B34:D61,3,0)</f>
        <v>80646.17</v>
      </c>
      <c r="F32" s="25">
        <f>VLOOKUP(C32,RA!B34:I65,8,0)</f>
        <v>2259.0700000000002</v>
      </c>
      <c r="G32" s="16">
        <f t="shared" si="0"/>
        <v>78387.099999999991</v>
      </c>
      <c r="H32" s="27">
        <f>RA!J34</f>
        <v>0</v>
      </c>
      <c r="I32" s="20">
        <f>VLOOKUP(B32,RMS!B:D,3,FALSE)</f>
        <v>80646.17</v>
      </c>
      <c r="J32" s="21">
        <f>VLOOKUP(B32,RMS!B:E,4,FALSE)</f>
        <v>78387.100000000006</v>
      </c>
      <c r="K32" s="22">
        <f t="shared" si="1"/>
        <v>0</v>
      </c>
      <c r="L32" s="22">
        <f t="shared" si="2"/>
        <v>0</v>
      </c>
    </row>
    <row r="33" spans="1:13">
      <c r="A33" s="68"/>
      <c r="B33" s="12">
        <v>71</v>
      </c>
      <c r="C33" s="66" t="s">
        <v>35</v>
      </c>
      <c r="D33" s="66"/>
      <c r="E33" s="15">
        <f>VLOOKUP(C33,RA!B34:D61,3,0)</f>
        <v>65008.61</v>
      </c>
      <c r="F33" s="25">
        <f>VLOOKUP(C33,RA!B34:I65,8,0)</f>
        <v>-5236.7299999999996</v>
      </c>
      <c r="G33" s="16">
        <f t="shared" si="0"/>
        <v>70245.34</v>
      </c>
      <c r="H33" s="27">
        <f>RA!J34</f>
        <v>0</v>
      </c>
      <c r="I33" s="20">
        <f>VLOOKUP(B33,RMS!B:D,3,FALSE)</f>
        <v>65008.61</v>
      </c>
      <c r="J33" s="21">
        <f>VLOOKUP(B33,RMS!B:E,4,FALSE)</f>
        <v>70245.34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72</v>
      </c>
      <c r="C34" s="66" t="s">
        <v>36</v>
      </c>
      <c r="D34" s="66"/>
      <c r="E34" s="15">
        <f>VLOOKUP(C34,RA!B34:D62,3,0)</f>
        <v>6901.71</v>
      </c>
      <c r="F34" s="25">
        <f>VLOOKUP(C34,RA!B34:I66,8,0)</f>
        <v>-438.46</v>
      </c>
      <c r="G34" s="16">
        <f t="shared" si="0"/>
        <v>7340.17</v>
      </c>
      <c r="H34" s="27">
        <f>RA!J35</f>
        <v>14.185897684254799</v>
      </c>
      <c r="I34" s="20">
        <f>VLOOKUP(B34,RMS!B:D,3,FALSE)</f>
        <v>6901.71</v>
      </c>
      <c r="J34" s="21">
        <f>VLOOKUP(B34,RMS!B:E,4,FALSE)</f>
        <v>7340.17</v>
      </c>
      <c r="K34" s="22">
        <f t="shared" si="1"/>
        <v>0</v>
      </c>
      <c r="L34" s="22">
        <f t="shared" si="2"/>
        <v>0</v>
      </c>
      <c r="M34" s="32"/>
    </row>
    <row r="35" spans="1:13">
      <c r="A35" s="68"/>
      <c r="B35" s="12">
        <v>73</v>
      </c>
      <c r="C35" s="66" t="s">
        <v>37</v>
      </c>
      <c r="D35" s="66"/>
      <c r="E35" s="15">
        <f>VLOOKUP(C35,RA!B34:D63,3,0)</f>
        <v>50057.34</v>
      </c>
      <c r="F35" s="25">
        <f>VLOOKUP(C35,RA!B34:I67,8,0)</f>
        <v>-9657.24</v>
      </c>
      <c r="G35" s="16">
        <f t="shared" si="0"/>
        <v>59714.579999999994</v>
      </c>
      <c r="H35" s="27">
        <f>RA!J34</f>
        <v>0</v>
      </c>
      <c r="I35" s="20">
        <f>VLOOKUP(B35,RMS!B:D,3,FALSE)</f>
        <v>50057.34</v>
      </c>
      <c r="J35" s="21">
        <f>VLOOKUP(B35,RMS!B:E,4,FALSE)</f>
        <v>59714.58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68"/>
      <c r="B36" s="12">
        <v>74</v>
      </c>
      <c r="C36" s="66" t="s">
        <v>65</v>
      </c>
      <c r="D36" s="66"/>
      <c r="E36" s="15">
        <f>VLOOKUP(C36,RA!B35:D64,3,0)</f>
        <v>2.0099999999999998</v>
      </c>
      <c r="F36" s="25">
        <f>VLOOKUP(C36,RA!B35:I68,8,0)</f>
        <v>1.61</v>
      </c>
      <c r="G36" s="16">
        <f t="shared" si="0"/>
        <v>0.39999999999999969</v>
      </c>
      <c r="H36" s="27">
        <f>RA!J35</f>
        <v>14.185897684254799</v>
      </c>
      <c r="I36" s="20">
        <f>VLOOKUP(B36,RMS!B:D,3,FALSE)</f>
        <v>2.0099999999999998</v>
      </c>
      <c r="J36" s="21">
        <f>VLOOKUP(B36,RMS!B:E,4,FALSE)</f>
        <v>0.4</v>
      </c>
      <c r="K36" s="22">
        <f t="shared" si="1"/>
        <v>0</v>
      </c>
      <c r="L36" s="22">
        <f t="shared" si="2"/>
        <v>0</v>
      </c>
    </row>
    <row r="37" spans="1:13" ht="11.25" customHeight="1">
      <c r="A37" s="68"/>
      <c r="B37" s="12">
        <v>75</v>
      </c>
      <c r="C37" s="66" t="s">
        <v>32</v>
      </c>
      <c r="D37" s="66"/>
      <c r="E37" s="15">
        <f>VLOOKUP(C37,RA!B8:D64,3,0)</f>
        <v>27146.1538</v>
      </c>
      <c r="F37" s="25">
        <f>VLOOKUP(C37,RA!B8:I68,8,0)</f>
        <v>2334.9355</v>
      </c>
      <c r="G37" s="16">
        <f t="shared" si="0"/>
        <v>24811.2183</v>
      </c>
      <c r="H37" s="27">
        <f>RA!J35</f>
        <v>14.185897684254799</v>
      </c>
      <c r="I37" s="20">
        <f>VLOOKUP(B37,RMS!B:D,3,FALSE)</f>
        <v>27146.1538461538</v>
      </c>
      <c r="J37" s="21">
        <f>VLOOKUP(B37,RMS!B:E,4,FALSE)</f>
        <v>24811.217948717898</v>
      </c>
      <c r="K37" s="22">
        <f t="shared" si="1"/>
        <v>-4.6153800212778151E-5</v>
      </c>
      <c r="L37" s="22">
        <f t="shared" si="2"/>
        <v>3.512821022013668E-4</v>
      </c>
      <c r="M37" s="32"/>
    </row>
    <row r="38" spans="1:13">
      <c r="A38" s="68"/>
      <c r="B38" s="12">
        <v>76</v>
      </c>
      <c r="C38" s="66" t="s">
        <v>33</v>
      </c>
      <c r="D38" s="66"/>
      <c r="E38" s="15">
        <f>VLOOKUP(C38,RA!B8:D65,3,0)</f>
        <v>261725.8573</v>
      </c>
      <c r="F38" s="25">
        <f>VLOOKUP(C38,RA!B8:I69,8,0)</f>
        <v>13042.4733</v>
      </c>
      <c r="G38" s="16">
        <f t="shared" si="0"/>
        <v>248683.38399999999</v>
      </c>
      <c r="H38" s="27">
        <f>RA!J36</f>
        <v>0</v>
      </c>
      <c r="I38" s="20">
        <f>VLOOKUP(B38,RMS!B:D,3,FALSE)</f>
        <v>261725.85109401701</v>
      </c>
      <c r="J38" s="21">
        <f>VLOOKUP(B38,RMS!B:E,4,FALSE)</f>
        <v>248683.38478376099</v>
      </c>
      <c r="K38" s="22">
        <f t="shared" si="1"/>
        <v>6.2059829942882061E-3</v>
      </c>
      <c r="L38" s="22">
        <f t="shared" si="2"/>
        <v>-7.837610028218478E-4</v>
      </c>
      <c r="M38" s="32"/>
    </row>
    <row r="39" spans="1:13">
      <c r="A39" s="68"/>
      <c r="B39" s="12">
        <v>77</v>
      </c>
      <c r="C39" s="66" t="s">
        <v>38</v>
      </c>
      <c r="D39" s="66"/>
      <c r="E39" s="15">
        <f>VLOOKUP(C39,RA!B9:D66,3,0)</f>
        <v>36928.230000000003</v>
      </c>
      <c r="F39" s="25">
        <f>VLOOKUP(C39,RA!B9:I70,8,0)</f>
        <v>-6424.82</v>
      </c>
      <c r="G39" s="16">
        <f t="shared" si="0"/>
        <v>43353.05</v>
      </c>
      <c r="H39" s="27">
        <f>RA!J37</f>
        <v>2.80121176244328</v>
      </c>
      <c r="I39" s="20">
        <f>VLOOKUP(B39,RMS!B:D,3,FALSE)</f>
        <v>36928.230000000003</v>
      </c>
      <c r="J39" s="21">
        <f>VLOOKUP(B39,RMS!B:E,4,FALSE)</f>
        <v>43353.05</v>
      </c>
      <c r="K39" s="22">
        <f t="shared" si="1"/>
        <v>0</v>
      </c>
      <c r="L39" s="22">
        <f t="shared" si="2"/>
        <v>0</v>
      </c>
      <c r="M39" s="32"/>
    </row>
    <row r="40" spans="1:13">
      <c r="A40" s="68"/>
      <c r="B40" s="12">
        <v>78</v>
      </c>
      <c r="C40" s="66" t="s">
        <v>39</v>
      </c>
      <c r="D40" s="66"/>
      <c r="E40" s="15">
        <f>VLOOKUP(C40,RA!B10:D67,3,0)</f>
        <v>31593.17</v>
      </c>
      <c r="F40" s="25">
        <f>VLOOKUP(C40,RA!B10:I71,8,0)</f>
        <v>4099.42</v>
      </c>
      <c r="G40" s="16">
        <f t="shared" si="0"/>
        <v>27493.75</v>
      </c>
      <c r="H40" s="27">
        <f>RA!J38</f>
        <v>-8.0554406562453806</v>
      </c>
      <c r="I40" s="20">
        <f>VLOOKUP(B40,RMS!B:D,3,FALSE)</f>
        <v>31593.17</v>
      </c>
      <c r="J40" s="21">
        <f>VLOOKUP(B40,RMS!B:E,4,FALSE)</f>
        <v>27493.75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68"/>
      <c r="B41" s="12">
        <v>9101</v>
      </c>
      <c r="C41" s="71" t="s">
        <v>70</v>
      </c>
      <c r="D41" s="72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-6.3529183347315401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68"/>
      <c r="B42" s="12">
        <v>99</v>
      </c>
      <c r="C42" s="66" t="s">
        <v>34</v>
      </c>
      <c r="D42" s="66"/>
      <c r="E42" s="15">
        <f>VLOOKUP(C42,RA!B8:D68,3,0)</f>
        <v>39503.706200000001</v>
      </c>
      <c r="F42" s="25">
        <f>VLOOKUP(C42,RA!B8:I72,8,0)</f>
        <v>6359.3099000000002</v>
      </c>
      <c r="G42" s="16">
        <f t="shared" si="0"/>
        <v>33144.3963</v>
      </c>
      <c r="H42" s="27">
        <f>RA!J39</f>
        <v>-6.3529183347315401</v>
      </c>
      <c r="I42" s="20">
        <f>VLOOKUP(B42,RMS!B:D,3,FALSE)</f>
        <v>39503.706224945199</v>
      </c>
      <c r="J42" s="21">
        <f>VLOOKUP(B42,RMS!B:E,4,FALSE)</f>
        <v>33144.396369412301</v>
      </c>
      <c r="K42" s="22">
        <f t="shared" si="1"/>
        <v>-2.4945198674686253E-5</v>
      </c>
      <c r="L42" s="22">
        <f t="shared" si="2"/>
        <v>-6.9412300945259631E-5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7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44" t="s">
        <v>45</v>
      </c>
      <c r="W1" s="78"/>
    </row>
    <row r="2" spans="1:23" ht="12.7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44"/>
      <c r="W2" s="78"/>
    </row>
    <row r="3" spans="1:23" ht="23.25" thickBo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45" t="s">
        <v>46</v>
      </c>
      <c r="W3" s="78"/>
    </row>
    <row r="4" spans="1:23" ht="12.75" thickTop="1" thickBo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W4" s="78"/>
    </row>
    <row r="5" spans="1:23" ht="22.5" thickTop="1" thickBot="1">
      <c r="A5" s="46"/>
      <c r="B5" s="47"/>
      <c r="C5" s="48"/>
      <c r="D5" s="49" t="s">
        <v>0</v>
      </c>
      <c r="E5" s="49" t="s">
        <v>72</v>
      </c>
      <c r="F5" s="49" t="s">
        <v>73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74</v>
      </c>
      <c r="Q5" s="49" t="s">
        <v>75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9" t="s">
        <v>4</v>
      </c>
      <c r="C6" s="8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81" t="s">
        <v>5</v>
      </c>
      <c r="B7" s="82"/>
      <c r="C7" s="83"/>
      <c r="D7" s="53">
        <v>15108656.389799999</v>
      </c>
      <c r="E7" s="53">
        <v>16227176.8597</v>
      </c>
      <c r="F7" s="54">
        <v>93.107116046304796</v>
      </c>
      <c r="G7" s="53">
        <v>28510351.249299999</v>
      </c>
      <c r="H7" s="54">
        <v>-47.006417922785303</v>
      </c>
      <c r="I7" s="53">
        <v>1323184.9992</v>
      </c>
      <c r="J7" s="54">
        <v>8.7577939762618104</v>
      </c>
      <c r="K7" s="53">
        <v>2153388.8791</v>
      </c>
      <c r="L7" s="54">
        <v>7.5530071877065001</v>
      </c>
      <c r="M7" s="54">
        <v>-0.38553365254072502</v>
      </c>
      <c r="N7" s="53">
        <v>498079418.43839997</v>
      </c>
      <c r="O7" s="53">
        <v>5802329537.1330004</v>
      </c>
      <c r="P7" s="53">
        <v>845244</v>
      </c>
      <c r="Q7" s="53">
        <v>852819</v>
      </c>
      <c r="R7" s="54">
        <v>-0.88823067966355995</v>
      </c>
      <c r="S7" s="53">
        <v>17.874905222397299</v>
      </c>
      <c r="T7" s="53">
        <v>18.0928041482425</v>
      </c>
      <c r="U7" s="55">
        <v>-1.21902143331165</v>
      </c>
    </row>
    <row r="8" spans="1:23" ht="12" thickBot="1">
      <c r="A8" s="73">
        <v>42633</v>
      </c>
      <c r="B8" s="69" t="s">
        <v>6</v>
      </c>
      <c r="C8" s="70"/>
      <c r="D8" s="56">
        <v>507138.46120000002</v>
      </c>
      <c r="E8" s="56">
        <v>664494.90399999998</v>
      </c>
      <c r="F8" s="57">
        <v>76.319390584822301</v>
      </c>
      <c r="G8" s="56">
        <v>701629.35340000002</v>
      </c>
      <c r="H8" s="57">
        <v>-27.719891030431299</v>
      </c>
      <c r="I8" s="56">
        <v>141432.61989999999</v>
      </c>
      <c r="J8" s="57">
        <v>27.888363971712899</v>
      </c>
      <c r="K8" s="56">
        <v>190258.38070000001</v>
      </c>
      <c r="L8" s="57">
        <v>27.1166506614973</v>
      </c>
      <c r="M8" s="57">
        <v>-0.25662869945786299</v>
      </c>
      <c r="N8" s="56">
        <v>27898367.4745</v>
      </c>
      <c r="O8" s="56">
        <v>217904131.259</v>
      </c>
      <c r="P8" s="56">
        <v>21333</v>
      </c>
      <c r="Q8" s="56">
        <v>22414</v>
      </c>
      <c r="R8" s="57">
        <v>-4.8228785580440698</v>
      </c>
      <c r="S8" s="56">
        <v>23.772486813856499</v>
      </c>
      <c r="T8" s="56">
        <v>24.884271914874599</v>
      </c>
      <c r="U8" s="58">
        <v>-4.6767723954320797</v>
      </c>
    </row>
    <row r="9" spans="1:23" ht="12" thickBot="1">
      <c r="A9" s="74"/>
      <c r="B9" s="69" t="s">
        <v>7</v>
      </c>
      <c r="C9" s="70"/>
      <c r="D9" s="56">
        <v>66465.657399999996</v>
      </c>
      <c r="E9" s="56">
        <v>82172.686600000001</v>
      </c>
      <c r="F9" s="57">
        <v>80.885340555483296</v>
      </c>
      <c r="G9" s="56">
        <v>143594.3548</v>
      </c>
      <c r="H9" s="57">
        <v>-53.7129036217516</v>
      </c>
      <c r="I9" s="56">
        <v>14938.2122</v>
      </c>
      <c r="J9" s="57">
        <v>22.475083801698801</v>
      </c>
      <c r="K9" s="56">
        <v>33904.824099999998</v>
      </c>
      <c r="L9" s="57">
        <v>23.611529956886599</v>
      </c>
      <c r="M9" s="57">
        <v>-0.55940747086784004</v>
      </c>
      <c r="N9" s="56">
        <v>2758416.7626</v>
      </c>
      <c r="O9" s="56">
        <v>31194047.810899999</v>
      </c>
      <c r="P9" s="56">
        <v>3923</v>
      </c>
      <c r="Q9" s="56">
        <v>3958</v>
      </c>
      <c r="R9" s="57">
        <v>-0.88428499242041403</v>
      </c>
      <c r="S9" s="56">
        <v>16.942558603109902</v>
      </c>
      <c r="T9" s="56">
        <v>16.548531834259698</v>
      </c>
      <c r="U9" s="58">
        <v>2.3256627176594802</v>
      </c>
    </row>
    <row r="10" spans="1:23" ht="12" thickBot="1">
      <c r="A10" s="74"/>
      <c r="B10" s="69" t="s">
        <v>8</v>
      </c>
      <c r="C10" s="70"/>
      <c r="D10" s="56">
        <v>78490.082800000004</v>
      </c>
      <c r="E10" s="56">
        <v>102124.2424</v>
      </c>
      <c r="F10" s="57">
        <v>76.857444378945999</v>
      </c>
      <c r="G10" s="56">
        <v>181947.7954</v>
      </c>
      <c r="H10" s="57">
        <v>-56.861207014108203</v>
      </c>
      <c r="I10" s="56">
        <v>25991.9218</v>
      </c>
      <c r="J10" s="57">
        <v>33.114911938913103</v>
      </c>
      <c r="K10" s="56">
        <v>51235.898300000001</v>
      </c>
      <c r="L10" s="57">
        <v>28.1596697488757</v>
      </c>
      <c r="M10" s="57">
        <v>-0.49270096431587301</v>
      </c>
      <c r="N10" s="56">
        <v>4446048.7717000004</v>
      </c>
      <c r="O10" s="56">
        <v>50641489.009199999</v>
      </c>
      <c r="P10" s="56">
        <v>86342</v>
      </c>
      <c r="Q10" s="56">
        <v>87687</v>
      </c>
      <c r="R10" s="57">
        <v>-1.5338647690079501</v>
      </c>
      <c r="S10" s="56">
        <v>0.90906028120729199</v>
      </c>
      <c r="T10" s="56">
        <v>0.94788888204637001</v>
      </c>
      <c r="U10" s="58">
        <v>-4.2712899949286802</v>
      </c>
    </row>
    <row r="11" spans="1:23" ht="12" thickBot="1">
      <c r="A11" s="74"/>
      <c r="B11" s="69" t="s">
        <v>9</v>
      </c>
      <c r="C11" s="70"/>
      <c r="D11" s="56">
        <v>37227.250399999997</v>
      </c>
      <c r="E11" s="56">
        <v>45671.034699999997</v>
      </c>
      <c r="F11" s="57">
        <v>81.511729796653796</v>
      </c>
      <c r="G11" s="56">
        <v>54687.709000000003</v>
      </c>
      <c r="H11" s="57">
        <v>-31.927573707649799</v>
      </c>
      <c r="I11" s="56">
        <v>8798.0959000000003</v>
      </c>
      <c r="J11" s="57">
        <v>23.6334830143674</v>
      </c>
      <c r="K11" s="56">
        <v>13267.8158</v>
      </c>
      <c r="L11" s="57">
        <v>24.261056172603599</v>
      </c>
      <c r="M11" s="57">
        <v>-0.33688438001980697</v>
      </c>
      <c r="N11" s="56">
        <v>2153560.6641000002</v>
      </c>
      <c r="O11" s="56">
        <v>17875986.881999999</v>
      </c>
      <c r="P11" s="56">
        <v>1870</v>
      </c>
      <c r="Q11" s="56">
        <v>1860</v>
      </c>
      <c r="R11" s="57">
        <v>0.53763440860214995</v>
      </c>
      <c r="S11" s="56">
        <v>19.907620534759399</v>
      </c>
      <c r="T11" s="56">
        <v>20.136920806451599</v>
      </c>
      <c r="U11" s="58">
        <v>-1.1518215915954799</v>
      </c>
    </row>
    <row r="12" spans="1:23" ht="12" thickBot="1">
      <c r="A12" s="74"/>
      <c r="B12" s="69" t="s">
        <v>10</v>
      </c>
      <c r="C12" s="70"/>
      <c r="D12" s="56">
        <v>109929.5717</v>
      </c>
      <c r="E12" s="56">
        <v>122952.4964</v>
      </c>
      <c r="F12" s="57">
        <v>89.408165688940002</v>
      </c>
      <c r="G12" s="56">
        <v>151236.1502</v>
      </c>
      <c r="H12" s="57">
        <v>-27.312635534146299</v>
      </c>
      <c r="I12" s="56">
        <v>24211.796699999999</v>
      </c>
      <c r="J12" s="57">
        <v>22.024825827644001</v>
      </c>
      <c r="K12" s="56">
        <v>32758.4175</v>
      </c>
      <c r="L12" s="57">
        <v>21.6604412745756</v>
      </c>
      <c r="M12" s="57">
        <v>-0.260898463730734</v>
      </c>
      <c r="N12" s="56">
        <v>7412051.5877</v>
      </c>
      <c r="O12" s="56">
        <v>63460578.411600001</v>
      </c>
      <c r="P12" s="56">
        <v>906</v>
      </c>
      <c r="Q12" s="56">
        <v>927</v>
      </c>
      <c r="R12" s="57">
        <v>-2.2653721682847898</v>
      </c>
      <c r="S12" s="56">
        <v>121.335068101545</v>
      </c>
      <c r="T12" s="56">
        <v>112.99230453074399</v>
      </c>
      <c r="U12" s="58">
        <v>6.87580573475993</v>
      </c>
    </row>
    <row r="13" spans="1:23" ht="12" thickBot="1">
      <c r="A13" s="74"/>
      <c r="B13" s="69" t="s">
        <v>11</v>
      </c>
      <c r="C13" s="70"/>
      <c r="D13" s="56">
        <v>181164.3143</v>
      </c>
      <c r="E13" s="56">
        <v>232801.15909999999</v>
      </c>
      <c r="F13" s="57">
        <v>77.819335178731095</v>
      </c>
      <c r="G13" s="56">
        <v>291505.35009999998</v>
      </c>
      <c r="H13" s="57">
        <v>-37.852147743479797</v>
      </c>
      <c r="I13" s="56">
        <v>57488.277000000002</v>
      </c>
      <c r="J13" s="57">
        <v>31.732671647906301</v>
      </c>
      <c r="K13" s="56">
        <v>93288.516199999998</v>
      </c>
      <c r="L13" s="57">
        <v>32.002334148583401</v>
      </c>
      <c r="M13" s="57">
        <v>-0.38375826584322897</v>
      </c>
      <c r="N13" s="56">
        <v>10591181.8431</v>
      </c>
      <c r="O13" s="56">
        <v>91786855.6074</v>
      </c>
      <c r="P13" s="56">
        <v>7852</v>
      </c>
      <c r="Q13" s="56">
        <v>8248</v>
      </c>
      <c r="R13" s="57">
        <v>-4.8011639185257096</v>
      </c>
      <c r="S13" s="56">
        <v>23.072378285787099</v>
      </c>
      <c r="T13" s="56">
        <v>23.324203576624601</v>
      </c>
      <c r="U13" s="58">
        <v>-1.0914578797137</v>
      </c>
    </row>
    <row r="14" spans="1:23" ht="12" thickBot="1">
      <c r="A14" s="74"/>
      <c r="B14" s="69" t="s">
        <v>12</v>
      </c>
      <c r="C14" s="70"/>
      <c r="D14" s="56">
        <v>68835.463799999998</v>
      </c>
      <c r="E14" s="56">
        <v>116877.59729999999</v>
      </c>
      <c r="F14" s="57">
        <v>58.895344694085402</v>
      </c>
      <c r="G14" s="56">
        <v>194599.8236</v>
      </c>
      <c r="H14" s="57">
        <v>-64.627170504793796</v>
      </c>
      <c r="I14" s="56">
        <v>13791.913200000001</v>
      </c>
      <c r="J14" s="57">
        <v>20.0360576345822</v>
      </c>
      <c r="K14" s="56">
        <v>43087.844499999999</v>
      </c>
      <c r="L14" s="57">
        <v>22.141769557082</v>
      </c>
      <c r="M14" s="57">
        <v>-0.67991173937698401</v>
      </c>
      <c r="N14" s="56">
        <v>2315696.571</v>
      </c>
      <c r="O14" s="56">
        <v>38038910.398199998</v>
      </c>
      <c r="P14" s="56">
        <v>1027</v>
      </c>
      <c r="Q14" s="56">
        <v>1012</v>
      </c>
      <c r="R14" s="57">
        <v>1.48221343873518</v>
      </c>
      <c r="S14" s="56">
        <v>67.025768062317397</v>
      </c>
      <c r="T14" s="56">
        <v>65.413916205533596</v>
      </c>
      <c r="U14" s="58">
        <v>2.40482414954977</v>
      </c>
    </row>
    <row r="15" spans="1:23" ht="12" thickBot="1">
      <c r="A15" s="74"/>
      <c r="B15" s="69" t="s">
        <v>13</v>
      </c>
      <c r="C15" s="70"/>
      <c r="D15" s="56">
        <v>57346.714099999997</v>
      </c>
      <c r="E15" s="56">
        <v>89846.844800000006</v>
      </c>
      <c r="F15" s="57">
        <v>63.827187507423702</v>
      </c>
      <c r="G15" s="56">
        <v>102585.56050000001</v>
      </c>
      <c r="H15" s="57">
        <v>-44.098649146631097</v>
      </c>
      <c r="I15" s="56">
        <v>1289.7553</v>
      </c>
      <c r="J15" s="57">
        <v>2.2490483024902699</v>
      </c>
      <c r="K15" s="56">
        <v>19614.247100000001</v>
      </c>
      <c r="L15" s="57">
        <v>19.119890756945299</v>
      </c>
      <c r="M15" s="57">
        <v>-0.93424395576213604</v>
      </c>
      <c r="N15" s="56">
        <v>2848218.5133000002</v>
      </c>
      <c r="O15" s="56">
        <v>33694004.999899998</v>
      </c>
      <c r="P15" s="56">
        <v>2682</v>
      </c>
      <c r="Q15" s="56">
        <v>3051</v>
      </c>
      <c r="R15" s="57">
        <v>-12.094395280236</v>
      </c>
      <c r="S15" s="56">
        <v>21.382070879940301</v>
      </c>
      <c r="T15" s="56">
        <v>19.5313420845624</v>
      </c>
      <c r="U15" s="58">
        <v>8.6555170720819703</v>
      </c>
    </row>
    <row r="16" spans="1:23" ht="12" thickBot="1">
      <c r="A16" s="74"/>
      <c r="B16" s="69" t="s">
        <v>14</v>
      </c>
      <c r="C16" s="70"/>
      <c r="D16" s="56">
        <v>1053517.1978</v>
      </c>
      <c r="E16" s="56">
        <v>865127.56</v>
      </c>
      <c r="F16" s="57">
        <v>121.775937620112</v>
      </c>
      <c r="G16" s="56">
        <v>1298064.5314</v>
      </c>
      <c r="H16" s="57">
        <v>-18.839381839995902</v>
      </c>
      <c r="I16" s="56">
        <v>-113835.8461</v>
      </c>
      <c r="J16" s="57">
        <v>-10.8053144588163</v>
      </c>
      <c r="K16" s="56">
        <v>51599.666799999999</v>
      </c>
      <c r="L16" s="57">
        <v>3.97512338961671</v>
      </c>
      <c r="M16" s="57">
        <v>-3.2061352942689898</v>
      </c>
      <c r="N16" s="56">
        <v>31583388.215599999</v>
      </c>
      <c r="O16" s="56">
        <v>307330514.2227</v>
      </c>
      <c r="P16" s="56">
        <v>41047</v>
      </c>
      <c r="Q16" s="56">
        <v>43052</v>
      </c>
      <c r="R16" s="57">
        <v>-4.6571587847254499</v>
      </c>
      <c r="S16" s="56">
        <v>25.666119273028499</v>
      </c>
      <c r="T16" s="56">
        <v>18.6004911223637</v>
      </c>
      <c r="U16" s="58">
        <v>27.5290084780749</v>
      </c>
    </row>
    <row r="17" spans="1:21" ht="12" thickBot="1">
      <c r="A17" s="74"/>
      <c r="B17" s="69" t="s">
        <v>15</v>
      </c>
      <c r="C17" s="70"/>
      <c r="D17" s="56">
        <v>821118.95180000004</v>
      </c>
      <c r="E17" s="56">
        <v>751330.08169999998</v>
      </c>
      <c r="F17" s="57">
        <v>109.288709689634</v>
      </c>
      <c r="G17" s="56">
        <v>2808494.4837000002</v>
      </c>
      <c r="H17" s="57">
        <v>-70.763020665854</v>
      </c>
      <c r="I17" s="56">
        <v>-3333.8305</v>
      </c>
      <c r="J17" s="57">
        <v>-0.40601066297298399</v>
      </c>
      <c r="K17" s="56">
        <v>106391.1269</v>
      </c>
      <c r="L17" s="57">
        <v>3.7881907020816699</v>
      </c>
      <c r="M17" s="57">
        <v>-1.03133560661627</v>
      </c>
      <c r="N17" s="56">
        <v>45082134.007600002</v>
      </c>
      <c r="O17" s="56">
        <v>317617377.56050003</v>
      </c>
      <c r="P17" s="56">
        <v>14255</v>
      </c>
      <c r="Q17" s="56">
        <v>15591</v>
      </c>
      <c r="R17" s="57">
        <v>-8.5690462446283107</v>
      </c>
      <c r="S17" s="56">
        <v>57.602171294282698</v>
      </c>
      <c r="T17" s="56">
        <v>65.027575473029302</v>
      </c>
      <c r="U17" s="58">
        <v>-12.890840765031401</v>
      </c>
    </row>
    <row r="18" spans="1:21" ht="12" thickBot="1">
      <c r="A18" s="74"/>
      <c r="B18" s="69" t="s">
        <v>16</v>
      </c>
      <c r="C18" s="70"/>
      <c r="D18" s="56">
        <v>1159400.9092999999</v>
      </c>
      <c r="E18" s="56">
        <v>1193608.8015999999</v>
      </c>
      <c r="F18" s="57">
        <v>97.134078413786398</v>
      </c>
      <c r="G18" s="56">
        <v>2195410.5307999998</v>
      </c>
      <c r="H18" s="57">
        <v>-47.189790108298403</v>
      </c>
      <c r="I18" s="56">
        <v>155746.6287</v>
      </c>
      <c r="J18" s="57">
        <v>13.433371273965401</v>
      </c>
      <c r="K18" s="56">
        <v>331166.93979999999</v>
      </c>
      <c r="L18" s="57">
        <v>15.084510853618101</v>
      </c>
      <c r="M18" s="57">
        <v>-0.52970357248202604</v>
      </c>
      <c r="N18" s="56">
        <v>34854456.614799999</v>
      </c>
      <c r="O18" s="56">
        <v>583360526.79830003</v>
      </c>
      <c r="P18" s="56">
        <v>57250</v>
      </c>
      <c r="Q18" s="56">
        <v>56413</v>
      </c>
      <c r="R18" s="57">
        <v>1.48370056547249</v>
      </c>
      <c r="S18" s="56">
        <v>20.251544267248899</v>
      </c>
      <c r="T18" s="56">
        <v>19.729503493875502</v>
      </c>
      <c r="U18" s="58">
        <v>2.5777825457865702</v>
      </c>
    </row>
    <row r="19" spans="1:21" ht="12" thickBot="1">
      <c r="A19" s="74"/>
      <c r="B19" s="69" t="s">
        <v>17</v>
      </c>
      <c r="C19" s="70"/>
      <c r="D19" s="56">
        <v>436932.12270000001</v>
      </c>
      <c r="E19" s="56">
        <v>546897.16159999999</v>
      </c>
      <c r="F19" s="57">
        <v>79.892921993179399</v>
      </c>
      <c r="G19" s="56">
        <v>666667.82420000003</v>
      </c>
      <c r="H19" s="57">
        <v>-34.460295391589099</v>
      </c>
      <c r="I19" s="56">
        <v>20152.1777</v>
      </c>
      <c r="J19" s="57">
        <v>4.6121987038789101</v>
      </c>
      <c r="K19" s="56">
        <v>48562.203000000001</v>
      </c>
      <c r="L19" s="57">
        <v>7.2843178022390003</v>
      </c>
      <c r="M19" s="57">
        <v>-0.58502340390117802</v>
      </c>
      <c r="N19" s="56">
        <v>14178701.706</v>
      </c>
      <c r="O19" s="56">
        <v>172313115.36500001</v>
      </c>
      <c r="P19" s="56">
        <v>9267</v>
      </c>
      <c r="Q19" s="56">
        <v>9405</v>
      </c>
      <c r="R19" s="57">
        <v>-1.46730462519936</v>
      </c>
      <c r="S19" s="56">
        <v>47.149252476529597</v>
      </c>
      <c r="T19" s="56">
        <v>48.813629845826704</v>
      </c>
      <c r="U19" s="58">
        <v>-3.53001857267104</v>
      </c>
    </row>
    <row r="20" spans="1:21" ht="12" thickBot="1">
      <c r="A20" s="74"/>
      <c r="B20" s="69" t="s">
        <v>18</v>
      </c>
      <c r="C20" s="70"/>
      <c r="D20" s="56">
        <v>1077482.3595</v>
      </c>
      <c r="E20" s="56">
        <v>1006119.7653</v>
      </c>
      <c r="F20" s="57">
        <v>107.092852825401</v>
      </c>
      <c r="G20" s="56">
        <v>1385421.7594999999</v>
      </c>
      <c r="H20" s="57">
        <v>-22.227123104457</v>
      </c>
      <c r="I20" s="56">
        <v>97380.635299999994</v>
      </c>
      <c r="J20" s="57">
        <v>9.0377939315116897</v>
      </c>
      <c r="K20" s="56">
        <v>111022.2922</v>
      </c>
      <c r="L20" s="57">
        <v>8.01360967797042</v>
      </c>
      <c r="M20" s="57">
        <v>-0.122873133221078</v>
      </c>
      <c r="N20" s="56">
        <v>32081383.528999999</v>
      </c>
      <c r="O20" s="56">
        <v>337137478.11440003</v>
      </c>
      <c r="P20" s="56">
        <v>42334</v>
      </c>
      <c r="Q20" s="56">
        <v>42551</v>
      </c>
      <c r="R20" s="57">
        <v>-0.50997626377758998</v>
      </c>
      <c r="S20" s="56">
        <v>25.451938382860099</v>
      </c>
      <c r="T20" s="56">
        <v>27.379008669596502</v>
      </c>
      <c r="U20" s="58">
        <v>-7.5714087381026403</v>
      </c>
    </row>
    <row r="21" spans="1:21" ht="12" thickBot="1">
      <c r="A21" s="74"/>
      <c r="B21" s="69" t="s">
        <v>19</v>
      </c>
      <c r="C21" s="70"/>
      <c r="D21" s="56">
        <v>314674.78690000001</v>
      </c>
      <c r="E21" s="56">
        <v>334230.35690000001</v>
      </c>
      <c r="F21" s="57">
        <v>94.149074254840698</v>
      </c>
      <c r="G21" s="56">
        <v>453278.61359999998</v>
      </c>
      <c r="H21" s="57">
        <v>-30.578064471030199</v>
      </c>
      <c r="I21" s="56">
        <v>43086.204400000002</v>
      </c>
      <c r="J21" s="57">
        <v>13.692296362368699</v>
      </c>
      <c r="K21" s="56">
        <v>65151.828099999999</v>
      </c>
      <c r="L21" s="57">
        <v>14.3734617396915</v>
      </c>
      <c r="M21" s="57">
        <v>-0.338680039278898</v>
      </c>
      <c r="N21" s="56">
        <v>7917892.2943000002</v>
      </c>
      <c r="O21" s="56">
        <v>109109262.34739999</v>
      </c>
      <c r="P21" s="56">
        <v>27053</v>
      </c>
      <c r="Q21" s="56">
        <v>27927</v>
      </c>
      <c r="R21" s="57">
        <v>-3.1295878540480602</v>
      </c>
      <c r="S21" s="56">
        <v>11.631788966103599</v>
      </c>
      <c r="T21" s="56">
        <v>11.585459748630401</v>
      </c>
      <c r="U21" s="58">
        <v>0.398298297950758</v>
      </c>
    </row>
    <row r="22" spans="1:21" ht="12" thickBot="1">
      <c r="A22" s="74"/>
      <c r="B22" s="69" t="s">
        <v>20</v>
      </c>
      <c r="C22" s="70"/>
      <c r="D22" s="56">
        <v>1109082.3618000001</v>
      </c>
      <c r="E22" s="56">
        <v>1207868.6103000001</v>
      </c>
      <c r="F22" s="57">
        <v>91.821440870504603</v>
      </c>
      <c r="G22" s="56">
        <v>1709637.9210999999</v>
      </c>
      <c r="H22" s="57">
        <v>-35.127646145892498</v>
      </c>
      <c r="I22" s="56">
        <v>68026.968900000007</v>
      </c>
      <c r="J22" s="57">
        <v>6.1336264323593399</v>
      </c>
      <c r="K22" s="56">
        <v>183121.41450000001</v>
      </c>
      <c r="L22" s="57">
        <v>10.7111226441548</v>
      </c>
      <c r="M22" s="57">
        <v>-0.628514398025251</v>
      </c>
      <c r="N22" s="56">
        <v>29232054.9815</v>
      </c>
      <c r="O22" s="56">
        <v>388504104.53250003</v>
      </c>
      <c r="P22" s="56">
        <v>67679</v>
      </c>
      <c r="Q22" s="56">
        <v>68607</v>
      </c>
      <c r="R22" s="57">
        <v>-1.35263165566196</v>
      </c>
      <c r="S22" s="56">
        <v>16.387392866324902</v>
      </c>
      <c r="T22" s="56">
        <v>16.420179834419201</v>
      </c>
      <c r="U22" s="58">
        <v>-0.20007433984051201</v>
      </c>
    </row>
    <row r="23" spans="1:21" ht="12" thickBot="1">
      <c r="A23" s="74"/>
      <c r="B23" s="69" t="s">
        <v>21</v>
      </c>
      <c r="C23" s="70"/>
      <c r="D23" s="56">
        <v>2262150.3124000002</v>
      </c>
      <c r="E23" s="56">
        <v>2672060.6795000001</v>
      </c>
      <c r="F23" s="57">
        <v>84.659391523372804</v>
      </c>
      <c r="G23" s="56">
        <v>3270270.4624000001</v>
      </c>
      <c r="H23" s="57">
        <v>-30.8268126930442</v>
      </c>
      <c r="I23" s="56">
        <v>183476.56219999999</v>
      </c>
      <c r="J23" s="57">
        <v>8.1107148890271095</v>
      </c>
      <c r="K23" s="56">
        <v>350253.78080000001</v>
      </c>
      <c r="L23" s="57">
        <v>10.7102389489509</v>
      </c>
      <c r="M23" s="57">
        <v>-0.476161080171843</v>
      </c>
      <c r="N23" s="56">
        <v>59604396.270999998</v>
      </c>
      <c r="O23" s="56">
        <v>844638111.49989998</v>
      </c>
      <c r="P23" s="56">
        <v>71731</v>
      </c>
      <c r="Q23" s="56">
        <v>73205</v>
      </c>
      <c r="R23" s="57">
        <v>-2.0135236664162299</v>
      </c>
      <c r="S23" s="56">
        <v>31.53657850023</v>
      </c>
      <c r="T23" s="56">
        <v>31.720736554880101</v>
      </c>
      <c r="U23" s="58">
        <v>-0.58395064844705702</v>
      </c>
    </row>
    <row r="24" spans="1:21" ht="12" thickBot="1">
      <c r="A24" s="74"/>
      <c r="B24" s="69" t="s">
        <v>22</v>
      </c>
      <c r="C24" s="70"/>
      <c r="D24" s="56">
        <v>249100.0068</v>
      </c>
      <c r="E24" s="56">
        <v>226842.06529999999</v>
      </c>
      <c r="F24" s="57">
        <v>109.81208730865799</v>
      </c>
      <c r="G24" s="56">
        <v>327424.89250000002</v>
      </c>
      <c r="H24" s="57">
        <v>-23.921481687590401</v>
      </c>
      <c r="I24" s="56">
        <v>37283.118799999997</v>
      </c>
      <c r="J24" s="57">
        <v>14.967128776489499</v>
      </c>
      <c r="K24" s="56">
        <v>44848.571600000003</v>
      </c>
      <c r="L24" s="57">
        <v>13.6973616323322</v>
      </c>
      <c r="M24" s="57">
        <v>-0.168688823971375</v>
      </c>
      <c r="N24" s="56">
        <v>7360382.7714</v>
      </c>
      <c r="O24" s="56">
        <v>82269493.399700001</v>
      </c>
      <c r="P24" s="56">
        <v>24258</v>
      </c>
      <c r="Q24" s="56">
        <v>23397</v>
      </c>
      <c r="R24" s="57">
        <v>3.6799589690986099</v>
      </c>
      <c r="S24" s="56">
        <v>10.2687775908979</v>
      </c>
      <c r="T24" s="56">
        <v>10.287731627986499</v>
      </c>
      <c r="U24" s="58">
        <v>-0.18457929311319901</v>
      </c>
    </row>
    <row r="25" spans="1:21" ht="12" thickBot="1">
      <c r="A25" s="74"/>
      <c r="B25" s="69" t="s">
        <v>23</v>
      </c>
      <c r="C25" s="70"/>
      <c r="D25" s="56">
        <v>286746.93719999999</v>
      </c>
      <c r="E25" s="56">
        <v>323255.66749999998</v>
      </c>
      <c r="F25" s="57">
        <v>88.705927236372503</v>
      </c>
      <c r="G25" s="56">
        <v>385334.84580000001</v>
      </c>
      <c r="H25" s="57">
        <v>-25.584996964216899</v>
      </c>
      <c r="I25" s="56">
        <v>19663.083699999999</v>
      </c>
      <c r="J25" s="57">
        <v>6.8572951090617602</v>
      </c>
      <c r="K25" s="56">
        <v>31595.3668</v>
      </c>
      <c r="L25" s="57">
        <v>8.1994574703993699</v>
      </c>
      <c r="M25" s="57">
        <v>-0.37765926806711397</v>
      </c>
      <c r="N25" s="56">
        <v>8273425.1934000002</v>
      </c>
      <c r="O25" s="56">
        <v>96534361.118799999</v>
      </c>
      <c r="P25" s="56">
        <v>18568</v>
      </c>
      <c r="Q25" s="56">
        <v>18015</v>
      </c>
      <c r="R25" s="57">
        <v>3.0696641687482802</v>
      </c>
      <c r="S25" s="56">
        <v>15.443070723825899</v>
      </c>
      <c r="T25" s="56">
        <v>15.222969952817101</v>
      </c>
      <c r="U25" s="58">
        <v>1.4252396750943299</v>
      </c>
    </row>
    <row r="26" spans="1:21" ht="12" thickBot="1">
      <c r="A26" s="74"/>
      <c r="B26" s="69" t="s">
        <v>24</v>
      </c>
      <c r="C26" s="70"/>
      <c r="D26" s="56">
        <v>519241.23910000001</v>
      </c>
      <c r="E26" s="56">
        <v>556707.57129999995</v>
      </c>
      <c r="F26" s="57">
        <v>93.270015690192594</v>
      </c>
      <c r="G26" s="56">
        <v>680471.3959</v>
      </c>
      <c r="H26" s="57">
        <v>-23.693891877226498</v>
      </c>
      <c r="I26" s="56">
        <v>116267.1961</v>
      </c>
      <c r="J26" s="57">
        <v>22.3917492188266</v>
      </c>
      <c r="K26" s="56">
        <v>141316.96479999999</v>
      </c>
      <c r="L26" s="57">
        <v>20.767509942587999</v>
      </c>
      <c r="M26" s="57">
        <v>-0.177259458802076</v>
      </c>
      <c r="N26" s="56">
        <v>12284912.518300001</v>
      </c>
      <c r="O26" s="56">
        <v>186060577.12439999</v>
      </c>
      <c r="P26" s="56">
        <v>38160</v>
      </c>
      <c r="Q26" s="56">
        <v>37715</v>
      </c>
      <c r="R26" s="57">
        <v>1.1799018957974201</v>
      </c>
      <c r="S26" s="56">
        <v>13.6069507101677</v>
      </c>
      <c r="T26" s="56">
        <v>13.4668458942066</v>
      </c>
      <c r="U26" s="58">
        <v>1.0296562319173499</v>
      </c>
    </row>
    <row r="27" spans="1:21" ht="12" thickBot="1">
      <c r="A27" s="74"/>
      <c r="B27" s="69" t="s">
        <v>25</v>
      </c>
      <c r="C27" s="70"/>
      <c r="D27" s="56">
        <v>180550.59030000001</v>
      </c>
      <c r="E27" s="56">
        <v>326176.21480000002</v>
      </c>
      <c r="F27" s="57">
        <v>55.353695980164403</v>
      </c>
      <c r="G27" s="56">
        <v>396290.85369999998</v>
      </c>
      <c r="H27" s="57">
        <v>-54.439879544462002</v>
      </c>
      <c r="I27" s="56">
        <v>51192.442999999999</v>
      </c>
      <c r="J27" s="57">
        <v>28.353517379776701</v>
      </c>
      <c r="K27" s="56">
        <v>110585.2588</v>
      </c>
      <c r="L27" s="57">
        <v>27.9050747115439</v>
      </c>
      <c r="M27" s="57">
        <v>-0.53707715155250002</v>
      </c>
      <c r="N27" s="56">
        <v>7630240.7570000002</v>
      </c>
      <c r="O27" s="56">
        <v>67799917.897100002</v>
      </c>
      <c r="P27" s="56">
        <v>24393</v>
      </c>
      <c r="Q27" s="56">
        <v>24253</v>
      </c>
      <c r="R27" s="57">
        <v>0.57724817548343599</v>
      </c>
      <c r="S27" s="56">
        <v>7.4017378059279304</v>
      </c>
      <c r="T27" s="56">
        <v>7.6037290314600297</v>
      </c>
      <c r="U27" s="58">
        <v>-2.72897028817103</v>
      </c>
    </row>
    <row r="28" spans="1:21" ht="12" thickBot="1">
      <c r="A28" s="74"/>
      <c r="B28" s="69" t="s">
        <v>26</v>
      </c>
      <c r="C28" s="70"/>
      <c r="D28" s="56">
        <v>897056.42969999998</v>
      </c>
      <c r="E28" s="56">
        <v>937412.26980000001</v>
      </c>
      <c r="F28" s="57">
        <v>95.694974196506905</v>
      </c>
      <c r="G28" s="56">
        <v>1332980.2596</v>
      </c>
      <c r="H28" s="57">
        <v>-32.702947156232597</v>
      </c>
      <c r="I28" s="56">
        <v>46807.589599999999</v>
      </c>
      <c r="J28" s="57">
        <v>5.2179091582514801</v>
      </c>
      <c r="K28" s="56">
        <v>79888.3</v>
      </c>
      <c r="L28" s="57">
        <v>5.9932095336485203</v>
      </c>
      <c r="M28" s="57">
        <v>-0.41408704904222499</v>
      </c>
      <c r="N28" s="56">
        <v>25230938.1098</v>
      </c>
      <c r="O28" s="56">
        <v>278201419.1196</v>
      </c>
      <c r="P28" s="56">
        <v>41167</v>
      </c>
      <c r="Q28" s="56">
        <v>40642</v>
      </c>
      <c r="R28" s="57">
        <v>1.29176713744403</v>
      </c>
      <c r="S28" s="56">
        <v>21.790668003497899</v>
      </c>
      <c r="T28" s="56">
        <v>22.045934427439601</v>
      </c>
      <c r="U28" s="58">
        <v>-1.1714483645048099</v>
      </c>
    </row>
    <row r="29" spans="1:21" ht="12" thickBot="1">
      <c r="A29" s="74"/>
      <c r="B29" s="69" t="s">
        <v>27</v>
      </c>
      <c r="C29" s="70"/>
      <c r="D29" s="56">
        <v>694563.55460000003</v>
      </c>
      <c r="E29" s="56">
        <v>772084.44880000001</v>
      </c>
      <c r="F29" s="57">
        <v>89.959531716966296</v>
      </c>
      <c r="G29" s="56">
        <v>845075.79229999997</v>
      </c>
      <c r="H29" s="57">
        <v>-17.810501622624699</v>
      </c>
      <c r="I29" s="56">
        <v>99725.409400000004</v>
      </c>
      <c r="J29" s="57">
        <v>14.357996289833</v>
      </c>
      <c r="K29" s="56">
        <v>136277.53479999999</v>
      </c>
      <c r="L29" s="57">
        <v>16.126072482694202</v>
      </c>
      <c r="M29" s="57">
        <v>-0.26821827569484302</v>
      </c>
      <c r="N29" s="56">
        <v>16650556.3325</v>
      </c>
      <c r="O29" s="56">
        <v>201141142.82440001</v>
      </c>
      <c r="P29" s="56">
        <v>101587</v>
      </c>
      <c r="Q29" s="56">
        <v>101670</v>
      </c>
      <c r="R29" s="57">
        <v>-8.1636667650241995E-2</v>
      </c>
      <c r="S29" s="56">
        <v>6.8371302883242899</v>
      </c>
      <c r="T29" s="56">
        <v>6.9254918127274498</v>
      </c>
      <c r="U29" s="58">
        <v>-1.2923773670665899</v>
      </c>
    </row>
    <row r="30" spans="1:21" ht="12" thickBot="1">
      <c r="A30" s="74"/>
      <c r="B30" s="69" t="s">
        <v>28</v>
      </c>
      <c r="C30" s="70"/>
      <c r="D30" s="56">
        <v>1096048.0544</v>
      </c>
      <c r="E30" s="56">
        <v>1111659.6813999999</v>
      </c>
      <c r="F30" s="57">
        <v>98.595646917738506</v>
      </c>
      <c r="G30" s="56">
        <v>1427414.1671</v>
      </c>
      <c r="H30" s="57">
        <v>-23.214433507635601</v>
      </c>
      <c r="I30" s="56">
        <v>136314.85440000001</v>
      </c>
      <c r="J30" s="57">
        <v>12.4369414144548</v>
      </c>
      <c r="K30" s="56">
        <v>176487.88889999999</v>
      </c>
      <c r="L30" s="57">
        <v>12.3641682258598</v>
      </c>
      <c r="M30" s="57">
        <v>-0.227624879816895</v>
      </c>
      <c r="N30" s="56">
        <v>30873952.088399999</v>
      </c>
      <c r="O30" s="56">
        <v>325370620.02999997</v>
      </c>
      <c r="P30" s="56">
        <v>75832</v>
      </c>
      <c r="Q30" s="56">
        <v>77554</v>
      </c>
      <c r="R30" s="57">
        <v>-2.2203883745519302</v>
      </c>
      <c r="S30" s="56">
        <v>14.4536350669902</v>
      </c>
      <c r="T30" s="56">
        <v>14.7294505982928</v>
      </c>
      <c r="U30" s="58">
        <v>-1.9082779523922799</v>
      </c>
    </row>
    <row r="31" spans="1:21" ht="12" thickBot="1">
      <c r="A31" s="74"/>
      <c r="B31" s="69" t="s">
        <v>29</v>
      </c>
      <c r="C31" s="70"/>
      <c r="D31" s="56">
        <v>970114.94940000004</v>
      </c>
      <c r="E31" s="56">
        <v>983562.81819999998</v>
      </c>
      <c r="F31" s="57">
        <v>98.632739205757005</v>
      </c>
      <c r="G31" s="56">
        <v>2445381.9509999999</v>
      </c>
      <c r="H31" s="57">
        <v>-60.328694296476399</v>
      </c>
      <c r="I31" s="56">
        <v>24016.977999999999</v>
      </c>
      <c r="J31" s="57">
        <v>2.4756837336497202</v>
      </c>
      <c r="K31" s="56">
        <v>-77872.880499999999</v>
      </c>
      <c r="L31" s="57">
        <v>-3.1844874158883498</v>
      </c>
      <c r="M31" s="57">
        <v>-1.3084126058493499</v>
      </c>
      <c r="N31" s="56">
        <v>26971279.7971</v>
      </c>
      <c r="O31" s="56">
        <v>335547600.0388</v>
      </c>
      <c r="P31" s="56">
        <v>31012</v>
      </c>
      <c r="Q31" s="56">
        <v>30679</v>
      </c>
      <c r="R31" s="57">
        <v>1.08543303236741</v>
      </c>
      <c r="S31" s="56">
        <v>31.281921494905198</v>
      </c>
      <c r="T31" s="56">
        <v>29.165730232406499</v>
      </c>
      <c r="U31" s="58">
        <v>6.7649017751141702</v>
      </c>
    </row>
    <row r="32" spans="1:21" ht="12" thickBot="1">
      <c r="A32" s="74"/>
      <c r="B32" s="69" t="s">
        <v>30</v>
      </c>
      <c r="C32" s="70"/>
      <c r="D32" s="56">
        <v>111296.2249</v>
      </c>
      <c r="E32" s="56">
        <v>99967.705600000001</v>
      </c>
      <c r="F32" s="57">
        <v>111.332178959202</v>
      </c>
      <c r="G32" s="56">
        <v>135194.03349999999</v>
      </c>
      <c r="H32" s="57">
        <v>-17.676674022748202</v>
      </c>
      <c r="I32" s="56">
        <v>23743.13</v>
      </c>
      <c r="J32" s="57">
        <v>21.333275249302702</v>
      </c>
      <c r="K32" s="56">
        <v>33720.853900000002</v>
      </c>
      <c r="L32" s="57">
        <v>24.9425607232881</v>
      </c>
      <c r="M32" s="57">
        <v>-0.29589179234870999</v>
      </c>
      <c r="N32" s="56">
        <v>2495827.7009999999</v>
      </c>
      <c r="O32" s="56">
        <v>32900076.4287</v>
      </c>
      <c r="P32" s="56">
        <v>20809</v>
      </c>
      <c r="Q32" s="56">
        <v>20240</v>
      </c>
      <c r="R32" s="57">
        <v>2.8112648221343899</v>
      </c>
      <c r="S32" s="56">
        <v>5.3484658032582102</v>
      </c>
      <c r="T32" s="56">
        <v>5.4204211314229296</v>
      </c>
      <c r="U32" s="58">
        <v>-1.34534520386922</v>
      </c>
    </row>
    <row r="33" spans="1:21" ht="12" thickBot="1">
      <c r="A33" s="74"/>
      <c r="B33" s="69" t="s">
        <v>69</v>
      </c>
      <c r="C33" s="7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17.547799999999999</v>
      </c>
      <c r="O33" s="56">
        <v>511.00470000000001</v>
      </c>
      <c r="P33" s="59"/>
      <c r="Q33" s="59"/>
      <c r="R33" s="59"/>
      <c r="S33" s="59"/>
      <c r="T33" s="59"/>
      <c r="U33" s="60"/>
    </row>
    <row r="34" spans="1:21" ht="12" thickBot="1">
      <c r="A34" s="74"/>
      <c r="B34" s="69" t="s">
        <v>78</v>
      </c>
      <c r="C34" s="7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6">
        <v>1</v>
      </c>
      <c r="P34" s="59"/>
      <c r="Q34" s="59"/>
      <c r="R34" s="59"/>
      <c r="S34" s="59"/>
      <c r="T34" s="59"/>
      <c r="U34" s="60"/>
    </row>
    <row r="35" spans="1:21" ht="12" thickBot="1">
      <c r="A35" s="74"/>
      <c r="B35" s="69" t="s">
        <v>31</v>
      </c>
      <c r="C35" s="70"/>
      <c r="D35" s="56">
        <v>163468.92819999999</v>
      </c>
      <c r="E35" s="56">
        <v>170654.84729999999</v>
      </c>
      <c r="F35" s="57">
        <v>95.789208912790102</v>
      </c>
      <c r="G35" s="56">
        <v>220535.14989999999</v>
      </c>
      <c r="H35" s="57">
        <v>-25.876247720998801</v>
      </c>
      <c r="I35" s="56">
        <v>23189.534899999999</v>
      </c>
      <c r="J35" s="57">
        <v>14.185897684254799</v>
      </c>
      <c r="K35" s="56">
        <v>30467.842499999999</v>
      </c>
      <c r="L35" s="57">
        <v>13.8154133315326</v>
      </c>
      <c r="M35" s="57">
        <v>-0.23888490299239301</v>
      </c>
      <c r="N35" s="56">
        <v>5114840.2698999997</v>
      </c>
      <c r="O35" s="56">
        <v>54070333.807300001</v>
      </c>
      <c r="P35" s="56">
        <v>11209</v>
      </c>
      <c r="Q35" s="56">
        <v>10837</v>
      </c>
      <c r="R35" s="57">
        <v>3.4326843222294099</v>
      </c>
      <c r="S35" s="56">
        <v>14.5837209563743</v>
      </c>
      <c r="T35" s="56">
        <v>14.5824577742918</v>
      </c>
      <c r="U35" s="58">
        <v>8.6615897708070006E-3</v>
      </c>
    </row>
    <row r="36" spans="1:21" ht="12" thickBot="1">
      <c r="A36" s="74"/>
      <c r="B36" s="69" t="s">
        <v>77</v>
      </c>
      <c r="C36" s="70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6">
        <v>5.5556000000000001</v>
      </c>
      <c r="O36" s="56">
        <v>434490.90740000003</v>
      </c>
      <c r="P36" s="59"/>
      <c r="Q36" s="59"/>
      <c r="R36" s="59"/>
      <c r="S36" s="59"/>
      <c r="T36" s="59"/>
      <c r="U36" s="60"/>
    </row>
    <row r="37" spans="1:21" ht="12" thickBot="1">
      <c r="A37" s="74"/>
      <c r="B37" s="69" t="s">
        <v>64</v>
      </c>
      <c r="C37" s="70"/>
      <c r="D37" s="56">
        <v>80646.17</v>
      </c>
      <c r="E37" s="59"/>
      <c r="F37" s="59"/>
      <c r="G37" s="56">
        <v>543704.94999999995</v>
      </c>
      <c r="H37" s="57">
        <v>-85.167291561351405</v>
      </c>
      <c r="I37" s="56">
        <v>2259.0700000000002</v>
      </c>
      <c r="J37" s="57">
        <v>2.80121176244328</v>
      </c>
      <c r="K37" s="56">
        <v>43770.65</v>
      </c>
      <c r="L37" s="57">
        <v>8.0504416963649099</v>
      </c>
      <c r="M37" s="57">
        <v>-0.94838847492555001</v>
      </c>
      <c r="N37" s="56">
        <v>4459213.9000000004</v>
      </c>
      <c r="O37" s="56">
        <v>44559623.399999999</v>
      </c>
      <c r="P37" s="56">
        <v>67</v>
      </c>
      <c r="Q37" s="56">
        <v>75</v>
      </c>
      <c r="R37" s="57">
        <v>-10.6666666666667</v>
      </c>
      <c r="S37" s="56">
        <v>1203.6741791044799</v>
      </c>
      <c r="T37" s="56">
        <v>1182.82653333333</v>
      </c>
      <c r="U37" s="58">
        <v>1.7320007468013201</v>
      </c>
    </row>
    <row r="38" spans="1:21" ht="12" thickBot="1">
      <c r="A38" s="74"/>
      <c r="B38" s="69" t="s">
        <v>35</v>
      </c>
      <c r="C38" s="70"/>
      <c r="D38" s="56">
        <v>65008.61</v>
      </c>
      <c r="E38" s="59"/>
      <c r="F38" s="59"/>
      <c r="G38" s="56">
        <v>1137055</v>
      </c>
      <c r="H38" s="57">
        <v>-94.282720712718401</v>
      </c>
      <c r="I38" s="56">
        <v>-5236.7299999999996</v>
      </c>
      <c r="J38" s="57">
        <v>-8.0554406562453806</v>
      </c>
      <c r="K38" s="56">
        <v>-179654.64</v>
      </c>
      <c r="L38" s="57">
        <v>-15.799995602675301</v>
      </c>
      <c r="M38" s="57">
        <v>-0.97085112858760603</v>
      </c>
      <c r="N38" s="56">
        <v>8137680.9299999997</v>
      </c>
      <c r="O38" s="56">
        <v>103099539.06999999</v>
      </c>
      <c r="P38" s="56">
        <v>39</v>
      </c>
      <c r="Q38" s="56">
        <v>59</v>
      </c>
      <c r="R38" s="57">
        <v>-33.8983050847458</v>
      </c>
      <c r="S38" s="56">
        <v>1666.8874358974399</v>
      </c>
      <c r="T38" s="56">
        <v>1933.05881355932</v>
      </c>
      <c r="U38" s="58">
        <v>-15.9681674916808</v>
      </c>
    </row>
    <row r="39" spans="1:21" ht="12" thickBot="1">
      <c r="A39" s="74"/>
      <c r="B39" s="69" t="s">
        <v>36</v>
      </c>
      <c r="C39" s="70"/>
      <c r="D39" s="56">
        <v>6901.71</v>
      </c>
      <c r="E39" s="59"/>
      <c r="F39" s="59"/>
      <c r="G39" s="56">
        <v>558332.54</v>
      </c>
      <c r="H39" s="57">
        <v>-98.763871079410904</v>
      </c>
      <c r="I39" s="56">
        <v>-438.46</v>
      </c>
      <c r="J39" s="57">
        <v>-6.3529183347315401</v>
      </c>
      <c r="K39" s="56">
        <v>-46851.23</v>
      </c>
      <c r="L39" s="57">
        <v>-8.3912769977547796</v>
      </c>
      <c r="M39" s="57">
        <v>-0.99064144100379004</v>
      </c>
      <c r="N39" s="56">
        <v>3687764.2</v>
      </c>
      <c r="O39" s="56">
        <v>94255760.379999995</v>
      </c>
      <c r="P39" s="56">
        <v>1</v>
      </c>
      <c r="Q39" s="56">
        <v>11</v>
      </c>
      <c r="R39" s="57">
        <v>-90.909090909090907</v>
      </c>
      <c r="S39" s="56">
        <v>6901.71</v>
      </c>
      <c r="T39" s="56">
        <v>2337.76272727273</v>
      </c>
      <c r="U39" s="58">
        <v>66.1277751850958</v>
      </c>
    </row>
    <row r="40" spans="1:21" ht="12" thickBot="1">
      <c r="A40" s="74"/>
      <c r="B40" s="69" t="s">
        <v>37</v>
      </c>
      <c r="C40" s="70"/>
      <c r="D40" s="56">
        <v>50057.34</v>
      </c>
      <c r="E40" s="59"/>
      <c r="F40" s="59"/>
      <c r="G40" s="56">
        <v>618983.5</v>
      </c>
      <c r="H40" s="57">
        <v>-91.912976678699906</v>
      </c>
      <c r="I40" s="56">
        <v>-9657.24</v>
      </c>
      <c r="J40" s="57">
        <v>-19.292355526682002</v>
      </c>
      <c r="K40" s="56">
        <v>-136020.29</v>
      </c>
      <c r="L40" s="57">
        <v>-21.974784465175599</v>
      </c>
      <c r="M40" s="57">
        <v>-0.929001474706457</v>
      </c>
      <c r="N40" s="56">
        <v>7045398.7800000003</v>
      </c>
      <c r="O40" s="56">
        <v>74542457.140000001</v>
      </c>
      <c r="P40" s="56">
        <v>35</v>
      </c>
      <c r="Q40" s="56">
        <v>81</v>
      </c>
      <c r="R40" s="57">
        <v>-56.790123456790099</v>
      </c>
      <c r="S40" s="56">
        <v>1430.2097142857101</v>
      </c>
      <c r="T40" s="56">
        <v>1768.5672839506201</v>
      </c>
      <c r="U40" s="58">
        <v>-23.657898997972399</v>
      </c>
    </row>
    <row r="41" spans="1:21" ht="12" thickBot="1">
      <c r="A41" s="74"/>
      <c r="B41" s="69" t="s">
        <v>66</v>
      </c>
      <c r="C41" s="70"/>
      <c r="D41" s="56">
        <v>2.0099999999999998</v>
      </c>
      <c r="E41" s="59"/>
      <c r="F41" s="59"/>
      <c r="G41" s="56">
        <v>2.2000000000000002</v>
      </c>
      <c r="H41" s="57">
        <v>-8.6363636363636296</v>
      </c>
      <c r="I41" s="56">
        <v>1.61</v>
      </c>
      <c r="J41" s="57">
        <v>80.099502487562205</v>
      </c>
      <c r="K41" s="56">
        <v>2.11</v>
      </c>
      <c r="L41" s="57">
        <v>95.909090909090907</v>
      </c>
      <c r="M41" s="57">
        <v>-0.23696682464454999</v>
      </c>
      <c r="N41" s="56">
        <v>2.2200000000000002</v>
      </c>
      <c r="O41" s="56">
        <v>1388.13</v>
      </c>
      <c r="P41" s="56">
        <v>1</v>
      </c>
      <c r="Q41" s="56">
        <v>5</v>
      </c>
      <c r="R41" s="57">
        <v>-80</v>
      </c>
      <c r="S41" s="56">
        <v>2.0099999999999998</v>
      </c>
      <c r="T41" s="56">
        <v>0.01</v>
      </c>
      <c r="U41" s="58">
        <v>99.502487562189103</v>
      </c>
    </row>
    <row r="42" spans="1:21" ht="12" thickBot="1">
      <c r="A42" s="74"/>
      <c r="B42" s="69" t="s">
        <v>32</v>
      </c>
      <c r="C42" s="70"/>
      <c r="D42" s="56">
        <v>27146.1538</v>
      </c>
      <c r="E42" s="59"/>
      <c r="F42" s="59"/>
      <c r="G42" s="56">
        <v>300885.4694</v>
      </c>
      <c r="H42" s="57">
        <v>-90.977911344760997</v>
      </c>
      <c r="I42" s="56">
        <v>2334.9355</v>
      </c>
      <c r="J42" s="57">
        <v>8.6013492637030602</v>
      </c>
      <c r="K42" s="56">
        <v>23086.0157</v>
      </c>
      <c r="L42" s="57">
        <v>7.6726921197079196</v>
      </c>
      <c r="M42" s="57">
        <v>-0.89885931247980599</v>
      </c>
      <c r="N42" s="56">
        <v>1264682.0486000001</v>
      </c>
      <c r="O42" s="56">
        <v>18800381.181600001</v>
      </c>
      <c r="P42" s="56">
        <v>54</v>
      </c>
      <c r="Q42" s="56">
        <v>67</v>
      </c>
      <c r="R42" s="57">
        <v>-19.402985074626901</v>
      </c>
      <c r="S42" s="56">
        <v>502.706551851852</v>
      </c>
      <c r="T42" s="56">
        <v>497.99081791044802</v>
      </c>
      <c r="U42" s="58">
        <v>0.93806892391444896</v>
      </c>
    </row>
    <row r="43" spans="1:21" ht="12" thickBot="1">
      <c r="A43" s="74"/>
      <c r="B43" s="69" t="s">
        <v>33</v>
      </c>
      <c r="C43" s="70"/>
      <c r="D43" s="56">
        <v>261725.8573</v>
      </c>
      <c r="E43" s="56">
        <v>684669.58750000002</v>
      </c>
      <c r="F43" s="57">
        <v>38.226593101011701</v>
      </c>
      <c r="G43" s="56">
        <v>668552.50399999996</v>
      </c>
      <c r="H43" s="57">
        <v>-60.851861935438997</v>
      </c>
      <c r="I43" s="56">
        <v>13042.4733</v>
      </c>
      <c r="J43" s="57">
        <v>4.9832574566945604</v>
      </c>
      <c r="K43" s="56">
        <v>43341.409</v>
      </c>
      <c r="L43" s="57">
        <v>6.4828728844309298</v>
      </c>
      <c r="M43" s="57">
        <v>-0.69907592759616999</v>
      </c>
      <c r="N43" s="56">
        <v>8611352.6364999991</v>
      </c>
      <c r="O43" s="56">
        <v>123931063.5511</v>
      </c>
      <c r="P43" s="56">
        <v>1426</v>
      </c>
      <c r="Q43" s="56">
        <v>1491</v>
      </c>
      <c r="R43" s="57">
        <v>-4.3594902749832398</v>
      </c>
      <c r="S43" s="56">
        <v>183.53846935483901</v>
      </c>
      <c r="T43" s="56">
        <v>193.52273863179099</v>
      </c>
      <c r="U43" s="58">
        <v>-5.4398782511633996</v>
      </c>
    </row>
    <row r="44" spans="1:21" ht="12" thickBot="1">
      <c r="A44" s="74"/>
      <c r="B44" s="69" t="s">
        <v>38</v>
      </c>
      <c r="C44" s="70"/>
      <c r="D44" s="56">
        <v>36928.230000000003</v>
      </c>
      <c r="E44" s="59"/>
      <c r="F44" s="59"/>
      <c r="G44" s="56">
        <v>536730.26</v>
      </c>
      <c r="H44" s="57">
        <v>-93.119778638901394</v>
      </c>
      <c r="I44" s="56">
        <v>-6424.82</v>
      </c>
      <c r="J44" s="57">
        <v>-17.398126040701101</v>
      </c>
      <c r="K44" s="56">
        <v>-70974.8</v>
      </c>
      <c r="L44" s="57">
        <v>-13.223551062688401</v>
      </c>
      <c r="M44" s="57">
        <v>-0.90947744833377497</v>
      </c>
      <c r="N44" s="56">
        <v>4671895.47</v>
      </c>
      <c r="O44" s="56">
        <v>49605212.560000002</v>
      </c>
      <c r="P44" s="56">
        <v>35</v>
      </c>
      <c r="Q44" s="56">
        <v>65</v>
      </c>
      <c r="R44" s="57">
        <v>-46.153846153846203</v>
      </c>
      <c r="S44" s="56">
        <v>1055.09228571429</v>
      </c>
      <c r="T44" s="56">
        <v>1131.3749230769199</v>
      </c>
      <c r="U44" s="58">
        <v>-7.2299493035336599</v>
      </c>
    </row>
    <row r="45" spans="1:21" ht="12" thickBot="1">
      <c r="A45" s="74"/>
      <c r="B45" s="69" t="s">
        <v>39</v>
      </c>
      <c r="C45" s="70"/>
      <c r="D45" s="56">
        <v>31593.17</v>
      </c>
      <c r="E45" s="59"/>
      <c r="F45" s="59"/>
      <c r="G45" s="56">
        <v>276833.42</v>
      </c>
      <c r="H45" s="57">
        <v>-88.587660406030494</v>
      </c>
      <c r="I45" s="56">
        <v>4099.42</v>
      </c>
      <c r="J45" s="57">
        <v>12.9756526489744</v>
      </c>
      <c r="K45" s="56">
        <v>38001.72</v>
      </c>
      <c r="L45" s="57">
        <v>13.7272876952501</v>
      </c>
      <c r="M45" s="57">
        <v>-0.89212540906043203</v>
      </c>
      <c r="N45" s="56">
        <v>1964386.53</v>
      </c>
      <c r="O45" s="56">
        <v>21919683.23</v>
      </c>
      <c r="P45" s="56">
        <v>27</v>
      </c>
      <c r="Q45" s="56">
        <v>40</v>
      </c>
      <c r="R45" s="57">
        <v>-32.5</v>
      </c>
      <c r="S45" s="56">
        <v>1170.1174074074099</v>
      </c>
      <c r="T45" s="56">
        <v>1188.67625</v>
      </c>
      <c r="U45" s="58">
        <v>-1.58606670365778</v>
      </c>
    </row>
    <row r="46" spans="1:21" ht="12" thickBot="1">
      <c r="A46" s="74"/>
      <c r="B46" s="69" t="s">
        <v>71</v>
      </c>
      <c r="C46" s="7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6">
        <v>-5687.4357</v>
      </c>
      <c r="P46" s="59"/>
      <c r="Q46" s="59"/>
      <c r="R46" s="59"/>
      <c r="S46" s="59"/>
      <c r="T46" s="59"/>
      <c r="U46" s="60"/>
    </row>
    <row r="47" spans="1:21" ht="12" thickBot="1">
      <c r="A47" s="75"/>
      <c r="B47" s="69" t="s">
        <v>34</v>
      </c>
      <c r="C47" s="70"/>
      <c r="D47" s="61">
        <v>39503.706200000001</v>
      </c>
      <c r="E47" s="62"/>
      <c r="F47" s="62"/>
      <c r="G47" s="61">
        <v>64135.840900000003</v>
      </c>
      <c r="H47" s="63">
        <v>-38.406192784477902</v>
      </c>
      <c r="I47" s="61">
        <v>6359.3099000000002</v>
      </c>
      <c r="J47" s="63">
        <v>16.098008292700399</v>
      </c>
      <c r="K47" s="61">
        <v>6687.0365000000002</v>
      </c>
      <c r="L47" s="63">
        <v>10.4263644261348</v>
      </c>
      <c r="M47" s="63">
        <v>-4.9009243481771998E-2</v>
      </c>
      <c r="N47" s="61">
        <v>392713.2733</v>
      </c>
      <c r="O47" s="61">
        <v>6683076.4062000001</v>
      </c>
      <c r="P47" s="61">
        <v>13</v>
      </c>
      <c r="Q47" s="61">
        <v>15</v>
      </c>
      <c r="R47" s="63">
        <v>-13.3333333333333</v>
      </c>
      <c r="S47" s="61">
        <v>3038.7466307692298</v>
      </c>
      <c r="T47" s="61">
        <v>818.81728666666697</v>
      </c>
      <c r="U47" s="64">
        <v>73.054111245221193</v>
      </c>
    </row>
  </sheetData>
  <mergeCells count="45"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8:A47"/>
    <mergeCell ref="B47:C47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workbookViewId="0">
      <selection activeCell="H37" sqref="H37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79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63992</v>
      </c>
      <c r="D2" s="37">
        <v>507139.18807264999</v>
      </c>
      <c r="E2" s="37">
        <v>365705.85760170902</v>
      </c>
      <c r="F2" s="37">
        <v>141433.33047094001</v>
      </c>
      <c r="G2" s="37">
        <v>365705.85760170902</v>
      </c>
      <c r="H2" s="37">
        <v>0.27888464113461398</v>
      </c>
    </row>
    <row r="3" spans="1:8">
      <c r="A3" s="37">
        <v>2</v>
      </c>
      <c r="B3" s="37">
        <v>13</v>
      </c>
      <c r="C3" s="37">
        <v>7227</v>
      </c>
      <c r="D3" s="37">
        <v>66465.681400000001</v>
      </c>
      <c r="E3" s="37">
        <v>51527.454892307702</v>
      </c>
      <c r="F3" s="37">
        <v>14938.226507692299</v>
      </c>
      <c r="G3" s="37">
        <v>51527.454892307702</v>
      </c>
      <c r="H3" s="37">
        <v>0.22475097212638101</v>
      </c>
    </row>
    <row r="4" spans="1:8">
      <c r="A4" s="37">
        <v>3</v>
      </c>
      <c r="B4" s="37">
        <v>14</v>
      </c>
      <c r="C4" s="37">
        <v>97279</v>
      </c>
      <c r="D4" s="37">
        <v>78492.083750102101</v>
      </c>
      <c r="E4" s="37">
        <v>52498.162675305401</v>
      </c>
      <c r="F4" s="37">
        <v>25993.9039807796</v>
      </c>
      <c r="G4" s="37">
        <v>52498.162675305401</v>
      </c>
      <c r="H4" s="37">
        <v>0.33116600298820698</v>
      </c>
    </row>
    <row r="5" spans="1:8">
      <c r="A5" s="37">
        <v>4</v>
      </c>
      <c r="B5" s="37">
        <v>15</v>
      </c>
      <c r="C5" s="37">
        <v>2507</v>
      </c>
      <c r="D5" s="37">
        <v>37227.279281166302</v>
      </c>
      <c r="E5" s="37">
        <v>28429.155149890299</v>
      </c>
      <c r="F5" s="37">
        <v>8798.1241312759994</v>
      </c>
      <c r="G5" s="37">
        <v>28429.155149890299</v>
      </c>
      <c r="H5" s="37">
        <v>0.23633540514272999</v>
      </c>
    </row>
    <row r="6" spans="1:8">
      <c r="A6" s="37">
        <v>5</v>
      </c>
      <c r="B6" s="37">
        <v>16</v>
      </c>
      <c r="C6" s="37">
        <v>1637</v>
      </c>
      <c r="D6" s="37">
        <v>109929.566423932</v>
      </c>
      <c r="E6" s="37">
        <v>85717.7743068376</v>
      </c>
      <c r="F6" s="37">
        <v>24211.792117093999</v>
      </c>
      <c r="G6" s="37">
        <v>85717.7743068376</v>
      </c>
      <c r="H6" s="37">
        <v>0.220248227157777</v>
      </c>
    </row>
    <row r="7" spans="1:8">
      <c r="A7" s="37">
        <v>6</v>
      </c>
      <c r="B7" s="37">
        <v>17</v>
      </c>
      <c r="C7" s="37">
        <v>13738</v>
      </c>
      <c r="D7" s="37">
        <v>181164.520717949</v>
      </c>
      <c r="E7" s="37">
        <v>123676.035116239</v>
      </c>
      <c r="F7" s="37">
        <v>57487.203550427403</v>
      </c>
      <c r="G7" s="37">
        <v>123676.035116239</v>
      </c>
      <c r="H7" s="37">
        <v>0.31732267524871099</v>
      </c>
    </row>
    <row r="8" spans="1:8">
      <c r="A8" s="37">
        <v>7</v>
      </c>
      <c r="B8" s="37">
        <v>18</v>
      </c>
      <c r="C8" s="37">
        <v>37472</v>
      </c>
      <c r="D8" s="37">
        <v>68835.464138461495</v>
      </c>
      <c r="E8" s="37">
        <v>55043.549759829097</v>
      </c>
      <c r="F8" s="37">
        <v>13791.9143786325</v>
      </c>
      <c r="G8" s="37">
        <v>55043.549759829097</v>
      </c>
      <c r="H8" s="37">
        <v>0.200360592483116</v>
      </c>
    </row>
    <row r="9" spans="1:8">
      <c r="A9" s="37">
        <v>8</v>
      </c>
      <c r="B9" s="37">
        <v>19</v>
      </c>
      <c r="C9" s="37">
        <v>13164</v>
      </c>
      <c r="D9" s="37">
        <v>57346.730460683801</v>
      </c>
      <c r="E9" s="37">
        <v>56056.9578794872</v>
      </c>
      <c r="F9" s="37">
        <v>1289.7725811965799</v>
      </c>
      <c r="G9" s="37">
        <v>56056.9578794872</v>
      </c>
      <c r="H9" s="37">
        <v>2.2490777954304399E-2</v>
      </c>
    </row>
    <row r="10" spans="1:8">
      <c r="A10" s="37">
        <v>9</v>
      </c>
      <c r="B10" s="37">
        <v>21</v>
      </c>
      <c r="C10" s="37">
        <v>207241</v>
      </c>
      <c r="D10" s="37">
        <v>1053516.3780213699</v>
      </c>
      <c r="E10" s="37">
        <v>1167353.04386667</v>
      </c>
      <c r="F10" s="37">
        <v>-113836.66584529899</v>
      </c>
      <c r="G10" s="37">
        <v>1167353.04386667</v>
      </c>
      <c r="H10" s="37">
        <v>-0.108054006772157</v>
      </c>
    </row>
    <row r="11" spans="1:8">
      <c r="A11" s="37">
        <v>10</v>
      </c>
      <c r="B11" s="37">
        <v>22</v>
      </c>
      <c r="C11" s="37">
        <v>67917.751000000004</v>
      </c>
      <c r="D11" s="37">
        <v>821118.88697008498</v>
      </c>
      <c r="E11" s="37">
        <v>824452.78296068404</v>
      </c>
      <c r="F11" s="37">
        <v>-3333.8959905982902</v>
      </c>
      <c r="G11" s="37">
        <v>824452.78296068404</v>
      </c>
      <c r="H11" s="37">
        <v>-4.0601867080421296E-3</v>
      </c>
    </row>
    <row r="12" spans="1:8">
      <c r="A12" s="37">
        <v>11</v>
      </c>
      <c r="B12" s="37">
        <v>23</v>
      </c>
      <c r="C12" s="37">
        <v>123478.53200000001</v>
      </c>
      <c r="D12" s="37">
        <v>1159401.1207093999</v>
      </c>
      <c r="E12" s="37">
        <v>1003654.27055983</v>
      </c>
      <c r="F12" s="37">
        <v>155682.15579059799</v>
      </c>
      <c r="G12" s="37">
        <v>1003654.27055983</v>
      </c>
      <c r="H12" s="37">
        <v>0.134285572550052</v>
      </c>
    </row>
    <row r="13" spans="1:8">
      <c r="A13" s="37">
        <v>12</v>
      </c>
      <c r="B13" s="37">
        <v>24</v>
      </c>
      <c r="C13" s="37">
        <v>16439</v>
      </c>
      <c r="D13" s="37">
        <v>436932.11972649599</v>
      </c>
      <c r="E13" s="37">
        <v>416779.94451965799</v>
      </c>
      <c r="F13" s="37">
        <v>20152.175206837601</v>
      </c>
      <c r="G13" s="37">
        <v>416779.94451965799</v>
      </c>
      <c r="H13" s="37">
        <v>4.6121981646604901E-2</v>
      </c>
    </row>
    <row r="14" spans="1:8">
      <c r="A14" s="37">
        <v>13</v>
      </c>
      <c r="B14" s="37">
        <v>25</v>
      </c>
      <c r="C14" s="37">
        <v>93236</v>
      </c>
      <c r="D14" s="37">
        <v>1077482.4963607001</v>
      </c>
      <c r="E14" s="37">
        <v>980101.72420000006</v>
      </c>
      <c r="F14" s="37">
        <v>97374.524600000004</v>
      </c>
      <c r="G14" s="37">
        <v>980101.72420000006</v>
      </c>
      <c r="H14" s="37">
        <v>9.0372780567968297E-2</v>
      </c>
    </row>
    <row r="15" spans="1:8">
      <c r="A15" s="37">
        <v>14</v>
      </c>
      <c r="B15" s="37">
        <v>26</v>
      </c>
      <c r="C15" s="37">
        <v>54934</v>
      </c>
      <c r="D15" s="37">
        <v>314674.45628327702</v>
      </c>
      <c r="E15" s="37">
        <v>271588.582343227</v>
      </c>
      <c r="F15" s="37">
        <v>43084.899581075602</v>
      </c>
      <c r="G15" s="37">
        <v>271588.582343227</v>
      </c>
      <c r="H15" s="37">
        <v>0.13691938487349301</v>
      </c>
    </row>
    <row r="16" spans="1:8">
      <c r="A16" s="37">
        <v>15</v>
      </c>
      <c r="B16" s="37">
        <v>27</v>
      </c>
      <c r="C16" s="37">
        <v>144722.704</v>
      </c>
      <c r="D16" s="37">
        <v>1109083.9377015401</v>
      </c>
      <c r="E16" s="37">
        <v>1041055.39270243</v>
      </c>
      <c r="F16" s="37">
        <v>68028.5449991075</v>
      </c>
      <c r="G16" s="37">
        <v>1041055.39270243</v>
      </c>
      <c r="H16" s="37">
        <v>6.1337598252563102E-2</v>
      </c>
    </row>
    <row r="17" spans="1:8">
      <c r="A17" s="37">
        <v>16</v>
      </c>
      <c r="B17" s="37">
        <v>29</v>
      </c>
      <c r="C17" s="37">
        <v>180367</v>
      </c>
      <c r="D17" s="37">
        <v>2262151.7721965802</v>
      </c>
      <c r="E17" s="37">
        <v>2078673.7718906</v>
      </c>
      <c r="F17" s="37">
        <v>182354.01740000001</v>
      </c>
      <c r="G17" s="37">
        <v>2078673.7718906</v>
      </c>
      <c r="H17" s="37">
        <v>8.0650940366024396E-2</v>
      </c>
    </row>
    <row r="18" spans="1:8">
      <c r="A18" s="37">
        <v>17</v>
      </c>
      <c r="B18" s="37">
        <v>31</v>
      </c>
      <c r="C18" s="37">
        <v>23670.212</v>
      </c>
      <c r="D18" s="37">
        <v>249100.050487701</v>
      </c>
      <c r="E18" s="37">
        <v>211816.87774405099</v>
      </c>
      <c r="F18" s="37">
        <v>37282.198384675699</v>
      </c>
      <c r="G18" s="37">
        <v>211816.87774405099</v>
      </c>
      <c r="H18" s="37">
        <v>0.14966815198226299</v>
      </c>
    </row>
    <row r="19" spans="1:8">
      <c r="A19" s="37">
        <v>18</v>
      </c>
      <c r="B19" s="37">
        <v>32</v>
      </c>
      <c r="C19" s="37">
        <v>16348.450999999999</v>
      </c>
      <c r="D19" s="37">
        <v>286746.91741020302</v>
      </c>
      <c r="E19" s="37">
        <v>267083.848708993</v>
      </c>
      <c r="F19" s="37">
        <v>19663.068701210901</v>
      </c>
      <c r="G19" s="37">
        <v>267083.848708993</v>
      </c>
      <c r="H19" s="37">
        <v>6.8572903516455397E-2</v>
      </c>
    </row>
    <row r="20" spans="1:8">
      <c r="A20" s="37">
        <v>19</v>
      </c>
      <c r="B20" s="37">
        <v>33</v>
      </c>
      <c r="C20" s="37">
        <v>30102.314999999999</v>
      </c>
      <c r="D20" s="37">
        <v>519241.23013739497</v>
      </c>
      <c r="E20" s="37">
        <v>402974.02981435601</v>
      </c>
      <c r="F20" s="37">
        <v>116261.58474781799</v>
      </c>
      <c r="G20" s="37">
        <v>402974.02981435601</v>
      </c>
      <c r="H20" s="37">
        <v>0.22390911079135301</v>
      </c>
    </row>
    <row r="21" spans="1:8">
      <c r="A21" s="37">
        <v>20</v>
      </c>
      <c r="B21" s="37">
        <v>34</v>
      </c>
      <c r="C21" s="37">
        <v>35214.370999999999</v>
      </c>
      <c r="D21" s="37">
        <v>180550.447734249</v>
      </c>
      <c r="E21" s="37">
        <v>129358.163100158</v>
      </c>
      <c r="F21" s="37">
        <v>51188.277967424103</v>
      </c>
      <c r="G21" s="37">
        <v>129358.163100158</v>
      </c>
      <c r="H21" s="37">
        <v>0.283518620830988</v>
      </c>
    </row>
    <row r="22" spans="1:8">
      <c r="A22" s="37">
        <v>21</v>
      </c>
      <c r="B22" s="37">
        <v>35</v>
      </c>
      <c r="C22" s="37">
        <v>28744.618999999999</v>
      </c>
      <c r="D22" s="37">
        <v>897057.35303451295</v>
      </c>
      <c r="E22" s="37">
        <v>850248.84392123902</v>
      </c>
      <c r="F22" s="37">
        <v>46808.509113274296</v>
      </c>
      <c r="G22" s="37">
        <v>850248.84392123902</v>
      </c>
      <c r="H22" s="37">
        <v>5.2180062907832198E-2</v>
      </c>
    </row>
    <row r="23" spans="1:8">
      <c r="A23" s="37">
        <v>22</v>
      </c>
      <c r="B23" s="37">
        <v>36</v>
      </c>
      <c r="C23" s="37">
        <v>133255.83100000001</v>
      </c>
      <c r="D23" s="37">
        <v>694563.64823362802</v>
      </c>
      <c r="E23" s="37">
        <v>594838.12688884395</v>
      </c>
      <c r="F23" s="37">
        <v>99725.521344784604</v>
      </c>
      <c r="G23" s="37">
        <v>594838.12688884395</v>
      </c>
      <c r="H23" s="37">
        <v>0.14358010471524099</v>
      </c>
    </row>
    <row r="24" spans="1:8">
      <c r="A24" s="37">
        <v>23</v>
      </c>
      <c r="B24" s="37">
        <v>37</v>
      </c>
      <c r="C24" s="37">
        <v>125654.304</v>
      </c>
      <c r="D24" s="37">
        <v>1096048.0923796501</v>
      </c>
      <c r="E24" s="37">
        <v>959733.19133514003</v>
      </c>
      <c r="F24" s="37">
        <v>136314.901044506</v>
      </c>
      <c r="G24" s="37">
        <v>959733.19133514003</v>
      </c>
      <c r="H24" s="37">
        <v>0.124369452391958</v>
      </c>
    </row>
    <row r="25" spans="1:8">
      <c r="A25" s="37">
        <v>24</v>
      </c>
      <c r="B25" s="37">
        <v>38</v>
      </c>
      <c r="C25" s="37">
        <v>205922.18100000001</v>
      </c>
      <c r="D25" s="37">
        <v>970114.96002654894</v>
      </c>
      <c r="E25" s="37">
        <v>946097.88630973501</v>
      </c>
      <c r="F25" s="37">
        <v>24017.0737168142</v>
      </c>
      <c r="G25" s="37">
        <v>946097.88630973501</v>
      </c>
      <c r="H25" s="37">
        <v>2.4756935730747699E-2</v>
      </c>
    </row>
    <row r="26" spans="1:8">
      <c r="A26" s="37">
        <v>25</v>
      </c>
      <c r="B26" s="37">
        <v>39</v>
      </c>
      <c r="C26" s="37">
        <v>56420.588000000003</v>
      </c>
      <c r="D26" s="37">
        <v>111296.137362098</v>
      </c>
      <c r="E26" s="37">
        <v>87553.115957767295</v>
      </c>
      <c r="F26" s="37">
        <v>23743.021404330899</v>
      </c>
      <c r="G26" s="37">
        <v>87553.115957767295</v>
      </c>
      <c r="H26" s="37">
        <v>0.213331944549736</v>
      </c>
    </row>
    <row r="27" spans="1:8">
      <c r="A27" s="37">
        <v>26</v>
      </c>
      <c r="B27" s="37">
        <v>42</v>
      </c>
      <c r="C27" s="37">
        <v>7860.4549999999999</v>
      </c>
      <c r="D27" s="37">
        <v>163468.92800000001</v>
      </c>
      <c r="E27" s="37">
        <v>140279.3903</v>
      </c>
      <c r="F27" s="37">
        <v>23189.537700000001</v>
      </c>
      <c r="G27" s="37">
        <v>140279.3903</v>
      </c>
      <c r="H27" s="37">
        <v>0.14185899414474701</v>
      </c>
    </row>
    <row r="28" spans="1:8">
      <c r="A28" s="37">
        <v>27</v>
      </c>
      <c r="B28" s="37">
        <v>75</v>
      </c>
      <c r="C28" s="37">
        <v>57</v>
      </c>
      <c r="D28" s="37">
        <v>27146.1538461538</v>
      </c>
      <c r="E28" s="37">
        <v>24811.217948717898</v>
      </c>
      <c r="F28" s="37">
        <v>2334.9358974359002</v>
      </c>
      <c r="G28" s="37">
        <v>24811.217948717898</v>
      </c>
      <c r="H28" s="37">
        <v>8.6013507131387598E-2</v>
      </c>
    </row>
    <row r="29" spans="1:8">
      <c r="A29" s="37">
        <v>28</v>
      </c>
      <c r="B29" s="37">
        <v>76</v>
      </c>
      <c r="C29" s="37">
        <v>1591</v>
      </c>
      <c r="D29" s="37">
        <v>261725.85109401701</v>
      </c>
      <c r="E29" s="37">
        <v>248683.38478376099</v>
      </c>
      <c r="F29" s="37">
        <v>12999.7312675214</v>
      </c>
      <c r="G29" s="37">
        <v>248683.38478376099</v>
      </c>
      <c r="H29" s="37">
        <v>4.9677378746031897E-2</v>
      </c>
    </row>
    <row r="30" spans="1:8">
      <c r="A30" s="37">
        <v>29</v>
      </c>
      <c r="B30" s="37">
        <v>99</v>
      </c>
      <c r="C30" s="37">
        <v>11</v>
      </c>
      <c r="D30" s="37">
        <v>39503.706224945199</v>
      </c>
      <c r="E30" s="37">
        <v>33144.396369412301</v>
      </c>
      <c r="F30" s="37">
        <v>6359.3098555328597</v>
      </c>
      <c r="G30" s="37">
        <v>33144.396369412301</v>
      </c>
      <c r="H30" s="37">
        <v>0.16098008169970601</v>
      </c>
    </row>
    <row r="31" spans="1:8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>
        <v>33</v>
      </c>
      <c r="B33" s="39">
        <v>43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63</v>
      </c>
      <c r="D34" s="34">
        <v>80646.17</v>
      </c>
      <c r="E34" s="34">
        <v>78387.100000000006</v>
      </c>
      <c r="F34" s="30"/>
      <c r="G34" s="30"/>
      <c r="H34" s="30"/>
    </row>
    <row r="35" spans="1:8">
      <c r="A35" s="30"/>
      <c r="B35" s="33">
        <v>71</v>
      </c>
      <c r="C35" s="34">
        <v>29</v>
      </c>
      <c r="D35" s="34">
        <v>65008.61</v>
      </c>
      <c r="E35" s="34">
        <v>70245.34</v>
      </c>
      <c r="F35" s="30"/>
      <c r="G35" s="30"/>
      <c r="H35" s="30"/>
    </row>
    <row r="36" spans="1:8">
      <c r="A36" s="30"/>
      <c r="B36" s="33">
        <v>72</v>
      </c>
      <c r="C36" s="34">
        <v>1</v>
      </c>
      <c r="D36" s="34">
        <v>6901.71</v>
      </c>
      <c r="E36" s="34">
        <v>7340.17</v>
      </c>
      <c r="F36" s="30"/>
      <c r="G36" s="30"/>
      <c r="H36" s="30"/>
    </row>
    <row r="37" spans="1:8">
      <c r="A37" s="30"/>
      <c r="B37" s="33">
        <v>73</v>
      </c>
      <c r="C37" s="34">
        <v>33</v>
      </c>
      <c r="D37" s="34">
        <v>50057.34</v>
      </c>
      <c r="E37" s="34">
        <v>59714.58</v>
      </c>
      <c r="F37" s="30"/>
      <c r="G37" s="30"/>
      <c r="H37" s="30"/>
    </row>
    <row r="38" spans="1:8">
      <c r="A38" s="30"/>
      <c r="B38" s="33">
        <v>74</v>
      </c>
      <c r="C38" s="34">
        <v>47</v>
      </c>
      <c r="D38" s="34">
        <v>2.0099999999999998</v>
      </c>
      <c r="E38" s="34">
        <v>0.4</v>
      </c>
      <c r="F38" s="30"/>
      <c r="G38" s="30"/>
      <c r="H38" s="30"/>
    </row>
    <row r="39" spans="1:8">
      <c r="A39" s="30"/>
      <c r="B39" s="33">
        <v>77</v>
      </c>
      <c r="C39" s="34">
        <v>37</v>
      </c>
      <c r="D39" s="34">
        <v>36928.230000000003</v>
      </c>
      <c r="E39" s="34">
        <v>43353.05</v>
      </c>
      <c r="F39" s="34"/>
      <c r="G39" s="30"/>
      <c r="H39" s="30"/>
    </row>
    <row r="40" spans="1:8">
      <c r="A40" s="30"/>
      <c r="B40" s="33">
        <v>78</v>
      </c>
      <c r="C40" s="34">
        <v>27</v>
      </c>
      <c r="D40" s="34">
        <v>31593.17</v>
      </c>
      <c r="E40" s="34">
        <v>27493.75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2016-09-21T00:35:15Z</dcterms:modified>
</cp:coreProperties>
</file>