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<sst xmlns="http://schemas.openxmlformats.org/spreadsheetml/2006/main" count="121" uniqueCount="80">
  <si>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</si>
  <si>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</si>
  <si>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</si>
  <si>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</si>
  <si>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</si>
  <si>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</si>
  <si>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</si>
  <si>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</si>
  <si>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</si>
  <si>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</si>
  <si>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</si>
  <si>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</si>
  <si>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</si>
  <si>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</si>
  <si>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</si>
  <si>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</si>
  <si>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</si>
  <si>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</si>
  <si>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</si>
  <si>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</si>
  <si>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</si>
  <si>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</si>
  <si>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</si>
  <si>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</si>
  <si>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</si>
  <si>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</si>
  <si>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</si>
  <si>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</si>
  <si>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</si>
  <si>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</si>
  <si>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</si>
  <si>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</si>
  <si>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</si>
  <si>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</si>
  <si>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</si>
  <si>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</si>
  <si>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</si>
  <si>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</si>
  <si>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</si>
  <si>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</si>
  <si>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</si>
  <si>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</si>
  <si>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</si>
  <si>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</si>
  <si>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</si>
  <si>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</si>
  <si>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</si>
  <si>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</si>
  <si>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</si>
  <si>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</si>
  <si>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</si>
  <si>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</si>
  <si>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</si>
  <si>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</si>
  <si>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</si>
  <si>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</si>
  <si>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</si>
  <si>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</si>
  <si>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</si>
  <si>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</si>
  <si>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</si>
  <si>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</si>
  <si>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</si>
  <si>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</si>
  <si>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</si>
  <si>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</si>
  <si>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</si>
  <si>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</si>
  <si>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</si>
  <si>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</si>
  <si>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</si>
  <si>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</si>
  <si>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</si>
  <si>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</si>
  <si>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</si>
  <si>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</si>
  <si>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</si>
  <si>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43-加工专柜</t>
  </si>
  <si>
    <t>41-周转筐</t>
  </si>
  <si>
    <t xml:space="preserve">   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</si>
</sst>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6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7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0" fillId="38" borderId="21">
      <alignment vertical="center"/>
    </xf>
    <xf numFmtId="0" fontId="79" fillId="0" borderId="0"/>
    <xf numFmtId="180" fontId="81" fillId="0" borderId="0" applyFont="0" applyFill="0" applyBorder="0" applyAlignment="0" applyProtection="0"/>
    <xf numFmtId="181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9" fontId="81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6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91" fillId="6" borderId="5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5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4" fillId="0" borderId="0" xfId="0" applyNumberFormat="1" applyFont="1" applyAlignment="1"/>
    <xf numFmtId="1" fontId="54" fillId="0" borderId="0" xfId="0" applyNumberFormat="1" applyFont="1" applyAlignment="1"/>
    <xf numFmtId="0" fontId="43" fillId="0" borderId="0" xfId="0" applyFont="1"/>
    <xf numFmtId="1" fontId="78" fillId="0" borderId="0" xfId="0" applyNumberFormat="1" applyFont="1" applyAlignment="1"/>
    <xf numFmtId="0" fontId="78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9" fillId="0" borderId="0" xfId="110"/>
    <xf numFmtId="0" fontId="80" fillId="0" borderId="0" xfId="110" applyNumberFormat="1" applyFont="1"/>
    <xf numFmtId="1" fontId="82" fillId="0" borderId="0" xfId="0" applyNumberFormat="1" applyFont="1" applyAlignment="1"/>
    <xf numFmtId="0" fontId="82" fillId="0" borderId="0" xfId="0" applyNumberFormat="1" applyFont="1" applyAlignment="1"/>
    <xf numFmtId="0" fontId="43" fillId="0" borderId="0" xfId="0" applyFont="1" applyAlignment="1">
      <alignment vertical="center"/>
    </xf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49" fillId="0" borderId="0" xfId="0" applyFont="1" applyAlignment="1">
      <alignment horizontal="left" wrapText="1"/>
    </xf>
    <xf numFmtId="0" fontId="55" fillId="0" borderId="19" xfId="0" applyFont="1" applyBorder="1" applyAlignment="1">
      <alignment horizontal="left" vertical="center" wrapText="1"/>
    </xf>
    <xf numFmtId="0" fontId="44" fillId="0" borderId="10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43" fillId="0" borderId="11" xfId="0" applyFont="1" applyBorder="1" applyAlignment="1">
      <alignment horizontal="right" vertical="center" wrapText="1"/>
    </xf>
    <xf numFmtId="49" fontId="44" fillId="33" borderId="10" xfId="0" applyNumberFormat="1" applyFont="1" applyFill="1" applyBorder="1" applyAlignment="1">
      <alignment vertical="center" wrapText="1"/>
    </xf>
    <xf numFmtId="49" fontId="44" fillId="33" borderId="12" xfId="0" applyNumberFormat="1" applyFont="1" applyFill="1" applyBorder="1" applyAlignment="1">
      <alignment vertical="center" wrapText="1"/>
    </xf>
    <xf numFmtId="0" fontId="44" fillId="33" borderId="10" xfId="0" applyFont="1" applyFill="1" applyBorder="1" applyAlignment="1">
      <alignment vertical="center" wrapText="1"/>
    </xf>
    <xf numFmtId="0" fontId="44" fillId="33" borderId="12" xfId="0" applyFont="1" applyFill="1" applyBorder="1" applyAlignment="1">
      <alignment vertical="center" wrapText="1"/>
    </xf>
    <xf numFmtId="4" fontId="45" fillId="34" borderId="10" xfId="0" applyNumberFormat="1" applyFont="1" applyFill="1" applyBorder="1" applyAlignment="1">
      <alignment horizontal="right" vertical="top" wrapText="1"/>
    </xf>
    <xf numFmtId="176" fontId="45" fillId="34" borderId="10" xfId="0" applyNumberFormat="1" applyFont="1" applyFill="1" applyBorder="1" applyAlignment="1">
      <alignment horizontal="right" vertical="top" wrapText="1"/>
    </xf>
    <xf numFmtId="176" fontId="45" fillId="34" borderId="12" xfId="0" applyNumberFormat="1" applyFont="1" applyFill="1" applyBorder="1" applyAlignment="1">
      <alignment horizontal="right" vertical="top" wrapText="1"/>
    </xf>
    <xf numFmtId="4" fontId="44" fillId="35" borderId="10" xfId="0" applyNumberFormat="1" applyFont="1" applyFill="1" applyBorder="1" applyAlignment="1">
      <alignment horizontal="right" vertical="top" wrapText="1"/>
    </xf>
    <xf numFmtId="176" fontId="44" fillId="35" borderId="10" xfId="0" applyNumberFormat="1" applyFont="1" applyFill="1" applyBorder="1" applyAlignment="1">
      <alignment horizontal="right" vertical="top" wrapText="1"/>
    </xf>
    <xf numFmtId="176" fontId="44" fillId="35" borderId="12" xfId="0" applyNumberFormat="1" applyFont="1" applyFill="1" applyBorder="1" applyAlignment="1">
      <alignment horizontal="right" vertical="top" wrapText="1"/>
    </xf>
    <xf numFmtId="0" fontId="44" fillId="35" borderId="10" xfId="0" applyFont="1" applyFill="1" applyBorder="1" applyAlignment="1">
      <alignment horizontal="right" vertical="top" wrapText="1"/>
    </xf>
    <xf numFmtId="0" fontId="44" fillId="35" borderId="12" xfId="0" applyFont="1" applyFill="1" applyBorder="1" applyAlignment="1">
      <alignment horizontal="right" vertical="top" wrapText="1"/>
    </xf>
    <xf numFmtId="4" fontId="44" fillId="35" borderId="13" xfId="0" applyNumberFormat="1" applyFont="1" applyFill="1" applyBorder="1" applyAlignment="1">
      <alignment horizontal="right" vertical="top" wrapText="1"/>
    </xf>
    <xf numFmtId="0" fontId="44" fillId="35" borderId="13" xfId="0" applyFont="1" applyFill="1" applyBorder="1" applyAlignment="1">
      <alignment horizontal="right" vertical="top" wrapText="1"/>
    </xf>
    <xf numFmtId="176" fontId="44" fillId="35" borderId="13" xfId="0" applyNumberFormat="1" applyFont="1" applyFill="1" applyBorder="1" applyAlignment="1">
      <alignment horizontal="right" vertical="top" wrapText="1"/>
    </xf>
    <xf numFmtId="176" fontId="44" fillId="35" borderId="20" xfId="0" applyNumberFormat="1" applyFont="1" applyFill="1" applyBorder="1" applyAlignment="1">
      <alignment horizontal="right" vertical="top" wrapText="1"/>
    </xf>
    <xf numFmtId="0" fontId="44" fillId="33" borderId="18" xfId="0" applyFont="1" applyFill="1" applyBorder="1" applyAlignment="1">
      <alignment vertical="center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14" fontId="44" fillId="33" borderId="12" xfId="0" applyNumberFormat="1" applyFont="1" applyFill="1" applyBorder="1" applyAlignment="1">
      <alignment vertical="center" wrapText="1"/>
    </xf>
    <xf numFmtId="14" fontId="44" fillId="33" borderId="16" xfId="0" applyNumberFormat="1" applyFont="1" applyFill="1" applyBorder="1" applyAlignment="1">
      <alignment vertical="center" wrapText="1"/>
    </xf>
    <xf numFmtId="14" fontId="44" fillId="33" borderId="17" xfId="0" applyNumberFormat="1" applyFont="1" applyFill="1" applyBorder="1" applyAlignment="1">
      <alignment vertical="center" wrapText="1"/>
    </xf>
    <xf numFmtId="0" fontId="43" fillId="0" borderId="0" xfId="0" applyFont="1" applyAlignment="1">
      <alignment wrapText="1"/>
    </xf>
    <xf numFmtId="0" fontId="43" fillId="0" borderId="19" xfId="0" applyFont="1" applyBorder="1" applyAlignment="1">
      <alignment wrapText="1"/>
    </xf>
    <xf numFmtId="0" fontId="43" fillId="0" borderId="0" xfId="0" applyFont="1" applyAlignment="1">
      <alignment horizontal="right" vertical="center" wrapText="1"/>
    </xf>
    <xf numFmtId="0" fontId="44" fillId="33" borderId="13" xfId="0" applyFont="1" applyFill="1" applyBorder="1" applyAlignment="1">
      <alignment vertical="center" wrapText="1"/>
    </xf>
    <xf numFmtId="0" fontId="44" fillId="33" borderId="15" xfId="0" applyFont="1" applyFill="1" applyBorder="1" applyAlignment="1">
      <alignment vertical="center" wrapText="1"/>
    </xf>
    <xf numFmtId="49" fontId="45" fillId="33" borderId="13" xfId="0" applyNumberFormat="1" applyFont="1" applyFill="1" applyBorder="1" applyAlignment="1">
      <alignment horizontal="left" vertical="top" wrapText="1"/>
    </xf>
    <xf numFmtId="49" fontId="45" fillId="33" borderId="14" xfId="0" applyNumberFormat="1" applyFont="1" applyFill="1" applyBorder="1" applyAlignment="1">
      <alignment horizontal="left" vertical="top" wrapText="1"/>
    </xf>
    <xf numFmtId="49" fontId="45" fillId="33" borderId="15" xfId="0" applyNumberFormat="1" applyFont="1" applyFill="1" applyBorder="1" applyAlignment="1">
      <alignment horizontal="left" vertical="top" wrapText="1"/>
    </xf>
    <xf numFmtId="0" fontId="45" fillId="34" borderId="10" xfId="0" applyFont="1" applyFill="1" applyBorder="1" applyAlignment="1">
      <alignment horizontal="right" vertical="top" wrapText="1"/>
    </xf>
  </cellXfs>
  <cellStyles count="52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836" Type="http://schemas.openxmlformats.org/officeDocument/2006/relationships/image" Target="cid:6c942d8e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181" Type="http://schemas.openxmlformats.org/officeDocument/2006/relationships/hyperlink" Target="cid:482d44f62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925" Type="http://schemas.openxmlformats.org/officeDocument/2006/relationships/hyperlink" Target="cid:63cb0212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270" Type="http://schemas.openxmlformats.org/officeDocument/2006/relationships/image" Target="cid:b0aaf7de13" TargetMode="External"/><Relationship Id="rId936" Type="http://schemas.openxmlformats.org/officeDocument/2006/relationships/image" Target="cid:63de279b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281" Type="http://schemas.openxmlformats.org/officeDocument/2006/relationships/hyperlink" Target="cid:c547f7a92" TargetMode="External"/><Relationship Id="rId502" Type="http://schemas.openxmlformats.org/officeDocument/2006/relationships/image" Target="cid:36f12f0113" TargetMode="External"/><Relationship Id="rId947" Type="http://schemas.openxmlformats.org/officeDocument/2006/relationships/hyperlink" Target="cid:a19c34762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807" Type="http://schemas.openxmlformats.org/officeDocument/2006/relationships/hyperlink" Target="cid:24991674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14" Type="http://schemas.openxmlformats.org/officeDocument/2006/relationships/image" Target="cid:78c0f48013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98" Type="http://schemas.openxmlformats.org/officeDocument/2006/relationships/image" Target="cid:5b3e82c2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829" Type="http://schemas.openxmlformats.org/officeDocument/2006/relationships/hyperlink" Target="cid:678bb78f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25" Type="http://schemas.openxmlformats.org/officeDocument/2006/relationships/hyperlink" Target="cid:97aae1182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742" Type="http://schemas.openxmlformats.org/officeDocument/2006/relationships/image" Target="cid:75900290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79" Type="http://schemas.openxmlformats.org/officeDocument/2006/relationships/hyperlink" Target="cid:db19d21f2" TargetMode="External"/><Relationship Id="rId686" Type="http://schemas.openxmlformats.org/officeDocument/2006/relationships/image" Target="cid:a3929bb113" TargetMode="External"/><Relationship Id="rId893" Type="http://schemas.openxmlformats.org/officeDocument/2006/relationships/hyperlink" Target="cid:2f362b1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339" Type="http://schemas.openxmlformats.org/officeDocument/2006/relationships/hyperlink" Target="cid:ad0a8bb92" TargetMode="External"/><Relationship Id="rId546" Type="http://schemas.openxmlformats.org/officeDocument/2006/relationships/image" Target="cid:cc488cb713" TargetMode="External"/><Relationship Id="rId753" Type="http://schemas.openxmlformats.org/officeDocument/2006/relationships/hyperlink" Target="cid:95e4b25b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820" Type="http://schemas.openxmlformats.org/officeDocument/2006/relationships/image" Target="cid:43bdc69f13" TargetMode="External"/><Relationship Id="rId862" Type="http://schemas.openxmlformats.org/officeDocument/2006/relationships/image" Target="cid:b0db015a13" TargetMode="External"/><Relationship Id="rId918" Type="http://schemas.openxmlformats.org/officeDocument/2006/relationships/image" Target="cid:3b4e98c0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764" Type="http://schemas.openxmlformats.org/officeDocument/2006/relationships/image" Target="cid:b365409313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831" Type="http://schemas.openxmlformats.org/officeDocument/2006/relationships/hyperlink" Target="cid:678eaf0c2" TargetMode="External"/><Relationship Id="rId873" Type="http://schemas.openxmlformats.org/officeDocument/2006/relationships/hyperlink" Target="cid:d39451ac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929" Type="http://schemas.openxmlformats.org/officeDocument/2006/relationships/hyperlink" Target="cid:63d1608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33" Type="http://schemas.openxmlformats.org/officeDocument/2006/relationships/hyperlink" Target="cid:6b31fc6a2" TargetMode="External"/><Relationship Id="rId775" Type="http://schemas.openxmlformats.org/officeDocument/2006/relationships/hyperlink" Target="cid:d76e47a02" TargetMode="External"/><Relationship Id="rId940" Type="http://schemas.openxmlformats.org/officeDocument/2006/relationships/image" Target="cid:6e326b9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842" Type="http://schemas.openxmlformats.org/officeDocument/2006/relationships/image" Target="cid:7c1b6055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744" Type="http://schemas.openxmlformats.org/officeDocument/2006/relationships/image" Target="cid:7baceff413" TargetMode="External"/><Relationship Id="rId786" Type="http://schemas.openxmlformats.org/officeDocument/2006/relationships/image" Target="cid:fb6c356d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811" Type="http://schemas.openxmlformats.org/officeDocument/2006/relationships/hyperlink" Target="cid:2f0174c2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853" Type="http://schemas.openxmlformats.org/officeDocument/2006/relationships/hyperlink" Target="cid:9b343f332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755" Type="http://schemas.openxmlformats.org/officeDocument/2006/relationships/hyperlink" Target="cid:96ccbd6b2" TargetMode="External"/><Relationship Id="rId797" Type="http://schemas.openxmlformats.org/officeDocument/2006/relationships/hyperlink" Target="cid:ae8ec212" TargetMode="External"/><Relationship Id="rId920" Type="http://schemas.openxmlformats.org/officeDocument/2006/relationships/image" Target="cid:3fe3a69a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864" Type="http://schemas.openxmlformats.org/officeDocument/2006/relationships/image" Target="cid:b5a76202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766" Type="http://schemas.openxmlformats.org/officeDocument/2006/relationships/image" Target="cid:b86af5df13" TargetMode="External"/><Relationship Id="rId931" Type="http://schemas.openxmlformats.org/officeDocument/2006/relationships/hyperlink" Target="cid:63d50cad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33" Type="http://schemas.openxmlformats.org/officeDocument/2006/relationships/hyperlink" Target="cid:6791f2062" TargetMode="External"/><Relationship Id="rId875" Type="http://schemas.openxmlformats.org/officeDocument/2006/relationships/hyperlink" Target="cid:d399225b2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00" Type="http://schemas.openxmlformats.org/officeDocument/2006/relationships/image" Target="cid:21e7f28513" TargetMode="External"/><Relationship Id="rId942" Type="http://schemas.openxmlformats.org/officeDocument/2006/relationships/image" Target="cid:735d0c7c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77" Type="http://schemas.openxmlformats.org/officeDocument/2006/relationships/hyperlink" Target="cid:d7717259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44" Type="http://schemas.openxmlformats.org/officeDocument/2006/relationships/image" Target="cid:8badad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746" Type="http://schemas.openxmlformats.org/officeDocument/2006/relationships/image" Target="cid:7fce308213" TargetMode="External"/><Relationship Id="rId911" Type="http://schemas.openxmlformats.org/officeDocument/2006/relationships/hyperlink" Target="cid:3aba824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813" Type="http://schemas.openxmlformats.org/officeDocument/2006/relationships/hyperlink" Target="cid:34302f7c2" TargetMode="External"/><Relationship Id="rId855" Type="http://schemas.openxmlformats.org/officeDocument/2006/relationships/hyperlink" Target="cid:a04a25b62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897" Type="http://schemas.openxmlformats.org/officeDocument/2006/relationships/hyperlink" Target="cid:c559d0a2" TargetMode="External"/><Relationship Id="rId922" Type="http://schemas.openxmlformats.org/officeDocument/2006/relationships/image" Target="cid:4512b67e13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757" Type="http://schemas.openxmlformats.org/officeDocument/2006/relationships/hyperlink" Target="cid:999433e22" TargetMode="External"/><Relationship Id="rId799" Type="http://schemas.openxmlformats.org/officeDocument/2006/relationships/hyperlink" Target="cid:109a72352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824" Type="http://schemas.openxmlformats.org/officeDocument/2006/relationships/image" Target="cid:4e36e8ed13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26" Type="http://schemas.openxmlformats.org/officeDocument/2006/relationships/image" Target="cid:4c59840513" TargetMode="External"/><Relationship Id="rId768" Type="http://schemas.openxmlformats.org/officeDocument/2006/relationships/image" Target="cid:bd9ba6a513" TargetMode="External"/><Relationship Id="rId933" Type="http://schemas.openxmlformats.org/officeDocument/2006/relationships/hyperlink" Target="cid:63da869f2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25" Type="http://schemas.openxmlformats.org/officeDocument/2006/relationships/hyperlink" Target="cid:fd1fb7c42" TargetMode="External"/><Relationship Id="rId267" Type="http://schemas.openxmlformats.org/officeDocument/2006/relationships/hyperlink" Target="cid:96e6ab7e2" TargetMode="External"/><Relationship Id="rId432" Type="http://schemas.openxmlformats.org/officeDocument/2006/relationships/image" Target="cid:b011a0c113" TargetMode="External"/><Relationship Id="rId474" Type="http://schemas.openxmlformats.org/officeDocument/2006/relationships/image" Target="cid:cac018c913" TargetMode="External"/><Relationship Id="rId877" Type="http://schemas.openxmlformats.org/officeDocument/2006/relationships/hyperlink" Target="cid:d8d2fa762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37" Type="http://schemas.openxmlformats.org/officeDocument/2006/relationships/hyperlink" Target="cid:6b354ab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944" Type="http://schemas.openxmlformats.org/officeDocument/2006/relationships/image" Target="cid:78cb74d113" TargetMode="External"/><Relationship Id="rId31" Type="http://schemas.openxmlformats.org/officeDocument/2006/relationships/hyperlink" Target="cid:a711f70c2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76" Type="http://schemas.openxmlformats.org/officeDocument/2006/relationships/image" Target="cid:4cbb716013" TargetMode="External"/><Relationship Id="rId541" Type="http://schemas.openxmlformats.org/officeDocument/2006/relationships/hyperlink" Target="cid:c1f4b6ac2" TargetMode="External"/><Relationship Id="rId583" Type="http://schemas.openxmlformats.org/officeDocument/2006/relationships/hyperlink" Target="cid:5d65a7c02" TargetMode="External"/><Relationship Id="rId639" Type="http://schemas.openxmlformats.org/officeDocument/2006/relationships/hyperlink" Target="cid:8ce5866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36" Type="http://schemas.openxmlformats.org/officeDocument/2006/relationships/image" Target="cid:1128430c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46" Type="http://schemas.openxmlformats.org/officeDocument/2006/relationships/image" Target="cid:8bb2ca3c13" TargetMode="External"/><Relationship Id="rId888" Type="http://schemas.openxmlformats.org/officeDocument/2006/relationships/image" Target="cid:f7adb918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748" Type="http://schemas.openxmlformats.org/officeDocument/2006/relationships/image" Target="cid:8f452d1413" TargetMode="External"/><Relationship Id="rId913" Type="http://schemas.openxmlformats.org/officeDocument/2006/relationships/hyperlink" Target="cid:3ac14421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899" Type="http://schemas.openxmlformats.org/officeDocument/2006/relationships/hyperlink" Target="cid:21e7f25d2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759" Type="http://schemas.openxmlformats.org/officeDocument/2006/relationships/hyperlink" Target="cid:9ec8b4b22" TargetMode="External"/><Relationship Id="rId924" Type="http://schemas.openxmlformats.org/officeDocument/2006/relationships/image" Target="cid:4a2ab0b9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770" Type="http://schemas.openxmlformats.org/officeDocument/2006/relationships/image" Target="cid:c2d90b4b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26" Type="http://schemas.openxmlformats.org/officeDocument/2006/relationships/image" Target="cid:53c6858f13" TargetMode="External"/><Relationship Id="rId868" Type="http://schemas.openxmlformats.org/officeDocument/2006/relationships/image" Target="cid:bf051a4113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935" Type="http://schemas.openxmlformats.org/officeDocument/2006/relationships/hyperlink" Target="cid:63de276f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37" Type="http://schemas.openxmlformats.org/officeDocument/2006/relationships/hyperlink" Target="cid:72220ad62" TargetMode="External"/><Relationship Id="rId879" Type="http://schemas.openxmlformats.org/officeDocument/2006/relationships/hyperlink" Target="cid:de0c4be7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946" Type="http://schemas.openxmlformats.org/officeDocument/2006/relationships/image" Target="cid:a1984089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750" Type="http://schemas.openxmlformats.org/officeDocument/2006/relationships/image" Target="cid:8f467b5c13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848" Type="http://schemas.openxmlformats.org/officeDocument/2006/relationships/image" Target="cid:8bb5484d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761" Type="http://schemas.openxmlformats.org/officeDocument/2006/relationships/hyperlink" Target="cid:b35bc5672" TargetMode="External"/><Relationship Id="rId817" Type="http://schemas.openxmlformats.org/officeDocument/2006/relationships/hyperlink" Target="cid:43b7409c2" TargetMode="External"/><Relationship Id="rId859" Type="http://schemas.openxmlformats.org/officeDocument/2006/relationships/hyperlink" Target="cid:b0d8699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926" Type="http://schemas.openxmlformats.org/officeDocument/2006/relationships/image" Target="cid:63cb0238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772" Type="http://schemas.openxmlformats.org/officeDocument/2006/relationships/image" Target="cid:c7e6136313" TargetMode="External"/><Relationship Id="rId828" Type="http://schemas.openxmlformats.org/officeDocument/2006/relationships/image" Target="cid:583022b3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937" Type="http://schemas.openxmlformats.org/officeDocument/2006/relationships/hyperlink" Target="cid:6a073014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783" Type="http://schemas.openxmlformats.org/officeDocument/2006/relationships/hyperlink" Target="cid:fb6aa9ef2" TargetMode="External"/><Relationship Id="rId839" Type="http://schemas.openxmlformats.org/officeDocument/2006/relationships/hyperlink" Target="cid:770b98de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50" Type="http://schemas.openxmlformats.org/officeDocument/2006/relationships/image" Target="cid:95ec073113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948" Type="http://schemas.openxmlformats.org/officeDocument/2006/relationships/image" Target="cid:a19c349a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752" Type="http://schemas.openxmlformats.org/officeDocument/2006/relationships/image" Target="cid:946c3eea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794" Type="http://schemas.openxmlformats.org/officeDocument/2006/relationships/image" Target="cid:9bc98d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861" Type="http://schemas.openxmlformats.org/officeDocument/2006/relationships/hyperlink" Target="cid:b0db01322" TargetMode="External"/><Relationship Id="rId917" Type="http://schemas.openxmlformats.org/officeDocument/2006/relationships/hyperlink" Target="cid:3b4e989a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763" Type="http://schemas.openxmlformats.org/officeDocument/2006/relationships/hyperlink" Target="cid:b3654071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830" Type="http://schemas.openxmlformats.org/officeDocument/2006/relationships/image" Target="cid:678bb7bb13" TargetMode="External"/><Relationship Id="rId872" Type="http://schemas.openxmlformats.org/officeDocument/2006/relationships/image" Target="cid:d3908b5813" TargetMode="External"/><Relationship Id="rId928" Type="http://schemas.openxmlformats.org/officeDocument/2006/relationships/image" Target="cid:63ce711e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774" Type="http://schemas.openxmlformats.org/officeDocument/2006/relationships/image" Target="cid:d76c2ded13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841" Type="http://schemas.openxmlformats.org/officeDocument/2006/relationships/hyperlink" Target="cid:7c1b602f2" TargetMode="External"/><Relationship Id="rId883" Type="http://schemas.openxmlformats.org/officeDocument/2006/relationships/hyperlink" Target="cid:e87ed9a0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939" Type="http://schemas.openxmlformats.org/officeDocument/2006/relationships/hyperlink" Target="cid:6e326b70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785" Type="http://schemas.openxmlformats.org/officeDocument/2006/relationships/hyperlink" Target="cid:fb6c35502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852" Type="http://schemas.openxmlformats.org/officeDocument/2006/relationships/image" Target="cid:95fab37613" TargetMode="External"/><Relationship Id="rId908" Type="http://schemas.openxmlformats.org/officeDocument/2006/relationships/image" Target="cid:25f5de3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894" Type="http://schemas.openxmlformats.org/officeDocument/2006/relationships/image" Target="cid:2f362de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754" Type="http://schemas.openxmlformats.org/officeDocument/2006/relationships/image" Target="cid:95e4b27913" TargetMode="External"/><Relationship Id="rId796" Type="http://schemas.openxmlformats.org/officeDocument/2006/relationships/image" Target="cid:6aca84c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821" Type="http://schemas.openxmlformats.org/officeDocument/2006/relationships/hyperlink" Target="cid:49151bb82" TargetMode="External"/><Relationship Id="rId863" Type="http://schemas.openxmlformats.org/officeDocument/2006/relationships/hyperlink" Target="cid:b5a761da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765" Type="http://schemas.openxmlformats.org/officeDocument/2006/relationships/hyperlink" Target="cid:b86af5b42" TargetMode="External"/><Relationship Id="rId930" Type="http://schemas.openxmlformats.org/officeDocument/2006/relationships/image" Target="cid:63d160ac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76" Type="http://schemas.openxmlformats.org/officeDocument/2006/relationships/image" Target="cid:d76e47c913" TargetMode="External"/><Relationship Id="rId941" Type="http://schemas.openxmlformats.org/officeDocument/2006/relationships/hyperlink" Target="cid:735d0c56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801" Type="http://schemas.openxmlformats.org/officeDocument/2006/relationships/hyperlink" Target="cid:1f7f75f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43" Type="http://schemas.openxmlformats.org/officeDocument/2006/relationships/hyperlink" Target="cid:8badacf72" TargetMode="External"/><Relationship Id="rId885" Type="http://schemas.openxmlformats.org/officeDocument/2006/relationships/hyperlink" Target="cid:f7aa55fe2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745" Type="http://schemas.openxmlformats.org/officeDocument/2006/relationships/hyperlink" Target="cid:7fce305b2" TargetMode="External"/><Relationship Id="rId910" Type="http://schemas.openxmlformats.org/officeDocument/2006/relationships/image" Target="cid:3ab4faeb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787" Type="http://schemas.openxmlformats.org/officeDocument/2006/relationships/hyperlink" Target="cid:fb6e27a72" TargetMode="External"/><Relationship Id="rId812" Type="http://schemas.openxmlformats.org/officeDocument/2006/relationships/image" Target="cid:2f0174e6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854" Type="http://schemas.openxmlformats.org/officeDocument/2006/relationships/image" Target="cid:9b343f5c13" TargetMode="External"/><Relationship Id="rId896" Type="http://schemas.openxmlformats.org/officeDocument/2006/relationships/image" Target="cid:73cfb10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756" Type="http://schemas.openxmlformats.org/officeDocument/2006/relationships/image" Target="cid:96ccbd9513" TargetMode="External"/><Relationship Id="rId921" Type="http://schemas.openxmlformats.org/officeDocument/2006/relationships/hyperlink" Target="cid:4512b656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823" Type="http://schemas.openxmlformats.org/officeDocument/2006/relationships/hyperlink" Target="cid:4e36e8c42" TargetMode="External"/><Relationship Id="rId865" Type="http://schemas.openxmlformats.org/officeDocument/2006/relationships/hyperlink" Target="cid:b9e0b8132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932" Type="http://schemas.openxmlformats.org/officeDocument/2006/relationships/image" Target="cid:63d50cdc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767" Type="http://schemas.openxmlformats.org/officeDocument/2006/relationships/hyperlink" Target="cid:bd9ba67f2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834" Type="http://schemas.openxmlformats.org/officeDocument/2006/relationships/image" Target="cid:6791f22c13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901" Type="http://schemas.openxmlformats.org/officeDocument/2006/relationships/hyperlink" Target="cid:21ec271f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943" Type="http://schemas.openxmlformats.org/officeDocument/2006/relationships/hyperlink" Target="cid:78cb74b22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803" Type="http://schemas.openxmlformats.org/officeDocument/2006/relationships/hyperlink" Target="cid:1f81bd2c2" TargetMode="External"/><Relationship Id="rId845" Type="http://schemas.openxmlformats.org/officeDocument/2006/relationships/hyperlink" Target="cid:8bb2ca15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887" Type="http://schemas.openxmlformats.org/officeDocument/2006/relationships/hyperlink" Target="cid:f7adb8f22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47" Type="http://schemas.openxmlformats.org/officeDocument/2006/relationships/hyperlink" Target="cid:8f452ce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Relationship Id="rId814" Type="http://schemas.openxmlformats.org/officeDocument/2006/relationships/image" Target="cid:34302f9b13" TargetMode="External"/><Relationship Id="rId856" Type="http://schemas.openxmlformats.org/officeDocument/2006/relationships/image" Target="cid:a04a25df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758" Type="http://schemas.openxmlformats.org/officeDocument/2006/relationships/image" Target="cid:9994340713" TargetMode="External"/><Relationship Id="rId923" Type="http://schemas.openxmlformats.org/officeDocument/2006/relationships/hyperlink" Target="cid:4a2ab0922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62" Type="http://schemas.openxmlformats.org/officeDocument/2006/relationships/image" Target="cid:ac54475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867" Type="http://schemas.openxmlformats.org/officeDocument/2006/relationships/hyperlink" Target="cid:bf051a1d2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934" Type="http://schemas.openxmlformats.org/officeDocument/2006/relationships/image" Target="cid:63da86cd13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945" Type="http://schemas.openxmlformats.org/officeDocument/2006/relationships/hyperlink" Target="cid:a1984061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927" Type="http://schemas.openxmlformats.org/officeDocument/2006/relationships/hyperlink" Target="cid:63ce70f52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840" Type="http://schemas.openxmlformats.org/officeDocument/2006/relationships/image" Target="cid:770b990413" TargetMode="External"/><Relationship Id="rId938" Type="http://schemas.openxmlformats.org/officeDocument/2006/relationships/image" Target="cid:6a07303a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32" Type="http://schemas.openxmlformats.org/officeDocument/2006/relationships/image" Target="cid:c246516c13" TargetMode="External"/><Relationship Id="rId784" Type="http://schemas.openxmlformats.org/officeDocument/2006/relationships/image" Target="cid:fb6aaa1213" TargetMode="External"/><Relationship Id="rId437" Type="http://schemas.openxmlformats.org/officeDocument/2006/relationships/hyperlink" Target="cid:cef11c8d2" TargetMode="External"/><Relationship Id="rId644" Type="http://schemas.openxmlformats.org/officeDocument/2006/relationships/image" Target="cid:1212874113" TargetMode="External"/><Relationship Id="rId851" Type="http://schemas.openxmlformats.org/officeDocument/2006/relationships/hyperlink" Target="cid:95fab3242" TargetMode="External"/><Relationship Id="rId283" Type="http://schemas.openxmlformats.org/officeDocument/2006/relationships/hyperlink" Target="cid:d51f220c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11" Type="http://schemas.openxmlformats.org/officeDocument/2006/relationships/hyperlink" Target="cid:97be427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3" name="Picture 2" descr="cid:63cb023813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5" name="Picture 2" descr="cid:63ce711e13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7" name="Picture 2" descr="cid:63d160ac13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9" name="Picture 2" descr="cid:63d50cdc13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1" name="Picture 2" descr="cid:63da86cd13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3" name="Picture 2" descr="cid:63de279b13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5" name="Picture 2" descr="cid:6a07303a13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7" name="Picture 2" descr="cid:6e326b9413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9" name="Picture 2" descr="cid:735d0c7c13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1" name="Picture 2" descr="cid:78cb74d113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3" name="Picture 2" descr="cid:a198408913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5" name="Picture 2" descr="cid:a19c349a13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4" sqref="K4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5" t="s">
        <v>4</v>
      </c>
      <c r="D2" s="65"/>
      <c r="E2" s="13"/>
      <c r="F2" s="24"/>
      <c r="G2" s="14"/>
      <c r="H2" s="24"/>
      <c r="I2" s="20"/>
      <c r="J2" s="21"/>
      <c r="K2" s="22"/>
      <c r="L2" s="22"/>
    </row>
    <row r="3" spans="1:13">
      <c r="A3" s="67" t="s">
        <v>5</v>
      </c>
      <c r="B3" s="67"/>
      <c r="C3" s="67"/>
      <c r="D3" s="67"/>
      <c r="E3" s="15">
        <f>SUM(E4:E42)</f>
        <v>58636337.006999992</v>
      </c>
      <c r="F3" s="25">
        <f>RA!I7</f>
        <v>-1021654.4387000001</v>
      </c>
      <c r="G3" s="16">
        <f>SUM(G4:G42)</f>
        <v>59657991.445700012</v>
      </c>
      <c r="H3" s="27">
        <f>RA!J7</f>
        <v>-1.7423571983666599</v>
      </c>
      <c r="I3" s="20">
        <f>SUM(I4:I42)</f>
        <v>58636347.371034324</v>
      </c>
      <c r="J3" s="21">
        <f>SUM(J4:J42)</f>
        <v>59657991.240539782</v>
      </c>
      <c r="K3" s="22">
        <f>E3-I3</f>
        <v>-10.364034332334995</v>
      </c>
      <c r="L3" s="22">
        <f>G3-J3</f>
        <v>0.2051602303981781</v>
      </c>
    </row>
    <row r="4" spans="1:13">
      <c r="A4" s="68">
        <f>RA!A8</f>
        <v>42644</v>
      </c>
      <c r="B4" s="12">
        <v>12</v>
      </c>
      <c r="C4" s="66" t="s">
        <v>6</v>
      </c>
      <c r="D4" s="66"/>
      <c r="E4" s="15">
        <f>VLOOKUP(C4,RA!B8:D35,3,0)</f>
        <v>1325601.1894</v>
      </c>
      <c r="F4" s="25">
        <f>VLOOKUP(C4,RA!B8:I38,8,0)</f>
        <v>197144.32260000001</v>
      </c>
      <c r="G4" s="16">
        <f t="shared" ref="G4:G42" si="0">E4-F4</f>
        <v>1128456.8668</v>
      </c>
      <c r="H4" s="27">
        <f>RA!J8</f>
        <v>14.872068928154199</v>
      </c>
      <c r="I4" s="20">
        <f>VLOOKUP(B4,RMS!B:D,3,FALSE)</f>
        <v>1325601.98274444</v>
      </c>
      <c r="J4" s="21">
        <f>VLOOKUP(B4,RMS!B:E,4,FALSE)</f>
        <v>1128456.8870829099</v>
      </c>
      <c r="K4" s="22">
        <f t="shared" ref="K4:K42" si="1">E4-I4</f>
        <v>-0.79334443993866444</v>
      </c>
      <c r="L4" s="22">
        <f t="shared" ref="L4:L42" si="2">G4-J4</f>
        <v>-2.0282909972593188E-2</v>
      </c>
    </row>
    <row r="5" spans="1:13">
      <c r="A5" s="68"/>
      <c r="B5" s="12">
        <v>13</v>
      </c>
      <c r="C5" s="66" t="s">
        <v>7</v>
      </c>
      <c r="D5" s="66"/>
      <c r="E5" s="15">
        <f>VLOOKUP(C5,RA!B8:D36,3,0)</f>
        <v>188168.6887</v>
      </c>
      <c r="F5" s="25">
        <f>VLOOKUP(C5,RA!B9:I39,8,0)</f>
        <v>41436.588199999998</v>
      </c>
      <c r="G5" s="16">
        <f t="shared" si="0"/>
        <v>146732.1005</v>
      </c>
      <c r="H5" s="27">
        <f>RA!J9</f>
        <v>22.020979412819798</v>
      </c>
      <c r="I5" s="20">
        <f>VLOOKUP(B5,RMS!B:D,3,FALSE)</f>
        <v>188168.76424529901</v>
      </c>
      <c r="J5" s="21">
        <f>VLOOKUP(B5,RMS!B:E,4,FALSE)</f>
        <v>146732.08075641</v>
      </c>
      <c r="K5" s="22">
        <f t="shared" si="1"/>
        <v>-7.5545299012446776E-2</v>
      </c>
      <c r="L5" s="22">
        <f t="shared" si="2"/>
        <v>1.9743590004509315E-2</v>
      </c>
      <c r="M5" s="32"/>
    </row>
    <row r="6" spans="1:13">
      <c r="A6" s="68"/>
      <c r="B6" s="12">
        <v>14</v>
      </c>
      <c r="C6" s="66" t="s">
        <v>8</v>
      </c>
      <c r="D6" s="66"/>
      <c r="E6" s="15">
        <f>VLOOKUP(C6,RA!B10:D37,3,0)</f>
        <v>343919.30369999999</v>
      </c>
      <c r="F6" s="25">
        <f>VLOOKUP(C6,RA!B10:I40,8,0)</f>
        <v>62082.232799999998</v>
      </c>
      <c r="G6" s="16">
        <f t="shared" si="0"/>
        <v>281837.07089999999</v>
      </c>
      <c r="H6" s="27">
        <f>RA!J10</f>
        <v>18.0513952348991</v>
      </c>
      <c r="I6" s="20">
        <f>VLOOKUP(B6,RMS!B:D,3,FALSE)</f>
        <v>343922.51842259301</v>
      </c>
      <c r="J6" s="21">
        <f>VLOOKUP(B6,RMS!B:E,4,FALSE)</f>
        <v>281837.07132197497</v>
      </c>
      <c r="K6" s="22">
        <f>E6-I6</f>
        <v>-3.2147225930239074</v>
      </c>
      <c r="L6" s="22">
        <f t="shared" si="2"/>
        <v>-4.2197498260065913E-4</v>
      </c>
      <c r="M6" s="32"/>
    </row>
    <row r="7" spans="1:13">
      <c r="A7" s="68"/>
      <c r="B7" s="12">
        <v>15</v>
      </c>
      <c r="C7" s="66" t="s">
        <v>9</v>
      </c>
      <c r="D7" s="66"/>
      <c r="E7" s="15">
        <f>VLOOKUP(C7,RA!B10:D38,3,0)</f>
        <v>75254.779599999994</v>
      </c>
      <c r="F7" s="25">
        <f>VLOOKUP(C7,RA!B11:I41,8,0)</f>
        <v>17239.141599999999</v>
      </c>
      <c r="G7" s="16">
        <f t="shared" si="0"/>
        <v>58015.637999999992</v>
      </c>
      <c r="H7" s="27">
        <f>RA!J11</f>
        <v>22.9077032603521</v>
      </c>
      <c r="I7" s="20">
        <f>VLOOKUP(B7,RMS!B:D,3,FALSE)</f>
        <v>75254.852750465201</v>
      </c>
      <c r="J7" s="21">
        <f>VLOOKUP(B7,RMS!B:E,4,FALSE)</f>
        <v>58015.637748748202</v>
      </c>
      <c r="K7" s="22">
        <f t="shared" si="1"/>
        <v>-7.3150465206708759E-2</v>
      </c>
      <c r="L7" s="22">
        <f t="shared" si="2"/>
        <v>2.5125178945017979E-4</v>
      </c>
      <c r="M7" s="32"/>
    </row>
    <row r="8" spans="1:13">
      <c r="A8" s="68"/>
      <c r="B8" s="12">
        <v>16</v>
      </c>
      <c r="C8" s="66" t="s">
        <v>10</v>
      </c>
      <c r="D8" s="66"/>
      <c r="E8" s="15">
        <f>VLOOKUP(C8,RA!B12:D38,3,0)</f>
        <v>827344.33629999997</v>
      </c>
      <c r="F8" s="25">
        <f>VLOOKUP(C8,RA!B12:I42,8,0)</f>
        <v>68641.5435</v>
      </c>
      <c r="G8" s="16">
        <f t="shared" si="0"/>
        <v>758702.79279999994</v>
      </c>
      <c r="H8" s="27">
        <f>RA!J12</f>
        <v>8.2966112763851907</v>
      </c>
      <c r="I8" s="20">
        <f>VLOOKUP(B8,RMS!B:D,3,FALSE)</f>
        <v>827344.34051025601</v>
      </c>
      <c r="J8" s="21">
        <f>VLOOKUP(B8,RMS!B:E,4,FALSE)</f>
        <v>758702.78818974399</v>
      </c>
      <c r="K8" s="22">
        <f t="shared" si="1"/>
        <v>-4.210256040096283E-3</v>
      </c>
      <c r="L8" s="22">
        <f t="shared" si="2"/>
        <v>4.6102559426799417E-3</v>
      </c>
      <c r="M8" s="32"/>
    </row>
    <row r="9" spans="1:13">
      <c r="A9" s="68"/>
      <c r="B9" s="12">
        <v>17</v>
      </c>
      <c r="C9" s="66" t="s">
        <v>11</v>
      </c>
      <c r="D9" s="66"/>
      <c r="E9" s="15">
        <f>VLOOKUP(C9,RA!B12:D39,3,0)</f>
        <v>527711.00379999995</v>
      </c>
      <c r="F9" s="25">
        <f>VLOOKUP(C9,RA!B13:I43,8,0)</f>
        <v>105481.5367</v>
      </c>
      <c r="G9" s="16">
        <f t="shared" si="0"/>
        <v>422229.46709999995</v>
      </c>
      <c r="H9" s="27">
        <f>RA!J13</f>
        <v>19.988504302627199</v>
      </c>
      <c r="I9" s="20">
        <f>VLOOKUP(B9,RMS!B:D,3,FALSE)</f>
        <v>527711.56968205096</v>
      </c>
      <c r="J9" s="21">
        <f>VLOOKUP(B9,RMS!B:E,4,FALSE)</f>
        <v>422229.46328205097</v>
      </c>
      <c r="K9" s="22">
        <f t="shared" si="1"/>
        <v>-0.56588205101434141</v>
      </c>
      <c r="L9" s="22">
        <f t="shared" si="2"/>
        <v>3.8179489783942699E-3</v>
      </c>
      <c r="M9" s="32"/>
    </row>
    <row r="10" spans="1:13">
      <c r="A10" s="68"/>
      <c r="B10" s="12">
        <v>18</v>
      </c>
      <c r="C10" s="66" t="s">
        <v>12</v>
      </c>
      <c r="D10" s="66"/>
      <c r="E10" s="15">
        <f>VLOOKUP(C10,RA!B14:D40,3,0)</f>
        <v>296218.9841</v>
      </c>
      <c r="F10" s="25">
        <f>VLOOKUP(C10,RA!B14:I43,8,0)</f>
        <v>47330.2071</v>
      </c>
      <c r="G10" s="16">
        <f t="shared" si="0"/>
        <v>248888.777</v>
      </c>
      <c r="H10" s="27">
        <f>RA!J14</f>
        <v>15.978114044176801</v>
      </c>
      <c r="I10" s="20">
        <f>VLOOKUP(B10,RMS!B:D,3,FALSE)</f>
        <v>296218.96904017101</v>
      </c>
      <c r="J10" s="21">
        <f>VLOOKUP(B10,RMS!B:E,4,FALSE)</f>
        <v>248888.79389914501</v>
      </c>
      <c r="K10" s="22">
        <f t="shared" si="1"/>
        <v>1.505982899107039E-2</v>
      </c>
      <c r="L10" s="22">
        <f t="shared" si="2"/>
        <v>-1.6899145004572347E-2</v>
      </c>
      <c r="M10" s="32"/>
    </row>
    <row r="11" spans="1:13">
      <c r="A11" s="68"/>
      <c r="B11" s="12">
        <v>19</v>
      </c>
      <c r="C11" s="66" t="s">
        <v>13</v>
      </c>
      <c r="D11" s="66"/>
      <c r="E11" s="15">
        <f>VLOOKUP(C11,RA!B14:D41,3,0)</f>
        <v>285656.6384</v>
      </c>
      <c r="F11" s="25">
        <f>VLOOKUP(C11,RA!B15:I44,8,0)</f>
        <v>23153.276399999999</v>
      </c>
      <c r="G11" s="16">
        <f t="shared" si="0"/>
        <v>262503.36200000002</v>
      </c>
      <c r="H11" s="27">
        <f>RA!J15</f>
        <v>8.1052821071075094</v>
      </c>
      <c r="I11" s="20">
        <f>VLOOKUP(B11,RMS!B:D,3,FALSE)</f>
        <v>285656.99802051298</v>
      </c>
      <c r="J11" s="21">
        <f>VLOOKUP(B11,RMS!B:E,4,FALSE)</f>
        <v>262503.35936239298</v>
      </c>
      <c r="K11" s="22">
        <f t="shared" si="1"/>
        <v>-0.35962051298702136</v>
      </c>
      <c r="L11" s="22">
        <f t="shared" si="2"/>
        <v>2.6376070454716682E-3</v>
      </c>
      <c r="M11" s="32"/>
    </row>
    <row r="12" spans="1:13">
      <c r="A12" s="68"/>
      <c r="B12" s="12">
        <v>21</v>
      </c>
      <c r="C12" s="66" t="s">
        <v>14</v>
      </c>
      <c r="D12" s="66"/>
      <c r="E12" s="15">
        <f>VLOOKUP(C12,RA!B16:D42,3,0)</f>
        <v>2220023.3794999998</v>
      </c>
      <c r="F12" s="25">
        <f>VLOOKUP(C12,RA!B16:I45,8,0)</f>
        <v>-107045.0674</v>
      </c>
      <c r="G12" s="16">
        <f t="shared" si="0"/>
        <v>2327068.4468999999</v>
      </c>
      <c r="H12" s="27">
        <f>RA!J16</f>
        <v>-4.8217991030395799</v>
      </c>
      <c r="I12" s="20">
        <f>VLOOKUP(B12,RMS!B:D,3,FALSE)</f>
        <v>2220022.47446462</v>
      </c>
      <c r="J12" s="21">
        <f>VLOOKUP(B12,RMS!B:E,4,FALSE)</f>
        <v>2327068.44643333</v>
      </c>
      <c r="K12" s="22">
        <f t="shared" si="1"/>
        <v>0.9050353798083961</v>
      </c>
      <c r="L12" s="22">
        <f t="shared" si="2"/>
        <v>4.6666990965604782E-4</v>
      </c>
      <c r="M12" s="32"/>
    </row>
    <row r="13" spans="1:13">
      <c r="A13" s="68"/>
      <c r="B13" s="12">
        <v>22</v>
      </c>
      <c r="C13" s="66" t="s">
        <v>15</v>
      </c>
      <c r="D13" s="66"/>
      <c r="E13" s="15">
        <f>VLOOKUP(C13,RA!B16:D43,3,0)</f>
        <v>2008326.1805</v>
      </c>
      <c r="F13" s="25">
        <f>VLOOKUP(C13,RA!B17:I46,8,0)</f>
        <v>99531.920400000003</v>
      </c>
      <c r="G13" s="16">
        <f t="shared" si="0"/>
        <v>1908794.2601000001</v>
      </c>
      <c r="H13" s="27">
        <f>RA!J17</f>
        <v>4.9559638950292504</v>
      </c>
      <c r="I13" s="20">
        <f>VLOOKUP(B13,RMS!B:D,3,FALSE)</f>
        <v>2008326.22089915</v>
      </c>
      <c r="J13" s="21">
        <f>VLOOKUP(B13,RMS!B:E,4,FALSE)</f>
        <v>1908794.25972821</v>
      </c>
      <c r="K13" s="22">
        <f t="shared" si="1"/>
        <v>-4.0399149991571903E-2</v>
      </c>
      <c r="L13" s="22">
        <f t="shared" si="2"/>
        <v>3.7179002538323402E-4</v>
      </c>
      <c r="M13" s="32"/>
    </row>
    <row r="14" spans="1:13">
      <c r="A14" s="68"/>
      <c r="B14" s="12">
        <v>23</v>
      </c>
      <c r="C14" s="66" t="s">
        <v>16</v>
      </c>
      <c r="D14" s="66"/>
      <c r="E14" s="15">
        <f>VLOOKUP(C14,RA!B18:D43,3,0)</f>
        <v>4231932.4495000001</v>
      </c>
      <c r="F14" s="25">
        <f>VLOOKUP(C14,RA!B18:I47,8,0)</f>
        <v>149369.658</v>
      </c>
      <c r="G14" s="16">
        <f t="shared" si="0"/>
        <v>4082562.7915000003</v>
      </c>
      <c r="H14" s="27">
        <f>RA!J18</f>
        <v>3.5295851193855401</v>
      </c>
      <c r="I14" s="20">
        <f>VLOOKUP(B14,RMS!B:D,3,FALSE)</f>
        <v>4231933.7455230802</v>
      </c>
      <c r="J14" s="21">
        <f>VLOOKUP(B14,RMS!B:E,4,FALSE)</f>
        <v>4082562.7690777802</v>
      </c>
      <c r="K14" s="22">
        <f t="shared" si="1"/>
        <v>-1.2960230801254511</v>
      </c>
      <c r="L14" s="22">
        <f t="shared" si="2"/>
        <v>2.2422220092266798E-2</v>
      </c>
      <c r="M14" s="32"/>
    </row>
    <row r="15" spans="1:13">
      <c r="A15" s="68"/>
      <c r="B15" s="12">
        <v>24</v>
      </c>
      <c r="C15" s="66" t="s">
        <v>17</v>
      </c>
      <c r="D15" s="66"/>
      <c r="E15" s="15">
        <f>VLOOKUP(C15,RA!B18:D44,3,0)</f>
        <v>1655933.6035</v>
      </c>
      <c r="F15" s="25">
        <f>VLOOKUP(C15,RA!B19:I48,8,0)</f>
        <v>-34221.5193</v>
      </c>
      <c r="G15" s="16">
        <f t="shared" si="0"/>
        <v>1690155.1228</v>
      </c>
      <c r="H15" s="27">
        <f>RA!J19</f>
        <v>-2.0665997252346999</v>
      </c>
      <c r="I15" s="20">
        <f>VLOOKUP(B15,RMS!B:D,3,FALSE)</f>
        <v>1655933.4500726501</v>
      </c>
      <c r="J15" s="21">
        <f>VLOOKUP(B15,RMS!B:E,4,FALSE)</f>
        <v>1690155.1195777799</v>
      </c>
      <c r="K15" s="22">
        <f t="shared" si="1"/>
        <v>0.15342734986916184</v>
      </c>
      <c r="L15" s="22">
        <f t="shared" si="2"/>
        <v>3.2222201116383076E-3</v>
      </c>
      <c r="M15" s="32"/>
    </row>
    <row r="16" spans="1:13">
      <c r="A16" s="68"/>
      <c r="B16" s="12">
        <v>25</v>
      </c>
      <c r="C16" s="66" t="s">
        <v>18</v>
      </c>
      <c r="D16" s="66"/>
      <c r="E16" s="15">
        <f>VLOOKUP(C16,RA!B20:D45,3,0)</f>
        <v>3404004.4627999999</v>
      </c>
      <c r="F16" s="25">
        <f>VLOOKUP(C16,RA!B20:I49,8,0)</f>
        <v>-25275.3079</v>
      </c>
      <c r="G16" s="16">
        <f t="shared" si="0"/>
        <v>3429279.7706999998</v>
      </c>
      <c r="H16" s="27">
        <f>RA!J20</f>
        <v>-0.74251688492821599</v>
      </c>
      <c r="I16" s="20">
        <f>VLOOKUP(B16,RMS!B:D,3,FALSE)</f>
        <v>3404004.6609159</v>
      </c>
      <c r="J16" s="21">
        <f>VLOOKUP(B16,RMS!B:E,4,FALSE)</f>
        <v>3429279.7707000002</v>
      </c>
      <c r="K16" s="22">
        <f t="shared" si="1"/>
        <v>-0.19811590015888214</v>
      </c>
      <c r="L16" s="22">
        <f t="shared" si="2"/>
        <v>0</v>
      </c>
      <c r="M16" s="32"/>
    </row>
    <row r="17" spans="1:13">
      <c r="A17" s="68"/>
      <c r="B17" s="12">
        <v>26</v>
      </c>
      <c r="C17" s="66" t="s">
        <v>19</v>
      </c>
      <c r="D17" s="66"/>
      <c r="E17" s="15">
        <f>VLOOKUP(C17,RA!B20:D46,3,0)</f>
        <v>676606.25210000004</v>
      </c>
      <c r="F17" s="25">
        <f>VLOOKUP(C17,RA!B21:I50,8,0)</f>
        <v>54082.301899999999</v>
      </c>
      <c r="G17" s="16">
        <f t="shared" si="0"/>
        <v>622523.95020000008</v>
      </c>
      <c r="H17" s="27">
        <f>RA!J21</f>
        <v>7.9931720601374003</v>
      </c>
      <c r="I17" s="20">
        <f>VLOOKUP(B17,RMS!B:D,3,FALSE)</f>
        <v>676605.56296417105</v>
      </c>
      <c r="J17" s="21">
        <f>VLOOKUP(B17,RMS!B:E,4,FALSE)</f>
        <v>622523.94990453799</v>
      </c>
      <c r="K17" s="22">
        <f t="shared" si="1"/>
        <v>0.68913582898676395</v>
      </c>
      <c r="L17" s="22">
        <f t="shared" si="2"/>
        <v>2.9546208679676056E-4</v>
      </c>
      <c r="M17" s="32"/>
    </row>
    <row r="18" spans="1:13">
      <c r="A18" s="68"/>
      <c r="B18" s="12">
        <v>27</v>
      </c>
      <c r="C18" s="66" t="s">
        <v>20</v>
      </c>
      <c r="D18" s="66"/>
      <c r="E18" s="15">
        <f>VLOOKUP(C18,RA!B22:D47,3,0)</f>
        <v>2279541.6751000001</v>
      </c>
      <c r="F18" s="25">
        <f>VLOOKUP(C18,RA!B22:I51,8,0)</f>
        <v>126754.0422</v>
      </c>
      <c r="G18" s="16">
        <f t="shared" si="0"/>
        <v>2152787.6329000001</v>
      </c>
      <c r="H18" s="27">
        <f>RA!J22</f>
        <v>5.5605055869153803</v>
      </c>
      <c r="I18" s="20">
        <f>VLOOKUP(B18,RMS!B:D,3,FALSE)</f>
        <v>2279544.50246388</v>
      </c>
      <c r="J18" s="21">
        <f>VLOOKUP(B18,RMS!B:E,4,FALSE)</f>
        <v>2152787.6315103001</v>
      </c>
      <c r="K18" s="22">
        <f t="shared" si="1"/>
        <v>-2.8273638798855245</v>
      </c>
      <c r="L18" s="22">
        <f t="shared" si="2"/>
        <v>1.3896999880671501E-3</v>
      </c>
      <c r="M18" s="32"/>
    </row>
    <row r="19" spans="1:13">
      <c r="A19" s="68"/>
      <c r="B19" s="12">
        <v>29</v>
      </c>
      <c r="C19" s="66" t="s">
        <v>21</v>
      </c>
      <c r="D19" s="66"/>
      <c r="E19" s="15">
        <f>VLOOKUP(C19,RA!B22:D48,3,0)</f>
        <v>9521178.3132000007</v>
      </c>
      <c r="F19" s="25">
        <f>VLOOKUP(C19,RA!B23:I52,8,0)</f>
        <v>-1050313.9112</v>
      </c>
      <c r="G19" s="16">
        <f t="shared" si="0"/>
        <v>10571492.224400001</v>
      </c>
      <c r="H19" s="27">
        <f>RA!J23</f>
        <v>-11.031343775421799</v>
      </c>
      <c r="I19" s="20">
        <f>VLOOKUP(B19,RMS!B:D,3,FALSE)</f>
        <v>9521179.9915846195</v>
      </c>
      <c r="J19" s="21">
        <f>VLOOKUP(B19,RMS!B:E,4,FALSE)</f>
        <v>10571492.2025043</v>
      </c>
      <c r="K19" s="22">
        <f t="shared" si="1"/>
        <v>-1.6783846188336611</v>
      </c>
      <c r="L19" s="22">
        <f t="shared" si="2"/>
        <v>2.1895701065659523E-2</v>
      </c>
      <c r="M19" s="32"/>
    </row>
    <row r="20" spans="1:13">
      <c r="A20" s="68"/>
      <c r="B20" s="12">
        <v>31</v>
      </c>
      <c r="C20" s="66" t="s">
        <v>22</v>
      </c>
      <c r="D20" s="66"/>
      <c r="E20" s="15">
        <f>VLOOKUP(C20,RA!B24:D49,3,0)</f>
        <v>741878.27020000003</v>
      </c>
      <c r="F20" s="25">
        <f>VLOOKUP(C20,RA!B24:I53,8,0)</f>
        <v>90415.255699999994</v>
      </c>
      <c r="G20" s="16">
        <f t="shared" si="0"/>
        <v>651463.01450000005</v>
      </c>
      <c r="H20" s="27">
        <f>RA!J24</f>
        <v>12.1873438449175</v>
      </c>
      <c r="I20" s="20">
        <f>VLOOKUP(B20,RMS!B:D,3,FALSE)</f>
        <v>741878.63393472496</v>
      </c>
      <c r="J20" s="21">
        <f>VLOOKUP(B20,RMS!B:E,4,FALSE)</f>
        <v>651463.03075087303</v>
      </c>
      <c r="K20" s="22">
        <f t="shared" si="1"/>
        <v>-0.3637347249314189</v>
      </c>
      <c r="L20" s="22">
        <f t="shared" si="2"/>
        <v>-1.6250872984528542E-2</v>
      </c>
      <c r="M20" s="32"/>
    </row>
    <row r="21" spans="1:13">
      <c r="A21" s="68"/>
      <c r="B21" s="12">
        <v>32</v>
      </c>
      <c r="C21" s="66" t="s">
        <v>23</v>
      </c>
      <c r="D21" s="66"/>
      <c r="E21" s="15">
        <f>VLOOKUP(C21,RA!B24:D50,3,0)</f>
        <v>811888.25120000006</v>
      </c>
      <c r="F21" s="25">
        <f>VLOOKUP(C21,RA!B25:I54,8,0)</f>
        <v>37701.866699999999</v>
      </c>
      <c r="G21" s="16">
        <f t="shared" si="0"/>
        <v>774186.38450000004</v>
      </c>
      <c r="H21" s="27">
        <f>RA!J25</f>
        <v>4.6437261093845503</v>
      </c>
      <c r="I21" s="20">
        <f>VLOOKUP(B21,RMS!B:D,3,FALSE)</f>
        <v>811888.42471607996</v>
      </c>
      <c r="J21" s="21">
        <f>VLOOKUP(B21,RMS!B:E,4,FALSE)</f>
        <v>774186.39081002702</v>
      </c>
      <c r="K21" s="22">
        <f t="shared" si="1"/>
        <v>-0.17351607989985496</v>
      </c>
      <c r="L21" s="22">
        <f t="shared" si="2"/>
        <v>-6.3100269762799144E-3</v>
      </c>
      <c r="M21" s="32"/>
    </row>
    <row r="22" spans="1:13">
      <c r="A22" s="68"/>
      <c r="B22" s="12">
        <v>33</v>
      </c>
      <c r="C22" s="66" t="s">
        <v>24</v>
      </c>
      <c r="D22" s="66"/>
      <c r="E22" s="15">
        <f>VLOOKUP(C22,RA!B26:D51,3,0)</f>
        <v>1121112.9750999999</v>
      </c>
      <c r="F22" s="25">
        <f>VLOOKUP(C22,RA!B26:I55,8,0)</f>
        <v>197871.73939999999</v>
      </c>
      <c r="G22" s="16">
        <f t="shared" si="0"/>
        <v>923241.23569999996</v>
      </c>
      <c r="H22" s="27">
        <f>RA!J26</f>
        <v>17.649580710842301</v>
      </c>
      <c r="I22" s="20">
        <f>VLOOKUP(B22,RMS!B:D,3,FALSE)</f>
        <v>1121112.9578486299</v>
      </c>
      <c r="J22" s="21">
        <f>VLOOKUP(B22,RMS!B:E,4,FALSE)</f>
        <v>923241.34513717296</v>
      </c>
      <c r="K22" s="22">
        <f t="shared" si="1"/>
        <v>1.7251370009034872E-2</v>
      </c>
      <c r="L22" s="22">
        <f t="shared" si="2"/>
        <v>-0.10943717299960554</v>
      </c>
      <c r="M22" s="32"/>
    </row>
    <row r="23" spans="1:13">
      <c r="A23" s="68"/>
      <c r="B23" s="12">
        <v>34</v>
      </c>
      <c r="C23" s="66" t="s">
        <v>25</v>
      </c>
      <c r="D23" s="66"/>
      <c r="E23" s="15">
        <f>VLOOKUP(C23,RA!B26:D52,3,0)</f>
        <v>425349.2169</v>
      </c>
      <c r="F23" s="25">
        <f>VLOOKUP(C23,RA!B27:I56,8,0)</f>
        <v>98328.267800000001</v>
      </c>
      <c r="G23" s="16">
        <f t="shared" si="0"/>
        <v>327020.94909999997</v>
      </c>
      <c r="H23" s="27">
        <f>RA!J27</f>
        <v>23.117068021572699</v>
      </c>
      <c r="I23" s="20">
        <f>VLOOKUP(B23,RMS!B:D,3,FALSE)</f>
        <v>425348.96556482097</v>
      </c>
      <c r="J23" s="21">
        <f>VLOOKUP(B23,RMS!B:E,4,FALSE)</f>
        <v>327020.93505116901</v>
      </c>
      <c r="K23" s="22">
        <f t="shared" si="1"/>
        <v>0.25133517902577296</v>
      </c>
      <c r="L23" s="22">
        <f t="shared" si="2"/>
        <v>1.4048830955289304E-2</v>
      </c>
      <c r="M23" s="32"/>
    </row>
    <row r="24" spans="1:13">
      <c r="A24" s="68"/>
      <c r="B24" s="12">
        <v>35</v>
      </c>
      <c r="C24" s="66" t="s">
        <v>26</v>
      </c>
      <c r="D24" s="66"/>
      <c r="E24" s="15">
        <f>VLOOKUP(C24,RA!B28:D53,3,0)</f>
        <v>2162905.8642000002</v>
      </c>
      <c r="F24" s="25">
        <f>VLOOKUP(C24,RA!B28:I57,8,0)</f>
        <v>108305.07610000001</v>
      </c>
      <c r="G24" s="16">
        <f t="shared" si="0"/>
        <v>2054600.7881000002</v>
      </c>
      <c r="H24" s="27">
        <f>RA!J28</f>
        <v>5.0073874176701203</v>
      </c>
      <c r="I24" s="20">
        <f>VLOOKUP(B24,RMS!B:D,3,FALSE)</f>
        <v>2162905.9407079602</v>
      </c>
      <c r="J24" s="21">
        <f>VLOOKUP(B24,RMS!B:E,4,FALSE)</f>
        <v>2054600.79923717</v>
      </c>
      <c r="K24" s="22">
        <f t="shared" si="1"/>
        <v>-7.6507959980517626E-2</v>
      </c>
      <c r="L24" s="22">
        <f t="shared" si="2"/>
        <v>-1.1137169785797596E-2</v>
      </c>
      <c r="M24" s="32"/>
    </row>
    <row r="25" spans="1:13">
      <c r="A25" s="68"/>
      <c r="B25" s="12">
        <v>36</v>
      </c>
      <c r="C25" s="66" t="s">
        <v>27</v>
      </c>
      <c r="D25" s="66"/>
      <c r="E25" s="15">
        <f>VLOOKUP(C25,RA!B28:D54,3,0)</f>
        <v>1090984.5297999999</v>
      </c>
      <c r="F25" s="25">
        <f>VLOOKUP(C25,RA!B29:I58,8,0)</f>
        <v>184204.75380000001</v>
      </c>
      <c r="G25" s="16">
        <f t="shared" si="0"/>
        <v>906779.77599999984</v>
      </c>
      <c r="H25" s="27">
        <f>RA!J29</f>
        <v>16.8842681787402</v>
      </c>
      <c r="I25" s="20">
        <f>VLOOKUP(B25,RMS!B:D,3,FALSE)</f>
        <v>1090984.63427611</v>
      </c>
      <c r="J25" s="21">
        <f>VLOOKUP(B25,RMS!B:E,4,FALSE)</f>
        <v>906779.80262648303</v>
      </c>
      <c r="K25" s="22">
        <f t="shared" si="1"/>
        <v>-0.10447611007839441</v>
      </c>
      <c r="L25" s="22">
        <f t="shared" si="2"/>
        <v>-2.6626483188010752E-2</v>
      </c>
      <c r="M25" s="32"/>
    </row>
    <row r="26" spans="1:13">
      <c r="A26" s="68"/>
      <c r="B26" s="12">
        <v>37</v>
      </c>
      <c r="C26" s="66" t="s">
        <v>67</v>
      </c>
      <c r="D26" s="66"/>
      <c r="E26" s="15">
        <f>VLOOKUP(C26,RA!B30:D55,3,0)</f>
        <v>2373542.5959000001</v>
      </c>
      <c r="F26" s="25">
        <f>VLOOKUP(C26,RA!B30:I59,8,0)</f>
        <v>287659.04599999997</v>
      </c>
      <c r="G26" s="16">
        <f t="shared" si="0"/>
        <v>2085883.5499</v>
      </c>
      <c r="H26" s="27">
        <f>RA!J30</f>
        <v>12.1193968246829</v>
      </c>
      <c r="I26" s="20">
        <f>VLOOKUP(B26,RMS!B:D,3,FALSE)</f>
        <v>2373542.7351061902</v>
      </c>
      <c r="J26" s="21">
        <f>VLOOKUP(B26,RMS!B:E,4,FALSE)</f>
        <v>2085883.5740417601</v>
      </c>
      <c r="K26" s="22">
        <f t="shared" si="1"/>
        <v>-0.13920619012787938</v>
      </c>
      <c r="L26" s="22">
        <f t="shared" si="2"/>
        <v>-2.414176007732749E-2</v>
      </c>
      <c r="M26" s="32"/>
    </row>
    <row r="27" spans="1:13">
      <c r="A27" s="68"/>
      <c r="B27" s="12">
        <v>38</v>
      </c>
      <c r="C27" s="66" t="s">
        <v>29</v>
      </c>
      <c r="D27" s="66"/>
      <c r="E27" s="15">
        <f>VLOOKUP(C27,RA!B30:D56,3,0)</f>
        <v>6868071.9264000002</v>
      </c>
      <c r="F27" s="25">
        <f>VLOOKUP(C27,RA!B31:I60,8,0)</f>
        <v>-342753.80699999997</v>
      </c>
      <c r="G27" s="16">
        <f t="shared" si="0"/>
        <v>7210825.7334000003</v>
      </c>
      <c r="H27" s="27">
        <f>RA!J31</f>
        <v>-4.99053898492964</v>
      </c>
      <c r="I27" s="20">
        <f>VLOOKUP(B27,RMS!B:D,3,FALSE)</f>
        <v>6868072.52553894</v>
      </c>
      <c r="J27" s="21">
        <f>VLOOKUP(B27,RMS!B:E,4,FALSE)</f>
        <v>7210825.3863725699</v>
      </c>
      <c r="K27" s="22">
        <f t="shared" si="1"/>
        <v>-0.59913893975317478</v>
      </c>
      <c r="L27" s="22">
        <f t="shared" si="2"/>
        <v>0.34702743031084538</v>
      </c>
      <c r="M27" s="32"/>
    </row>
    <row r="28" spans="1:13">
      <c r="A28" s="68"/>
      <c r="B28" s="12">
        <v>39</v>
      </c>
      <c r="C28" s="66" t="s">
        <v>30</v>
      </c>
      <c r="D28" s="66"/>
      <c r="E28" s="15">
        <f>VLOOKUP(C28,RA!B32:D57,3,0)</f>
        <v>220631.65270000001</v>
      </c>
      <c r="F28" s="25">
        <f>VLOOKUP(C28,RA!B32:I61,8,0)</f>
        <v>42636.192499999997</v>
      </c>
      <c r="G28" s="16">
        <f t="shared" si="0"/>
        <v>177995.4602</v>
      </c>
      <c r="H28" s="27">
        <f>RA!J32</f>
        <v>19.324603690465899</v>
      </c>
      <c r="I28" s="20">
        <f>VLOOKUP(B28,RMS!B:D,3,FALSE)</f>
        <v>220631.49109924401</v>
      </c>
      <c r="J28" s="21">
        <f>VLOOKUP(B28,RMS!B:E,4,FALSE)</f>
        <v>177995.4932915</v>
      </c>
      <c r="K28" s="22">
        <f t="shared" si="1"/>
        <v>0.16160075599327683</v>
      </c>
      <c r="L28" s="22">
        <f t="shared" si="2"/>
        <v>-3.3091499994043261E-2</v>
      </c>
      <c r="M28" s="32"/>
    </row>
    <row r="29" spans="1:13">
      <c r="A29" s="68"/>
      <c r="B29" s="12">
        <v>40</v>
      </c>
      <c r="C29" s="66" t="s">
        <v>68</v>
      </c>
      <c r="D29" s="66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68"/>
      <c r="B30" s="12">
        <v>42</v>
      </c>
      <c r="C30" s="66" t="s">
        <v>31</v>
      </c>
      <c r="D30" s="66"/>
      <c r="E30" s="15">
        <f>VLOOKUP(C30,RA!B34:D60,3,0)</f>
        <v>528879.55799999996</v>
      </c>
      <c r="F30" s="25">
        <f>VLOOKUP(C30,RA!B34:I64,8,0)</f>
        <v>51859.938900000001</v>
      </c>
      <c r="G30" s="16">
        <f t="shared" si="0"/>
        <v>477019.61909999995</v>
      </c>
      <c r="H30" s="27">
        <f>RA!J34</f>
        <v>0</v>
      </c>
      <c r="I30" s="20">
        <f>VLOOKUP(B30,RMS!B:D,3,FALSE)</f>
        <v>528879.55599999998</v>
      </c>
      <c r="J30" s="21">
        <f>VLOOKUP(B30,RMS!B:E,4,FALSE)</f>
        <v>477019.5932</v>
      </c>
      <c r="K30" s="22">
        <f t="shared" si="1"/>
        <v>1.9999999785795808E-3</v>
      </c>
      <c r="L30" s="22">
        <f t="shared" si="2"/>
        <v>2.5899999949615449E-2</v>
      </c>
      <c r="M30" s="32"/>
    </row>
    <row r="31" spans="1:13" s="36" customFormat="1" ht="12" thickBot="1">
      <c r="A31" s="68"/>
      <c r="B31" s="12">
        <v>43</v>
      </c>
      <c r="C31" s="43" t="s">
        <v>76</v>
      </c>
      <c r="D31" s="42"/>
      <c r="E31" s="15">
        <f>VLOOKUP(C31,RA!B35:D61,3,0)</f>
        <v>0</v>
      </c>
      <c r="F31" s="25">
        <f>VLOOKUP(C31,RA!B35:I65,8,0)</f>
        <v>0</v>
      </c>
      <c r="G31" s="16">
        <f t="shared" si="0"/>
        <v>0</v>
      </c>
      <c r="H31" s="27">
        <f>RA!J35</f>
        <v>9.8056236274497905</v>
      </c>
      <c r="I31" s="20">
        <f>VLOOKUP(B31,RMS!B:D,3,FALSE)</f>
        <v>0</v>
      </c>
      <c r="J31" s="21">
        <f>VLOOKUP(B31,RMS!B:E,4,FALSE)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>
      <c r="A32" s="68"/>
      <c r="B32" s="12">
        <v>70</v>
      </c>
      <c r="C32" s="69" t="s">
        <v>64</v>
      </c>
      <c r="D32" s="70"/>
      <c r="E32" s="15">
        <f>VLOOKUP(C32,RA!B34:D61,3,0)</f>
        <v>498405.11</v>
      </c>
      <c r="F32" s="25">
        <f>VLOOKUP(C32,RA!B34:I65,8,0)</f>
        <v>13062.76</v>
      </c>
      <c r="G32" s="16">
        <f t="shared" si="0"/>
        <v>485342.35</v>
      </c>
      <c r="H32" s="27">
        <f>RA!J34</f>
        <v>0</v>
      </c>
      <c r="I32" s="20">
        <f>VLOOKUP(B32,RMS!B:D,3,FALSE)</f>
        <v>498405.11</v>
      </c>
      <c r="J32" s="21">
        <f>VLOOKUP(B32,RMS!B:E,4,FALSE)</f>
        <v>485342.35</v>
      </c>
      <c r="K32" s="22">
        <f t="shared" si="1"/>
        <v>0</v>
      </c>
      <c r="L32" s="22">
        <f t="shared" si="2"/>
        <v>0</v>
      </c>
    </row>
    <row r="33" spans="1:13">
      <c r="A33" s="68"/>
      <c r="B33" s="12">
        <v>71</v>
      </c>
      <c r="C33" s="66" t="s">
        <v>35</v>
      </c>
      <c r="D33" s="66"/>
      <c r="E33" s="15">
        <f>VLOOKUP(C33,RA!B34:D61,3,0)</f>
        <v>3408956.2</v>
      </c>
      <c r="F33" s="25">
        <f>VLOOKUP(C33,RA!B34:I65,8,0)</f>
        <v>-617999.01</v>
      </c>
      <c r="G33" s="16">
        <f t="shared" si="0"/>
        <v>4026955.21</v>
      </c>
      <c r="H33" s="27">
        <f>RA!J34</f>
        <v>0</v>
      </c>
      <c r="I33" s="20">
        <f>VLOOKUP(B33,RMS!B:D,3,FALSE)</f>
        <v>3408956.2</v>
      </c>
      <c r="J33" s="21">
        <f>VLOOKUP(B33,RMS!B:E,4,FALSE)</f>
        <v>4026955.21</v>
      </c>
      <c r="K33" s="22">
        <f t="shared" si="1"/>
        <v>0</v>
      </c>
      <c r="L33" s="22">
        <f t="shared" si="2"/>
        <v>0</v>
      </c>
      <c r="M33" s="32"/>
    </row>
    <row r="34" spans="1:13">
      <c r="A34" s="68"/>
      <c r="B34" s="12">
        <v>72</v>
      </c>
      <c r="C34" s="66" t="s">
        <v>36</v>
      </c>
      <c r="D34" s="66"/>
      <c r="E34" s="15">
        <f>VLOOKUP(C34,RA!B34:D62,3,0)</f>
        <v>2166004.2999999998</v>
      </c>
      <c r="F34" s="25">
        <f>VLOOKUP(C34,RA!B34:I66,8,0)</f>
        <v>-169799.31</v>
      </c>
      <c r="G34" s="16">
        <f t="shared" si="0"/>
        <v>2335803.61</v>
      </c>
      <c r="H34" s="27">
        <f>RA!J35</f>
        <v>9.8056236274497905</v>
      </c>
      <c r="I34" s="20">
        <f>VLOOKUP(B34,RMS!B:D,3,FALSE)</f>
        <v>2166004.2999999998</v>
      </c>
      <c r="J34" s="21">
        <f>VLOOKUP(B34,RMS!B:E,4,FALSE)</f>
        <v>2335803.61</v>
      </c>
      <c r="K34" s="22">
        <f t="shared" si="1"/>
        <v>0</v>
      </c>
      <c r="L34" s="22">
        <f t="shared" si="2"/>
        <v>0</v>
      </c>
      <c r="M34" s="32"/>
    </row>
    <row r="35" spans="1:13">
      <c r="A35" s="68"/>
      <c r="B35" s="12">
        <v>73</v>
      </c>
      <c r="C35" s="66" t="s">
        <v>37</v>
      </c>
      <c r="D35" s="66"/>
      <c r="E35" s="15">
        <f>VLOOKUP(C35,RA!B34:D63,3,0)</f>
        <v>2354098.91</v>
      </c>
      <c r="F35" s="25">
        <f>VLOOKUP(C35,RA!B34:I67,8,0)</f>
        <v>-507427.61</v>
      </c>
      <c r="G35" s="16">
        <f t="shared" si="0"/>
        <v>2861526.52</v>
      </c>
      <c r="H35" s="27">
        <f>RA!J34</f>
        <v>0</v>
      </c>
      <c r="I35" s="20">
        <f>VLOOKUP(B35,RMS!B:D,3,FALSE)</f>
        <v>2354098.91</v>
      </c>
      <c r="J35" s="21">
        <f>VLOOKUP(B35,RMS!B:E,4,FALSE)</f>
        <v>2861526.52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68"/>
      <c r="B36" s="12">
        <v>74</v>
      </c>
      <c r="C36" s="66" t="s">
        <v>65</v>
      </c>
      <c r="D36" s="66"/>
      <c r="E36" s="15">
        <f>VLOOKUP(C36,RA!B35:D64,3,0)</f>
        <v>0</v>
      </c>
      <c r="F36" s="25">
        <f>VLOOKUP(C36,RA!B35:I68,8,0)</f>
        <v>0</v>
      </c>
      <c r="G36" s="16">
        <f t="shared" si="0"/>
        <v>0</v>
      </c>
      <c r="H36" s="27">
        <f>RA!J35</f>
        <v>9.8056236274497905</v>
      </c>
      <c r="I36" s="20">
        <f>VLOOKUP(B36,RMS!B:D,3,FALSE)</f>
        <v>0</v>
      </c>
      <c r="J36" s="21">
        <f>VLOOKUP(B36,RMS!B:E,4,FALSE)</f>
        <v>0</v>
      </c>
      <c r="K36" s="22">
        <f t="shared" si="1"/>
        <v>0</v>
      </c>
      <c r="L36" s="22">
        <f t="shared" si="2"/>
        <v>0</v>
      </c>
    </row>
    <row r="37" spans="1:13" ht="11.25" customHeight="1">
      <c r="A37" s="68"/>
      <c r="B37" s="12">
        <v>75</v>
      </c>
      <c r="C37" s="66" t="s">
        <v>32</v>
      </c>
      <c r="D37" s="66"/>
      <c r="E37" s="15">
        <f>VLOOKUP(C37,RA!B8:D64,3,0)</f>
        <v>175616.23920000001</v>
      </c>
      <c r="F37" s="25">
        <f>VLOOKUP(C37,RA!B8:I68,8,0)</f>
        <v>13341.708000000001</v>
      </c>
      <c r="G37" s="16">
        <f t="shared" si="0"/>
        <v>162274.5312</v>
      </c>
      <c r="H37" s="27">
        <f>RA!J35</f>
        <v>9.8056236274497905</v>
      </c>
      <c r="I37" s="20">
        <f>VLOOKUP(B37,RMS!B:D,3,FALSE)</f>
        <v>175616.23931623899</v>
      </c>
      <c r="J37" s="21">
        <f>VLOOKUP(B37,RMS!B:E,4,FALSE)</f>
        <v>162274.53418803401</v>
      </c>
      <c r="K37" s="22">
        <f t="shared" si="1"/>
        <v>-1.1623898171819746E-4</v>
      </c>
      <c r="L37" s="22">
        <f t="shared" si="2"/>
        <v>-2.9880340152885765E-3</v>
      </c>
      <c r="M37" s="32"/>
    </row>
    <row r="38" spans="1:13">
      <c r="A38" s="68"/>
      <c r="B38" s="12">
        <v>76</v>
      </c>
      <c r="C38" s="66" t="s">
        <v>33</v>
      </c>
      <c r="D38" s="66"/>
      <c r="E38" s="15">
        <f>VLOOKUP(C38,RA!B8:D65,3,0)</f>
        <v>1196563.0895</v>
      </c>
      <c r="F38" s="25">
        <f>VLOOKUP(C38,RA!B8:I69,8,0)</f>
        <v>59070.414100000002</v>
      </c>
      <c r="G38" s="16">
        <f t="shared" si="0"/>
        <v>1137492.6754000001</v>
      </c>
      <c r="H38" s="27">
        <f>RA!J36</f>
        <v>0</v>
      </c>
      <c r="I38" s="20">
        <f>VLOOKUP(B38,RMS!B:D,3,FALSE)</f>
        <v>1196563.0649829099</v>
      </c>
      <c r="J38" s="21">
        <f>VLOOKUP(B38,RMS!B:E,4,FALSE)</f>
        <v>1137492.6711273501</v>
      </c>
      <c r="K38" s="22">
        <f t="shared" si="1"/>
        <v>2.4517090059816837E-2</v>
      </c>
      <c r="L38" s="22">
        <f t="shared" si="2"/>
        <v>4.2726499959826469E-3</v>
      </c>
      <c r="M38" s="32"/>
    </row>
    <row r="39" spans="1:13">
      <c r="A39" s="68"/>
      <c r="B39" s="12">
        <v>77</v>
      </c>
      <c r="C39" s="66" t="s">
        <v>38</v>
      </c>
      <c r="D39" s="66"/>
      <c r="E39" s="15">
        <f>VLOOKUP(C39,RA!B9:D66,3,0)</f>
        <v>1907959.16</v>
      </c>
      <c r="F39" s="25">
        <f>VLOOKUP(C39,RA!B9:I70,8,0)</f>
        <v>-412610.36</v>
      </c>
      <c r="G39" s="16">
        <f t="shared" si="0"/>
        <v>2320569.52</v>
      </c>
      <c r="H39" s="27">
        <f>RA!J37</f>
        <v>2.6209121331039298</v>
      </c>
      <c r="I39" s="20">
        <f>VLOOKUP(B39,RMS!B:D,3,FALSE)</f>
        <v>1907959.16</v>
      </c>
      <c r="J39" s="21">
        <f>VLOOKUP(B39,RMS!B:E,4,FALSE)</f>
        <v>2320569.52</v>
      </c>
      <c r="K39" s="22">
        <f t="shared" si="1"/>
        <v>0</v>
      </c>
      <c r="L39" s="22">
        <f t="shared" si="2"/>
        <v>0</v>
      </c>
      <c r="M39" s="32"/>
    </row>
    <row r="40" spans="1:13">
      <c r="A40" s="68"/>
      <c r="B40" s="12">
        <v>78</v>
      </c>
      <c r="C40" s="66" t="s">
        <v>39</v>
      </c>
      <c r="D40" s="66"/>
      <c r="E40" s="15">
        <f>VLOOKUP(C40,RA!B10:D67,3,0)</f>
        <v>682677.1</v>
      </c>
      <c r="F40" s="25">
        <f>VLOOKUP(C40,RA!B10:I71,8,0)</f>
        <v>66665.320000000007</v>
      </c>
      <c r="G40" s="16">
        <f t="shared" si="0"/>
        <v>616011.78</v>
      </c>
      <c r="H40" s="27">
        <f>RA!J38</f>
        <v>-18.128687309036099</v>
      </c>
      <c r="I40" s="20">
        <f>VLOOKUP(B40,RMS!B:D,3,FALSE)</f>
        <v>682677.1</v>
      </c>
      <c r="J40" s="21">
        <f>VLOOKUP(B40,RMS!B:E,4,FALSE)</f>
        <v>616011.78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68"/>
      <c r="B41" s="12">
        <v>9101</v>
      </c>
      <c r="C41" s="71" t="s">
        <v>70</v>
      </c>
      <c r="D41" s="72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-7.8392877613400902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68"/>
      <c r="B42" s="12">
        <v>99</v>
      </c>
      <c r="C42" s="66" t="s">
        <v>34</v>
      </c>
      <c r="D42" s="66"/>
      <c r="E42" s="15">
        <f>VLOOKUP(C42,RA!B8:D68,3,0)</f>
        <v>33390.8177</v>
      </c>
      <c r="F42" s="25">
        <f>VLOOKUP(C42,RA!B8:I72,8,0)</f>
        <v>2422.3537000000001</v>
      </c>
      <c r="G42" s="16">
        <f t="shared" si="0"/>
        <v>30968.464</v>
      </c>
      <c r="H42" s="27">
        <f>RA!J39</f>
        <v>-7.8392877613400902</v>
      </c>
      <c r="I42" s="20">
        <f>VLOOKUP(B42,RMS!B:D,3,FALSE)</f>
        <v>33390.8176386052</v>
      </c>
      <c r="J42" s="21">
        <f>VLOOKUP(B42,RMS!B:E,4,FALSE)</f>
        <v>30968.463626049499</v>
      </c>
      <c r="K42" s="22">
        <f t="shared" si="1"/>
        <v>6.1394799558911473E-5</v>
      </c>
      <c r="L42" s="22">
        <f t="shared" si="2"/>
        <v>3.7395050094346516E-4</v>
      </c>
      <c r="M42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7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4" width="13.140625" style="41" bestFit="1" customWidth="1"/>
    <col min="5" max="5" width="12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44" t="s">
        <v>45</v>
      </c>
      <c r="W1" s="78"/>
    </row>
    <row r="2" spans="1:23" ht="12.7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44"/>
      <c r="W2" s="78"/>
    </row>
    <row r="3" spans="1:23" ht="23.25" thickBo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45" t="s">
        <v>46</v>
      </c>
      <c r="W3" s="78"/>
    </row>
    <row r="4" spans="1:23" ht="12.75" thickTop="1" thickBo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W4" s="78"/>
    </row>
    <row r="5" spans="1:23" ht="22.5" thickTop="1" thickBot="1">
      <c r="A5" s="46"/>
      <c r="B5" s="47"/>
      <c r="C5" s="48"/>
      <c r="D5" s="49" t="s">
        <v>0</v>
      </c>
      <c r="E5" s="49" t="s">
        <v>72</v>
      </c>
      <c r="F5" s="49" t="s">
        <v>73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74</v>
      </c>
      <c r="Q5" s="49" t="s">
        <v>75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9" t="s">
        <v>4</v>
      </c>
      <c r="C6" s="80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81" t="s">
        <v>5</v>
      </c>
      <c r="B7" s="82"/>
      <c r="C7" s="83"/>
      <c r="D7" s="53">
        <v>58636337.006999999</v>
      </c>
      <c r="E7" s="84"/>
      <c r="F7" s="84"/>
      <c r="G7" s="53">
        <v>57400761.678300001</v>
      </c>
      <c r="H7" s="54">
        <v>2.1525416955696901</v>
      </c>
      <c r="I7" s="53">
        <v>-1021654.4387000001</v>
      </c>
      <c r="J7" s="54">
        <v>-1.7423571983666599</v>
      </c>
      <c r="K7" s="53">
        <v>-2138970.0668000001</v>
      </c>
      <c r="L7" s="54">
        <v>-3.7263792400312798</v>
      </c>
      <c r="M7" s="54">
        <v>-0.52236150727043895</v>
      </c>
      <c r="N7" s="53">
        <v>58636337.006999999</v>
      </c>
      <c r="O7" s="53">
        <v>6071009066.0851002</v>
      </c>
      <c r="P7" s="53">
        <v>1754995</v>
      </c>
      <c r="Q7" s="53">
        <v>1191349</v>
      </c>
      <c r="R7" s="54">
        <v>47.3115770441743</v>
      </c>
      <c r="S7" s="53">
        <v>33.411113425964203</v>
      </c>
      <c r="T7" s="53">
        <v>28.948403635122901</v>
      </c>
      <c r="U7" s="55">
        <v>13.356962199808899</v>
      </c>
    </row>
    <row r="8" spans="1:23" ht="12" thickBot="1">
      <c r="A8" s="73">
        <v>42644</v>
      </c>
      <c r="B8" s="69" t="s">
        <v>6</v>
      </c>
      <c r="C8" s="70"/>
      <c r="D8" s="56">
        <v>1325601.1894</v>
      </c>
      <c r="E8" s="59"/>
      <c r="F8" s="59"/>
      <c r="G8" s="56">
        <v>1901307.6675</v>
      </c>
      <c r="H8" s="57">
        <v>-30.2795012054513</v>
      </c>
      <c r="I8" s="56">
        <v>197144.32260000001</v>
      </c>
      <c r="J8" s="57">
        <v>14.872068928154199</v>
      </c>
      <c r="K8" s="56">
        <v>191639.82380000001</v>
      </c>
      <c r="L8" s="57">
        <v>10.079369429566601</v>
      </c>
      <c r="M8" s="57">
        <v>2.8723146843135001E-2</v>
      </c>
      <c r="N8" s="56">
        <v>1325601.1894</v>
      </c>
      <c r="O8" s="56">
        <v>224973525.28290001</v>
      </c>
      <c r="P8" s="56">
        <v>39040</v>
      </c>
      <c r="Q8" s="56">
        <v>24541</v>
      </c>
      <c r="R8" s="57">
        <v>59.080722056965897</v>
      </c>
      <c r="S8" s="56">
        <v>33.954948498975398</v>
      </c>
      <c r="T8" s="56">
        <v>27.9840940507722</v>
      </c>
      <c r="U8" s="58">
        <v>17.584637032753601</v>
      </c>
    </row>
    <row r="9" spans="1:23" ht="12" thickBot="1">
      <c r="A9" s="74"/>
      <c r="B9" s="69" t="s">
        <v>7</v>
      </c>
      <c r="C9" s="70"/>
      <c r="D9" s="56">
        <v>188168.6887</v>
      </c>
      <c r="E9" s="59"/>
      <c r="F9" s="59"/>
      <c r="G9" s="56">
        <v>374792.06359999999</v>
      </c>
      <c r="H9" s="57">
        <v>-49.793843847017897</v>
      </c>
      <c r="I9" s="56">
        <v>41436.588199999998</v>
      </c>
      <c r="J9" s="57">
        <v>22.020979412819798</v>
      </c>
      <c r="K9" s="56">
        <v>40447.728999999999</v>
      </c>
      <c r="L9" s="57">
        <v>10.792045224086801</v>
      </c>
      <c r="M9" s="57">
        <v>2.4447829938734001E-2</v>
      </c>
      <c r="N9" s="56">
        <v>188168.6887</v>
      </c>
      <c r="O9" s="56">
        <v>32160136.9023</v>
      </c>
      <c r="P9" s="56">
        <v>9802</v>
      </c>
      <c r="Q9" s="56">
        <v>4637</v>
      </c>
      <c r="R9" s="57">
        <v>111.38667241751099</v>
      </c>
      <c r="S9" s="56">
        <v>19.196968853295299</v>
      </c>
      <c r="T9" s="56">
        <v>17.870223894759501</v>
      </c>
      <c r="U9" s="58">
        <v>6.9112210822176898</v>
      </c>
    </row>
    <row r="10" spans="1:23" ht="12" thickBot="1">
      <c r="A10" s="74"/>
      <c r="B10" s="69" t="s">
        <v>8</v>
      </c>
      <c r="C10" s="70"/>
      <c r="D10" s="56">
        <v>343919.30369999999</v>
      </c>
      <c r="E10" s="59"/>
      <c r="F10" s="59"/>
      <c r="G10" s="56">
        <v>308604.1715</v>
      </c>
      <c r="H10" s="57">
        <v>11.4435044828939</v>
      </c>
      <c r="I10" s="56">
        <v>62082.232799999998</v>
      </c>
      <c r="J10" s="57">
        <v>18.0513952348991</v>
      </c>
      <c r="K10" s="56">
        <v>80315.143800000005</v>
      </c>
      <c r="L10" s="57">
        <v>26.025294282193499</v>
      </c>
      <c r="M10" s="57">
        <v>-0.22701709960706101</v>
      </c>
      <c r="N10" s="56">
        <v>343919.30369999999</v>
      </c>
      <c r="O10" s="56">
        <v>52104336.154399998</v>
      </c>
      <c r="P10" s="56">
        <v>178637</v>
      </c>
      <c r="Q10" s="56">
        <v>120507</v>
      </c>
      <c r="R10" s="57">
        <v>48.237861700979998</v>
      </c>
      <c r="S10" s="56">
        <v>1.9252411521689199</v>
      </c>
      <c r="T10" s="56">
        <v>1.46361091720813</v>
      </c>
      <c r="U10" s="58">
        <v>23.9777876366675</v>
      </c>
    </row>
    <row r="11" spans="1:23" ht="12" thickBot="1">
      <c r="A11" s="74"/>
      <c r="B11" s="69" t="s">
        <v>9</v>
      </c>
      <c r="C11" s="70"/>
      <c r="D11" s="56">
        <v>75254.779599999994</v>
      </c>
      <c r="E11" s="59"/>
      <c r="F11" s="59"/>
      <c r="G11" s="56">
        <v>59770.182099999998</v>
      </c>
      <c r="H11" s="57">
        <v>25.906893631498601</v>
      </c>
      <c r="I11" s="56">
        <v>17239.141599999999</v>
      </c>
      <c r="J11" s="57">
        <v>22.9077032603521</v>
      </c>
      <c r="K11" s="56">
        <v>12632.7857</v>
      </c>
      <c r="L11" s="57">
        <v>21.135598480969001</v>
      </c>
      <c r="M11" s="57">
        <v>0.36463500682988698</v>
      </c>
      <c r="N11" s="56">
        <v>75254.779599999994</v>
      </c>
      <c r="O11" s="56">
        <v>18361866.150199998</v>
      </c>
      <c r="P11" s="56">
        <v>3658</v>
      </c>
      <c r="Q11" s="56">
        <v>2574</v>
      </c>
      <c r="R11" s="57">
        <v>42.113442113442098</v>
      </c>
      <c r="S11" s="56">
        <v>20.572657080371801</v>
      </c>
      <c r="T11" s="56">
        <v>20.349839510489499</v>
      </c>
      <c r="U11" s="58">
        <v>1.0830762842728101</v>
      </c>
    </row>
    <row r="12" spans="1:23" ht="12" thickBot="1">
      <c r="A12" s="74"/>
      <c r="B12" s="69" t="s">
        <v>10</v>
      </c>
      <c r="C12" s="70"/>
      <c r="D12" s="56">
        <v>827344.33629999997</v>
      </c>
      <c r="E12" s="59"/>
      <c r="F12" s="59"/>
      <c r="G12" s="56">
        <v>755692.196</v>
      </c>
      <c r="H12" s="57">
        <v>9.4816567749761695</v>
      </c>
      <c r="I12" s="56">
        <v>68641.5435</v>
      </c>
      <c r="J12" s="57">
        <v>8.2966112763851907</v>
      </c>
      <c r="K12" s="56">
        <v>74448.257599999997</v>
      </c>
      <c r="L12" s="57">
        <v>9.8516642085317994</v>
      </c>
      <c r="M12" s="57">
        <v>-7.7996642059759994E-2</v>
      </c>
      <c r="N12" s="56">
        <v>827344.33629999997</v>
      </c>
      <c r="O12" s="56">
        <v>65544245.684900001</v>
      </c>
      <c r="P12" s="56">
        <v>4437</v>
      </c>
      <c r="Q12" s="56">
        <v>2114</v>
      </c>
      <c r="R12" s="57">
        <v>109.886471144749</v>
      </c>
      <c r="S12" s="56">
        <v>186.464804214559</v>
      </c>
      <c r="T12" s="56">
        <v>125.672292904447</v>
      </c>
      <c r="U12" s="58">
        <v>32.602673499799302</v>
      </c>
    </row>
    <row r="13" spans="1:23" ht="12" thickBot="1">
      <c r="A13" s="74"/>
      <c r="B13" s="69" t="s">
        <v>11</v>
      </c>
      <c r="C13" s="70"/>
      <c r="D13" s="56">
        <v>527711.00379999995</v>
      </c>
      <c r="E13" s="59"/>
      <c r="F13" s="59"/>
      <c r="G13" s="56">
        <v>659951.50269999995</v>
      </c>
      <c r="H13" s="57">
        <v>-20.037911628199399</v>
      </c>
      <c r="I13" s="56">
        <v>105481.5367</v>
      </c>
      <c r="J13" s="57">
        <v>19.988504302627199</v>
      </c>
      <c r="K13" s="56">
        <v>32297.2042</v>
      </c>
      <c r="L13" s="57">
        <v>4.8938753935501902</v>
      </c>
      <c r="M13" s="57">
        <v>2.2659649438015399</v>
      </c>
      <c r="N13" s="56">
        <v>527711.00379999995</v>
      </c>
      <c r="O13" s="56">
        <v>94365977.094999999</v>
      </c>
      <c r="P13" s="56">
        <v>21743</v>
      </c>
      <c r="Q13" s="56">
        <v>12410</v>
      </c>
      <c r="R13" s="57">
        <v>75.205479452054803</v>
      </c>
      <c r="S13" s="56">
        <v>24.2703860460838</v>
      </c>
      <c r="T13" s="56">
        <v>25.256746672038702</v>
      </c>
      <c r="U13" s="58">
        <v>-4.0640500076184196</v>
      </c>
    </row>
    <row r="14" spans="1:23" ht="12" thickBot="1">
      <c r="A14" s="74"/>
      <c r="B14" s="69" t="s">
        <v>12</v>
      </c>
      <c r="C14" s="70"/>
      <c r="D14" s="56">
        <v>296218.9841</v>
      </c>
      <c r="E14" s="59"/>
      <c r="F14" s="59"/>
      <c r="G14" s="56">
        <v>290532.07809999998</v>
      </c>
      <c r="H14" s="57">
        <v>1.9574107056235599</v>
      </c>
      <c r="I14" s="56">
        <v>47330.2071</v>
      </c>
      <c r="J14" s="57">
        <v>15.978114044176801</v>
      </c>
      <c r="K14" s="56">
        <v>59535.696000000004</v>
      </c>
      <c r="L14" s="57">
        <v>20.491952692228399</v>
      </c>
      <c r="M14" s="57">
        <v>-0.20501127424461499</v>
      </c>
      <c r="N14" s="56">
        <v>296218.9841</v>
      </c>
      <c r="O14" s="56">
        <v>39344565.692199998</v>
      </c>
      <c r="P14" s="56">
        <v>3901</v>
      </c>
      <c r="Q14" s="56">
        <v>3049</v>
      </c>
      <c r="R14" s="57">
        <v>27.9435880616596</v>
      </c>
      <c r="S14" s="56">
        <v>75.934115380671599</v>
      </c>
      <c r="T14" s="56">
        <v>69.640741029845898</v>
      </c>
      <c r="U14" s="58">
        <v>8.2879405643641704</v>
      </c>
    </row>
    <row r="15" spans="1:23" ht="12" thickBot="1">
      <c r="A15" s="74"/>
      <c r="B15" s="69" t="s">
        <v>13</v>
      </c>
      <c r="C15" s="70"/>
      <c r="D15" s="56">
        <v>285656.6384</v>
      </c>
      <c r="E15" s="59"/>
      <c r="F15" s="59"/>
      <c r="G15" s="56">
        <v>393932.28259999998</v>
      </c>
      <c r="H15" s="57">
        <v>-27.4858520061793</v>
      </c>
      <c r="I15" s="56">
        <v>23153.276399999999</v>
      </c>
      <c r="J15" s="57">
        <v>8.1052821071075094</v>
      </c>
      <c r="K15" s="56">
        <v>-230397.12549999999</v>
      </c>
      <c r="L15" s="57">
        <v>-58.486479955222599</v>
      </c>
      <c r="M15" s="57">
        <v>-1.1004929048040599</v>
      </c>
      <c r="N15" s="56">
        <v>285656.6384</v>
      </c>
      <c r="O15" s="56">
        <v>34726666.143100001</v>
      </c>
      <c r="P15" s="56">
        <v>9115</v>
      </c>
      <c r="Q15" s="56">
        <v>5595</v>
      </c>
      <c r="R15" s="57">
        <v>62.913315460232397</v>
      </c>
      <c r="S15" s="56">
        <v>31.339181393307701</v>
      </c>
      <c r="T15" s="56">
        <v>31.185408489722999</v>
      </c>
      <c r="U15" s="58">
        <v>0.49067300659486801</v>
      </c>
    </row>
    <row r="16" spans="1:23" ht="12" thickBot="1">
      <c r="A16" s="74"/>
      <c r="B16" s="69" t="s">
        <v>14</v>
      </c>
      <c r="C16" s="70"/>
      <c r="D16" s="56">
        <v>2220023.3794999998</v>
      </c>
      <c r="E16" s="59"/>
      <c r="F16" s="59"/>
      <c r="G16" s="56">
        <v>1787373.6814999999</v>
      </c>
      <c r="H16" s="57">
        <v>24.205889483440998</v>
      </c>
      <c r="I16" s="56">
        <v>-107045.0674</v>
      </c>
      <c r="J16" s="57">
        <v>-4.8217991030395799</v>
      </c>
      <c r="K16" s="56">
        <v>-12300.907300000001</v>
      </c>
      <c r="L16" s="57">
        <v>-0.68821128045685598</v>
      </c>
      <c r="M16" s="57">
        <v>7.7022090963972998</v>
      </c>
      <c r="N16" s="56">
        <v>2220023.3794999998</v>
      </c>
      <c r="O16" s="56">
        <v>319246100.44059998</v>
      </c>
      <c r="P16" s="56">
        <v>95624</v>
      </c>
      <c r="Q16" s="56">
        <v>62291</v>
      </c>
      <c r="R16" s="57">
        <v>53.511743269493202</v>
      </c>
      <c r="S16" s="56">
        <v>23.216173549527301</v>
      </c>
      <c r="T16" s="56">
        <v>23.399181348830499</v>
      </c>
      <c r="U16" s="58">
        <v>-0.78827718492348997</v>
      </c>
    </row>
    <row r="17" spans="1:21" ht="12" thickBot="1">
      <c r="A17" s="74"/>
      <c r="B17" s="69" t="s">
        <v>15</v>
      </c>
      <c r="C17" s="70"/>
      <c r="D17" s="56">
        <v>2008326.1805</v>
      </c>
      <c r="E17" s="59"/>
      <c r="F17" s="59"/>
      <c r="G17" s="56">
        <v>4093745.6705</v>
      </c>
      <c r="H17" s="57">
        <v>-50.941598669105701</v>
      </c>
      <c r="I17" s="56">
        <v>99531.920400000003</v>
      </c>
      <c r="J17" s="57">
        <v>4.9559638950292504</v>
      </c>
      <c r="K17" s="56">
        <v>-728739.1263</v>
      </c>
      <c r="L17" s="57">
        <v>-17.801279926874201</v>
      </c>
      <c r="M17" s="57">
        <v>-1.1365810024574201</v>
      </c>
      <c r="N17" s="56">
        <v>2008326.1805</v>
      </c>
      <c r="O17" s="56">
        <v>330155209.80180001</v>
      </c>
      <c r="P17" s="56">
        <v>18851</v>
      </c>
      <c r="Q17" s="56">
        <v>13679</v>
      </c>
      <c r="R17" s="57">
        <v>37.8097814167702</v>
      </c>
      <c r="S17" s="56">
        <v>106.536851121956</v>
      </c>
      <c r="T17" s="56">
        <v>156.93092751663099</v>
      </c>
      <c r="U17" s="58">
        <v>-47.302014151879803</v>
      </c>
    </row>
    <row r="18" spans="1:21" ht="12" thickBot="1">
      <c r="A18" s="74"/>
      <c r="B18" s="69" t="s">
        <v>16</v>
      </c>
      <c r="C18" s="70"/>
      <c r="D18" s="56">
        <v>4231932.4495000001</v>
      </c>
      <c r="E18" s="59"/>
      <c r="F18" s="59"/>
      <c r="G18" s="56">
        <v>2951871.3645000001</v>
      </c>
      <c r="H18" s="57">
        <v>43.364392513656199</v>
      </c>
      <c r="I18" s="56">
        <v>149369.658</v>
      </c>
      <c r="J18" s="57">
        <v>3.5295851193855401</v>
      </c>
      <c r="K18" s="56">
        <v>251995.37599999999</v>
      </c>
      <c r="L18" s="57">
        <v>8.5368007234517105</v>
      </c>
      <c r="M18" s="57">
        <v>-0.40725238545647002</v>
      </c>
      <c r="N18" s="56">
        <v>4231932.4495000001</v>
      </c>
      <c r="O18" s="56">
        <v>604312342.85290003</v>
      </c>
      <c r="P18" s="56">
        <v>156224</v>
      </c>
      <c r="Q18" s="56">
        <v>106984</v>
      </c>
      <c r="R18" s="57">
        <v>46.025573917595203</v>
      </c>
      <c r="S18" s="56">
        <v>27.088875265644202</v>
      </c>
      <c r="T18" s="56">
        <v>33.7097692785837</v>
      </c>
      <c r="U18" s="58">
        <v>-24.441376572531698</v>
      </c>
    </row>
    <row r="19" spans="1:21" ht="12" thickBot="1">
      <c r="A19" s="74"/>
      <c r="B19" s="69" t="s">
        <v>17</v>
      </c>
      <c r="C19" s="70"/>
      <c r="D19" s="56">
        <v>1655933.6035</v>
      </c>
      <c r="E19" s="59"/>
      <c r="F19" s="59"/>
      <c r="G19" s="56">
        <v>2083436.8114</v>
      </c>
      <c r="H19" s="57">
        <v>-20.519134804608399</v>
      </c>
      <c r="I19" s="56">
        <v>-34221.5193</v>
      </c>
      <c r="J19" s="57">
        <v>-2.0665997252346999</v>
      </c>
      <c r="K19" s="56">
        <v>-130484.3919</v>
      </c>
      <c r="L19" s="57">
        <v>-6.2629397342902298</v>
      </c>
      <c r="M19" s="57">
        <v>-0.73773476810754102</v>
      </c>
      <c r="N19" s="56">
        <v>1655933.6035</v>
      </c>
      <c r="O19" s="56">
        <v>179650622.02020001</v>
      </c>
      <c r="P19" s="56">
        <v>25168</v>
      </c>
      <c r="Q19" s="56">
        <v>16151</v>
      </c>
      <c r="R19" s="57">
        <v>55.829360411120099</v>
      </c>
      <c r="S19" s="56">
        <v>65.795200393356595</v>
      </c>
      <c r="T19" s="56">
        <v>64.847873363878406</v>
      </c>
      <c r="U19" s="58">
        <v>1.43981175498309</v>
      </c>
    </row>
    <row r="20" spans="1:21" ht="12" thickBot="1">
      <c r="A20" s="74"/>
      <c r="B20" s="69" t="s">
        <v>18</v>
      </c>
      <c r="C20" s="70"/>
      <c r="D20" s="56">
        <v>3404004.4627999999</v>
      </c>
      <c r="E20" s="59"/>
      <c r="F20" s="59"/>
      <c r="G20" s="56">
        <v>3015206.5196000002</v>
      </c>
      <c r="H20" s="57">
        <v>12.8945709248326</v>
      </c>
      <c r="I20" s="56">
        <v>-25275.3079</v>
      </c>
      <c r="J20" s="57">
        <v>-0.74251688492821599</v>
      </c>
      <c r="K20" s="56">
        <v>78042.899699999994</v>
      </c>
      <c r="L20" s="57">
        <v>2.5883102597679901</v>
      </c>
      <c r="M20" s="57">
        <v>-1.32386428486332</v>
      </c>
      <c r="N20" s="56">
        <v>3404004.4627999999</v>
      </c>
      <c r="O20" s="56">
        <v>352808678.54110003</v>
      </c>
      <c r="P20" s="56">
        <v>75377</v>
      </c>
      <c r="Q20" s="56">
        <v>53919</v>
      </c>
      <c r="R20" s="57">
        <v>39.7967321352399</v>
      </c>
      <c r="S20" s="56">
        <v>45.159723294904303</v>
      </c>
      <c r="T20" s="56">
        <v>30.783662896196098</v>
      </c>
      <c r="U20" s="58">
        <v>31.833809753059999</v>
      </c>
    </row>
    <row r="21" spans="1:21" ht="12" thickBot="1">
      <c r="A21" s="74"/>
      <c r="B21" s="69" t="s">
        <v>19</v>
      </c>
      <c r="C21" s="70"/>
      <c r="D21" s="56">
        <v>676606.25210000004</v>
      </c>
      <c r="E21" s="59"/>
      <c r="F21" s="59"/>
      <c r="G21" s="56">
        <v>576743.00749999995</v>
      </c>
      <c r="H21" s="57">
        <v>17.315033438008399</v>
      </c>
      <c r="I21" s="56">
        <v>54082.301899999999</v>
      </c>
      <c r="J21" s="57">
        <v>7.9931720601374003</v>
      </c>
      <c r="K21" s="56">
        <v>45898.132700000002</v>
      </c>
      <c r="L21" s="57">
        <v>7.9581602382929599</v>
      </c>
      <c r="M21" s="57">
        <v>0.178311593926783</v>
      </c>
      <c r="N21" s="56">
        <v>676606.25210000004</v>
      </c>
      <c r="O21" s="56">
        <v>113578295.55670001</v>
      </c>
      <c r="P21" s="56">
        <v>56520</v>
      </c>
      <c r="Q21" s="56">
        <v>43388</v>
      </c>
      <c r="R21" s="57">
        <v>30.266433115147102</v>
      </c>
      <c r="S21" s="56">
        <v>11.971094340056601</v>
      </c>
      <c r="T21" s="56">
        <v>12.1013987185397</v>
      </c>
      <c r="U21" s="58">
        <v>-1.08849178514163</v>
      </c>
    </row>
    <row r="22" spans="1:21" ht="12" thickBot="1">
      <c r="A22" s="74"/>
      <c r="B22" s="69" t="s">
        <v>20</v>
      </c>
      <c r="C22" s="70"/>
      <c r="D22" s="56">
        <v>2279541.6751000001</v>
      </c>
      <c r="E22" s="59"/>
      <c r="F22" s="59"/>
      <c r="G22" s="56">
        <v>1924927.8600999999</v>
      </c>
      <c r="H22" s="57">
        <v>18.422187259608702</v>
      </c>
      <c r="I22" s="56">
        <v>126754.0422</v>
      </c>
      <c r="J22" s="57">
        <v>5.5605055869153803</v>
      </c>
      <c r="K22" s="56">
        <v>221261.5569</v>
      </c>
      <c r="L22" s="57">
        <v>11.49453761288</v>
      </c>
      <c r="M22" s="57">
        <v>-0.42713029784343898</v>
      </c>
      <c r="N22" s="56">
        <v>2279541.6751000001</v>
      </c>
      <c r="O22" s="56">
        <v>405214719.2507</v>
      </c>
      <c r="P22" s="56">
        <v>125377</v>
      </c>
      <c r="Q22" s="56">
        <v>89027</v>
      </c>
      <c r="R22" s="57">
        <v>40.830309905983597</v>
      </c>
      <c r="S22" s="56">
        <v>18.181498002823499</v>
      </c>
      <c r="T22" s="56">
        <v>17.846963799746099</v>
      </c>
      <c r="U22" s="58">
        <v>1.83997051852045</v>
      </c>
    </row>
    <row r="23" spans="1:21" ht="12" thickBot="1">
      <c r="A23" s="74"/>
      <c r="B23" s="69" t="s">
        <v>21</v>
      </c>
      <c r="C23" s="70"/>
      <c r="D23" s="56">
        <v>9521178.3132000007</v>
      </c>
      <c r="E23" s="59"/>
      <c r="F23" s="59"/>
      <c r="G23" s="56">
        <v>9899488.4875000007</v>
      </c>
      <c r="H23" s="57">
        <v>-3.82151234154865</v>
      </c>
      <c r="I23" s="56">
        <v>-1050313.9112</v>
      </c>
      <c r="J23" s="57">
        <v>-11.031343775421799</v>
      </c>
      <c r="K23" s="56">
        <v>-915442.76300000004</v>
      </c>
      <c r="L23" s="57">
        <v>-9.2473743886456496</v>
      </c>
      <c r="M23" s="57">
        <v>0.147328870412404</v>
      </c>
      <c r="N23" s="56">
        <v>9521178.3132000007</v>
      </c>
      <c r="O23" s="56">
        <v>884694030.49510002</v>
      </c>
      <c r="P23" s="56">
        <v>186534</v>
      </c>
      <c r="Q23" s="56">
        <v>86079</v>
      </c>
      <c r="R23" s="57">
        <v>116.70093751089099</v>
      </c>
      <c r="S23" s="56">
        <v>51.0425890893885</v>
      </c>
      <c r="T23" s="56">
        <v>37.386557360099403</v>
      </c>
      <c r="U23" s="58">
        <v>26.754190907859101</v>
      </c>
    </row>
    <row r="24" spans="1:21" ht="12" thickBot="1">
      <c r="A24" s="74"/>
      <c r="B24" s="69" t="s">
        <v>22</v>
      </c>
      <c r="C24" s="70"/>
      <c r="D24" s="56">
        <v>741878.27020000003</v>
      </c>
      <c r="E24" s="59"/>
      <c r="F24" s="59"/>
      <c r="G24" s="56">
        <v>507468.98859999998</v>
      </c>
      <c r="H24" s="57">
        <v>46.191843613278898</v>
      </c>
      <c r="I24" s="56">
        <v>90415.255699999994</v>
      </c>
      <c r="J24" s="57">
        <v>12.1873438449175</v>
      </c>
      <c r="K24" s="56">
        <v>69118.864100000006</v>
      </c>
      <c r="L24" s="57">
        <v>13.6203128964953</v>
      </c>
      <c r="M24" s="57">
        <v>0.30811258080266901</v>
      </c>
      <c r="N24" s="56">
        <v>741878.27020000003</v>
      </c>
      <c r="O24" s="56">
        <v>86117195.355299994</v>
      </c>
      <c r="P24" s="56">
        <v>54006</v>
      </c>
      <c r="Q24" s="56">
        <v>39100</v>
      </c>
      <c r="R24" s="57">
        <v>38.1227621483376</v>
      </c>
      <c r="S24" s="56">
        <v>13.736960156278901</v>
      </c>
      <c r="T24" s="56">
        <v>12.257270248081801</v>
      </c>
      <c r="U24" s="58">
        <v>10.771596418446</v>
      </c>
    </row>
    <row r="25" spans="1:21" ht="12" thickBot="1">
      <c r="A25" s="74"/>
      <c r="B25" s="69" t="s">
        <v>23</v>
      </c>
      <c r="C25" s="70"/>
      <c r="D25" s="56">
        <v>811888.25120000006</v>
      </c>
      <c r="E25" s="59"/>
      <c r="F25" s="59"/>
      <c r="G25" s="56">
        <v>573133.0442</v>
      </c>
      <c r="H25" s="57">
        <v>41.657902892907401</v>
      </c>
      <c r="I25" s="56">
        <v>37701.866699999999</v>
      </c>
      <c r="J25" s="57">
        <v>4.6437261093845503</v>
      </c>
      <c r="K25" s="56">
        <v>47093.540699999998</v>
      </c>
      <c r="L25" s="57">
        <v>8.2168601473214409</v>
      </c>
      <c r="M25" s="57">
        <v>-0.199425948026032</v>
      </c>
      <c r="N25" s="56">
        <v>811888.25120000006</v>
      </c>
      <c r="O25" s="56">
        <v>100671805.27420001</v>
      </c>
      <c r="P25" s="56">
        <v>39951</v>
      </c>
      <c r="Q25" s="56">
        <v>25476</v>
      </c>
      <c r="R25" s="57">
        <v>56.818181818181799</v>
      </c>
      <c r="S25" s="56">
        <v>20.322100853545599</v>
      </c>
      <c r="T25" s="56">
        <v>17.858834200816499</v>
      </c>
      <c r="U25" s="58">
        <v>12.121122075326101</v>
      </c>
    </row>
    <row r="26" spans="1:21" ht="12" thickBot="1">
      <c r="A26" s="74"/>
      <c r="B26" s="69" t="s">
        <v>24</v>
      </c>
      <c r="C26" s="70"/>
      <c r="D26" s="56">
        <v>1121112.9750999999</v>
      </c>
      <c r="E26" s="59"/>
      <c r="F26" s="59"/>
      <c r="G26" s="56">
        <v>727600.77780000004</v>
      </c>
      <c r="H26" s="57">
        <v>54.0835316985006</v>
      </c>
      <c r="I26" s="56">
        <v>197871.73939999999</v>
      </c>
      <c r="J26" s="57">
        <v>17.649580710842301</v>
      </c>
      <c r="K26" s="56">
        <v>126094.9863</v>
      </c>
      <c r="L26" s="57">
        <v>17.330243472425298</v>
      </c>
      <c r="M26" s="57">
        <v>0.56922765294752997</v>
      </c>
      <c r="N26" s="56">
        <v>1121112.9750999999</v>
      </c>
      <c r="O26" s="56">
        <v>193240167.15650001</v>
      </c>
      <c r="P26" s="56">
        <v>69825</v>
      </c>
      <c r="Q26" s="56">
        <v>52403</v>
      </c>
      <c r="R26" s="57">
        <v>33.246188195332302</v>
      </c>
      <c r="S26" s="56">
        <v>16.056039743644799</v>
      </c>
      <c r="T26" s="56">
        <v>14.8649863442933</v>
      </c>
      <c r="U26" s="58">
        <v>7.4181019626772597</v>
      </c>
    </row>
    <row r="27" spans="1:21" ht="12" thickBot="1">
      <c r="A27" s="74"/>
      <c r="B27" s="69" t="s">
        <v>25</v>
      </c>
      <c r="C27" s="70"/>
      <c r="D27" s="56">
        <v>425349.2169</v>
      </c>
      <c r="E27" s="59"/>
      <c r="F27" s="59"/>
      <c r="G27" s="56">
        <v>328751.13059999997</v>
      </c>
      <c r="H27" s="57">
        <v>29.383347252281698</v>
      </c>
      <c r="I27" s="56">
        <v>98328.267800000001</v>
      </c>
      <c r="J27" s="57">
        <v>23.117068021572699</v>
      </c>
      <c r="K27" s="56">
        <v>68265.808699999994</v>
      </c>
      <c r="L27" s="57">
        <v>20.765193590485602</v>
      </c>
      <c r="M27" s="57">
        <v>0.440373587781141</v>
      </c>
      <c r="N27" s="56">
        <v>425349.2169</v>
      </c>
      <c r="O27" s="56">
        <v>70332670.802000001</v>
      </c>
      <c r="P27" s="56">
        <v>49231</v>
      </c>
      <c r="Q27" s="56">
        <v>36341</v>
      </c>
      <c r="R27" s="57">
        <v>35.469579813433903</v>
      </c>
      <c r="S27" s="56">
        <v>8.6398654689118697</v>
      </c>
      <c r="T27" s="56">
        <v>9.2669215404089105</v>
      </c>
      <c r="U27" s="58">
        <v>-7.2577064278758101</v>
      </c>
    </row>
    <row r="28" spans="1:21" ht="12" thickBot="1">
      <c r="A28" s="74"/>
      <c r="B28" s="69" t="s">
        <v>26</v>
      </c>
      <c r="C28" s="70"/>
      <c r="D28" s="56">
        <v>2162905.8642000002</v>
      </c>
      <c r="E28" s="59"/>
      <c r="F28" s="59"/>
      <c r="G28" s="56">
        <v>1638362.2549999999</v>
      </c>
      <c r="H28" s="57">
        <v>32.016338730899299</v>
      </c>
      <c r="I28" s="56">
        <v>108305.07610000001</v>
      </c>
      <c r="J28" s="57">
        <v>5.0073874176701203</v>
      </c>
      <c r="K28" s="56">
        <v>82300.374500000005</v>
      </c>
      <c r="L28" s="57">
        <v>5.0233319431544201</v>
      </c>
      <c r="M28" s="57">
        <v>0.31597306522584501</v>
      </c>
      <c r="N28" s="56">
        <v>2162905.8642000002</v>
      </c>
      <c r="O28" s="56">
        <v>291932568.74479997</v>
      </c>
      <c r="P28" s="56">
        <v>71928</v>
      </c>
      <c r="Q28" s="56">
        <v>59076</v>
      </c>
      <c r="R28" s="57">
        <v>21.755027422303499</v>
      </c>
      <c r="S28" s="56">
        <v>30.070429654654699</v>
      </c>
      <c r="T28" s="56">
        <v>29.3277253029995</v>
      </c>
      <c r="U28" s="58">
        <v>2.4698827392383498</v>
      </c>
    </row>
    <row r="29" spans="1:21" ht="12" thickBot="1">
      <c r="A29" s="74"/>
      <c r="B29" s="69" t="s">
        <v>27</v>
      </c>
      <c r="C29" s="70"/>
      <c r="D29" s="56">
        <v>1090984.5297999999</v>
      </c>
      <c r="E29" s="59"/>
      <c r="F29" s="59"/>
      <c r="G29" s="56">
        <v>1372083.1587</v>
      </c>
      <c r="H29" s="57">
        <v>-20.486996514579399</v>
      </c>
      <c r="I29" s="56">
        <v>184204.75380000001</v>
      </c>
      <c r="J29" s="57">
        <v>16.8842681787402</v>
      </c>
      <c r="K29" s="56">
        <v>130478.1541</v>
      </c>
      <c r="L29" s="57">
        <v>9.5094931580986302</v>
      </c>
      <c r="M29" s="57">
        <v>0.411767012421277</v>
      </c>
      <c r="N29" s="56">
        <v>1090984.5297999999</v>
      </c>
      <c r="O29" s="56">
        <v>209714458.1749</v>
      </c>
      <c r="P29" s="56">
        <v>146608</v>
      </c>
      <c r="Q29" s="56">
        <v>127422</v>
      </c>
      <c r="R29" s="57">
        <v>15.0570545117798</v>
      </c>
      <c r="S29" s="56">
        <v>7.4415074879952003</v>
      </c>
      <c r="T29" s="56">
        <v>7.6530739723124697</v>
      </c>
      <c r="U29" s="58">
        <v>-2.84305948302248</v>
      </c>
    </row>
    <row r="30" spans="1:21" ht="12" thickBot="1">
      <c r="A30" s="74"/>
      <c r="B30" s="69" t="s">
        <v>28</v>
      </c>
      <c r="C30" s="70"/>
      <c r="D30" s="56">
        <v>2373542.5959000001</v>
      </c>
      <c r="E30" s="59"/>
      <c r="F30" s="59"/>
      <c r="G30" s="56">
        <v>1743369.8824</v>
      </c>
      <c r="H30" s="57">
        <v>36.146816568408099</v>
      </c>
      <c r="I30" s="56">
        <v>287659.04599999997</v>
      </c>
      <c r="J30" s="57">
        <v>12.1193968246829</v>
      </c>
      <c r="K30" s="56">
        <v>168708.63939999999</v>
      </c>
      <c r="L30" s="57">
        <v>9.6771569305618694</v>
      </c>
      <c r="M30" s="57">
        <v>0.70506410947914999</v>
      </c>
      <c r="N30" s="56">
        <v>2373542.5959000001</v>
      </c>
      <c r="O30" s="56">
        <v>340509915.54229999</v>
      </c>
      <c r="P30" s="56">
        <v>128675</v>
      </c>
      <c r="Q30" s="56">
        <v>100917</v>
      </c>
      <c r="R30" s="57">
        <v>27.505772070117001</v>
      </c>
      <c r="S30" s="56">
        <v>18.446027557023498</v>
      </c>
      <c r="T30" s="56">
        <v>18.1129346532299</v>
      </c>
      <c r="U30" s="58">
        <v>1.80577039020414</v>
      </c>
    </row>
    <row r="31" spans="1:21" ht="12" thickBot="1">
      <c r="A31" s="74"/>
      <c r="B31" s="69" t="s">
        <v>29</v>
      </c>
      <c r="C31" s="70"/>
      <c r="D31" s="56">
        <v>6868071.9264000002</v>
      </c>
      <c r="E31" s="59"/>
      <c r="F31" s="59"/>
      <c r="G31" s="56">
        <v>4926120.8316000002</v>
      </c>
      <c r="H31" s="57">
        <v>39.421507534748301</v>
      </c>
      <c r="I31" s="56">
        <v>-342753.80699999997</v>
      </c>
      <c r="J31" s="57">
        <v>-4.99053898492964</v>
      </c>
      <c r="K31" s="56">
        <v>-249507.97760000001</v>
      </c>
      <c r="L31" s="57">
        <v>-5.0649991368352199</v>
      </c>
      <c r="M31" s="57">
        <v>0.37371882974213899</v>
      </c>
      <c r="N31" s="56">
        <v>6868071.9264000002</v>
      </c>
      <c r="O31" s="56">
        <v>353637625.245</v>
      </c>
      <c r="P31" s="56">
        <v>107588</v>
      </c>
      <c r="Q31" s="56">
        <v>52949</v>
      </c>
      <c r="R31" s="57">
        <v>103.191750552418</v>
      </c>
      <c r="S31" s="56">
        <v>63.836784087444698</v>
      </c>
      <c r="T31" s="56">
        <v>25.5485050425882</v>
      </c>
      <c r="U31" s="58">
        <v>59.978395829602903</v>
      </c>
    </row>
    <row r="32" spans="1:21" ht="12" thickBot="1">
      <c r="A32" s="74"/>
      <c r="B32" s="69" t="s">
        <v>30</v>
      </c>
      <c r="C32" s="70"/>
      <c r="D32" s="56">
        <v>220631.65270000001</v>
      </c>
      <c r="E32" s="59"/>
      <c r="F32" s="59"/>
      <c r="G32" s="56">
        <v>139049.5099</v>
      </c>
      <c r="H32" s="57">
        <v>58.671291152821198</v>
      </c>
      <c r="I32" s="56">
        <v>42636.192499999997</v>
      </c>
      <c r="J32" s="57">
        <v>19.324603690465899</v>
      </c>
      <c r="K32" s="56">
        <v>31876.8364</v>
      </c>
      <c r="L32" s="57">
        <v>22.924810323261699</v>
      </c>
      <c r="M32" s="57">
        <v>0.337528980761717</v>
      </c>
      <c r="N32" s="56">
        <v>220631.65270000001</v>
      </c>
      <c r="O32" s="56">
        <v>34367323.247199997</v>
      </c>
      <c r="P32" s="56">
        <v>36452</v>
      </c>
      <c r="Q32" s="56">
        <v>27090</v>
      </c>
      <c r="R32" s="57">
        <v>34.558877814691797</v>
      </c>
      <c r="S32" s="56">
        <v>6.0526624794249999</v>
      </c>
      <c r="T32" s="56">
        <v>5.51337002953119</v>
      </c>
      <c r="U32" s="58">
        <v>8.9100036839496397</v>
      </c>
    </row>
    <row r="33" spans="1:21" ht="12" thickBot="1">
      <c r="A33" s="74"/>
      <c r="B33" s="69" t="s">
        <v>69</v>
      </c>
      <c r="C33" s="7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6">
        <v>513.21709999999996</v>
      </c>
      <c r="P33" s="59"/>
      <c r="Q33" s="59"/>
      <c r="R33" s="59"/>
      <c r="S33" s="59"/>
      <c r="T33" s="59"/>
      <c r="U33" s="60"/>
    </row>
    <row r="34" spans="1:21" ht="12" thickBot="1">
      <c r="A34" s="74"/>
      <c r="B34" s="69" t="s">
        <v>78</v>
      </c>
      <c r="C34" s="7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6">
        <v>1</v>
      </c>
      <c r="P34" s="59"/>
      <c r="Q34" s="59"/>
      <c r="R34" s="59"/>
      <c r="S34" s="59"/>
      <c r="T34" s="59"/>
      <c r="U34" s="60"/>
    </row>
    <row r="35" spans="1:21" ht="12" thickBot="1">
      <c r="A35" s="74"/>
      <c r="B35" s="69" t="s">
        <v>31</v>
      </c>
      <c r="C35" s="70"/>
      <c r="D35" s="56">
        <v>528879.55799999996</v>
      </c>
      <c r="E35" s="59"/>
      <c r="F35" s="59"/>
      <c r="G35" s="56">
        <v>381477.65169999999</v>
      </c>
      <c r="H35" s="57">
        <v>38.639722574343402</v>
      </c>
      <c r="I35" s="56">
        <v>51859.938900000001</v>
      </c>
      <c r="J35" s="57">
        <v>9.8056236274497905</v>
      </c>
      <c r="K35" s="56">
        <v>25475.539400000001</v>
      </c>
      <c r="L35" s="57">
        <v>6.6781210606891204</v>
      </c>
      <c r="M35" s="57">
        <v>1.03567579416984</v>
      </c>
      <c r="N35" s="56">
        <v>528879.55799999996</v>
      </c>
      <c r="O35" s="56">
        <v>56789774.008900002</v>
      </c>
      <c r="P35" s="56">
        <v>31401</v>
      </c>
      <c r="Q35" s="56">
        <v>19751</v>
      </c>
      <c r="R35" s="57">
        <v>58.984355222520399</v>
      </c>
      <c r="S35" s="56">
        <v>16.842761631795199</v>
      </c>
      <c r="T35" s="56">
        <v>16.799749045617901</v>
      </c>
      <c r="U35" s="58">
        <v>0.25537727789263298</v>
      </c>
    </row>
    <row r="36" spans="1:21" ht="12" thickBot="1">
      <c r="A36" s="74"/>
      <c r="B36" s="69" t="s">
        <v>77</v>
      </c>
      <c r="C36" s="70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6">
        <v>434490.90740000003</v>
      </c>
      <c r="P36" s="59"/>
      <c r="Q36" s="59"/>
      <c r="R36" s="59"/>
      <c r="S36" s="59"/>
      <c r="T36" s="59"/>
      <c r="U36" s="60"/>
    </row>
    <row r="37" spans="1:21" ht="12" thickBot="1">
      <c r="A37" s="74"/>
      <c r="B37" s="69" t="s">
        <v>64</v>
      </c>
      <c r="C37" s="70"/>
      <c r="D37" s="56">
        <v>498405.11</v>
      </c>
      <c r="E37" s="59"/>
      <c r="F37" s="59"/>
      <c r="G37" s="56">
        <v>767196.74</v>
      </c>
      <c r="H37" s="57">
        <v>-35.0355542438827</v>
      </c>
      <c r="I37" s="56">
        <v>13062.76</v>
      </c>
      <c r="J37" s="57">
        <v>2.6209121331039298</v>
      </c>
      <c r="K37" s="56">
        <v>-42291.199999999997</v>
      </c>
      <c r="L37" s="57">
        <v>-5.51243218264979</v>
      </c>
      <c r="M37" s="57">
        <v>-1.3088765511501199</v>
      </c>
      <c r="N37" s="56">
        <v>498405.11</v>
      </c>
      <c r="O37" s="56">
        <v>54724247.009999998</v>
      </c>
      <c r="P37" s="56">
        <v>321</v>
      </c>
      <c r="Q37" s="56">
        <v>178</v>
      </c>
      <c r="R37" s="57">
        <v>80.337078651685403</v>
      </c>
      <c r="S37" s="56">
        <v>1552.6638940810001</v>
      </c>
      <c r="T37" s="56">
        <v>24068.797359550601</v>
      </c>
      <c r="U37" s="58">
        <v>-1450.16146451944</v>
      </c>
    </row>
    <row r="38" spans="1:21" ht="12" thickBot="1">
      <c r="A38" s="74"/>
      <c r="B38" s="69" t="s">
        <v>35</v>
      </c>
      <c r="C38" s="70"/>
      <c r="D38" s="56">
        <v>3408956.2</v>
      </c>
      <c r="E38" s="59"/>
      <c r="F38" s="59"/>
      <c r="G38" s="56">
        <v>4091371.23</v>
      </c>
      <c r="H38" s="57">
        <v>-16.679372064705099</v>
      </c>
      <c r="I38" s="56">
        <v>-617999.01</v>
      </c>
      <c r="J38" s="57">
        <v>-18.128687309036099</v>
      </c>
      <c r="K38" s="56">
        <v>-683598.34</v>
      </c>
      <c r="L38" s="57">
        <v>-16.708294153009401</v>
      </c>
      <c r="M38" s="57">
        <v>-9.5961804120237998E-2</v>
      </c>
      <c r="N38" s="56">
        <v>3408956.2</v>
      </c>
      <c r="O38" s="56">
        <v>111642875.02</v>
      </c>
      <c r="P38" s="56">
        <v>1213</v>
      </c>
      <c r="Q38" s="56">
        <v>378</v>
      </c>
      <c r="R38" s="57">
        <v>220.899470899471</v>
      </c>
      <c r="S38" s="56">
        <v>2810.35136026381</v>
      </c>
      <c r="T38" s="56">
        <v>2496.5993386243399</v>
      </c>
      <c r="U38" s="58">
        <v>11.1641564138805</v>
      </c>
    </row>
    <row r="39" spans="1:21" ht="12" thickBot="1">
      <c r="A39" s="74"/>
      <c r="B39" s="69" t="s">
        <v>36</v>
      </c>
      <c r="C39" s="70"/>
      <c r="D39" s="56">
        <v>2166004.2999999998</v>
      </c>
      <c r="E39" s="59"/>
      <c r="F39" s="59"/>
      <c r="G39" s="56">
        <v>2362804.21</v>
      </c>
      <c r="H39" s="57">
        <v>-8.3290824168626401</v>
      </c>
      <c r="I39" s="56">
        <v>-169799.31</v>
      </c>
      <c r="J39" s="57">
        <v>-7.8392877613400902</v>
      </c>
      <c r="K39" s="56">
        <v>-178415.06</v>
      </c>
      <c r="L39" s="57">
        <v>-7.5509879000935101</v>
      </c>
      <c r="M39" s="57">
        <v>-4.8290486240343003E-2</v>
      </c>
      <c r="N39" s="56">
        <v>2166004.2999999998</v>
      </c>
      <c r="O39" s="56">
        <v>100465934.23</v>
      </c>
      <c r="P39" s="56">
        <v>678</v>
      </c>
      <c r="Q39" s="56">
        <v>319</v>
      </c>
      <c r="R39" s="57">
        <v>112.539184952978</v>
      </c>
      <c r="S39" s="56">
        <v>3194.6966076696199</v>
      </c>
      <c r="T39" s="56">
        <v>3052.67435736677</v>
      </c>
      <c r="U39" s="58">
        <v>4.44556299843582</v>
      </c>
    </row>
    <row r="40" spans="1:21" ht="12" thickBot="1">
      <c r="A40" s="74"/>
      <c r="B40" s="69" t="s">
        <v>37</v>
      </c>
      <c r="C40" s="70"/>
      <c r="D40" s="56">
        <v>2354098.91</v>
      </c>
      <c r="E40" s="59"/>
      <c r="F40" s="59"/>
      <c r="G40" s="56">
        <v>2410358.73</v>
      </c>
      <c r="H40" s="57">
        <v>-2.3340849351498698</v>
      </c>
      <c r="I40" s="56">
        <v>-507427.61</v>
      </c>
      <c r="J40" s="57">
        <v>-21.555067539621799</v>
      </c>
      <c r="K40" s="56">
        <v>-554523.29</v>
      </c>
      <c r="L40" s="57">
        <v>-23.005840711519301</v>
      </c>
      <c r="M40" s="57">
        <v>-8.4930030621437003E-2</v>
      </c>
      <c r="N40" s="56">
        <v>2354098.91</v>
      </c>
      <c r="O40" s="56">
        <v>81134008.010000005</v>
      </c>
      <c r="P40" s="56">
        <v>862</v>
      </c>
      <c r="Q40" s="56">
        <v>240</v>
      </c>
      <c r="R40" s="57">
        <v>259.16666666666703</v>
      </c>
      <c r="S40" s="56">
        <v>2730.97321345708</v>
      </c>
      <c r="T40" s="56">
        <v>2503.7229166666698</v>
      </c>
      <c r="U40" s="58">
        <v>8.32122027673568</v>
      </c>
    </row>
    <row r="41" spans="1:21" ht="12" thickBot="1">
      <c r="A41" s="74"/>
      <c r="B41" s="69" t="s">
        <v>66</v>
      </c>
      <c r="C41" s="70"/>
      <c r="D41" s="59"/>
      <c r="E41" s="59"/>
      <c r="F41" s="59"/>
      <c r="G41" s="56">
        <v>3.69</v>
      </c>
      <c r="H41" s="59"/>
      <c r="I41" s="59"/>
      <c r="J41" s="59"/>
      <c r="K41" s="56">
        <v>3.69</v>
      </c>
      <c r="L41" s="57">
        <v>100</v>
      </c>
      <c r="M41" s="59"/>
      <c r="N41" s="59"/>
      <c r="O41" s="56">
        <v>1377.88</v>
      </c>
      <c r="P41" s="59"/>
      <c r="Q41" s="59"/>
      <c r="R41" s="59"/>
      <c r="S41" s="59"/>
      <c r="T41" s="59"/>
      <c r="U41" s="60"/>
    </row>
    <row r="42" spans="1:21" ht="12" thickBot="1">
      <c r="A42" s="74"/>
      <c r="B42" s="69" t="s">
        <v>32</v>
      </c>
      <c r="C42" s="70"/>
      <c r="D42" s="56">
        <v>175616.23920000001</v>
      </c>
      <c r="E42" s="59"/>
      <c r="F42" s="59"/>
      <c r="G42" s="56">
        <v>618923.07790000003</v>
      </c>
      <c r="H42" s="57">
        <v>-71.625514466860096</v>
      </c>
      <c r="I42" s="56">
        <v>13341.708000000001</v>
      </c>
      <c r="J42" s="57">
        <v>7.5970810334947698</v>
      </c>
      <c r="K42" s="56">
        <v>37431.429499999998</v>
      </c>
      <c r="L42" s="57">
        <v>6.0478322487189304</v>
      </c>
      <c r="M42" s="57">
        <v>-0.64356936995954195</v>
      </c>
      <c r="N42" s="56">
        <v>175616.23920000001</v>
      </c>
      <c r="O42" s="56">
        <v>19390062.2916</v>
      </c>
      <c r="P42" s="56">
        <v>214</v>
      </c>
      <c r="Q42" s="56">
        <v>100</v>
      </c>
      <c r="R42" s="57">
        <v>114</v>
      </c>
      <c r="S42" s="56">
        <v>820.63663177570095</v>
      </c>
      <c r="T42" s="56">
        <v>455.47008599999998</v>
      </c>
      <c r="U42" s="58">
        <v>44.497958248043403</v>
      </c>
    </row>
    <row r="43" spans="1:21" ht="12" thickBot="1">
      <c r="A43" s="74"/>
      <c r="B43" s="69" t="s">
        <v>33</v>
      </c>
      <c r="C43" s="70"/>
      <c r="D43" s="56">
        <v>1196563.0895</v>
      </c>
      <c r="E43" s="59"/>
      <c r="F43" s="59"/>
      <c r="G43" s="56">
        <v>948853.96719999996</v>
      </c>
      <c r="H43" s="57">
        <v>26.106137599969301</v>
      </c>
      <c r="I43" s="56">
        <v>59070.414100000002</v>
      </c>
      <c r="J43" s="57">
        <v>4.9366735960979202</v>
      </c>
      <c r="K43" s="56">
        <v>4572.9666999999999</v>
      </c>
      <c r="L43" s="57">
        <v>0.48194631187499798</v>
      </c>
      <c r="M43" s="57">
        <v>11.9173068546508</v>
      </c>
      <c r="N43" s="56">
        <v>1196563.0895</v>
      </c>
      <c r="O43" s="56">
        <v>129422382.87909999</v>
      </c>
      <c r="P43" s="56">
        <v>4532</v>
      </c>
      <c r="Q43" s="56">
        <v>2174</v>
      </c>
      <c r="R43" s="57">
        <v>108.463661453542</v>
      </c>
      <c r="S43" s="56">
        <v>264.02539485878202</v>
      </c>
      <c r="T43" s="56">
        <v>475.186516927323</v>
      </c>
      <c r="U43" s="58">
        <v>-79.977580255673402</v>
      </c>
    </row>
    <row r="44" spans="1:21" ht="12" thickBot="1">
      <c r="A44" s="74"/>
      <c r="B44" s="69" t="s">
        <v>38</v>
      </c>
      <c r="C44" s="70"/>
      <c r="D44" s="56">
        <v>1907959.16</v>
      </c>
      <c r="E44" s="59"/>
      <c r="F44" s="59"/>
      <c r="G44" s="56">
        <v>2082806.75</v>
      </c>
      <c r="H44" s="57">
        <v>-8.39480619121289</v>
      </c>
      <c r="I44" s="56">
        <v>-412610.36</v>
      </c>
      <c r="J44" s="57">
        <v>-21.6257438130908</v>
      </c>
      <c r="K44" s="56">
        <v>-375720.83</v>
      </c>
      <c r="L44" s="57">
        <v>-18.039159417934499</v>
      </c>
      <c r="M44" s="57">
        <v>9.8183350654260995E-2</v>
      </c>
      <c r="N44" s="56">
        <v>1907959.16</v>
      </c>
      <c r="O44" s="56">
        <v>54304965.399999999</v>
      </c>
      <c r="P44" s="56">
        <v>1068</v>
      </c>
      <c r="Q44" s="56">
        <v>310</v>
      </c>
      <c r="R44" s="57">
        <v>244.51612903225799</v>
      </c>
      <c r="S44" s="56">
        <v>1786.47861423221</v>
      </c>
      <c r="T44" s="56">
        <v>1621.71506451613</v>
      </c>
      <c r="U44" s="58">
        <v>9.2228111998358706</v>
      </c>
    </row>
    <row r="45" spans="1:21" ht="12" thickBot="1">
      <c r="A45" s="74"/>
      <c r="B45" s="69" t="s">
        <v>39</v>
      </c>
      <c r="C45" s="70"/>
      <c r="D45" s="56">
        <v>682677.1</v>
      </c>
      <c r="E45" s="59"/>
      <c r="F45" s="59"/>
      <c r="G45" s="56">
        <v>600006.16</v>
      </c>
      <c r="H45" s="57">
        <v>13.778348542288301</v>
      </c>
      <c r="I45" s="56">
        <v>66665.320000000007</v>
      </c>
      <c r="J45" s="57">
        <v>9.76527848964027</v>
      </c>
      <c r="K45" s="56">
        <v>76510.7</v>
      </c>
      <c r="L45" s="57">
        <v>12.751652416368501</v>
      </c>
      <c r="M45" s="57">
        <v>-0.12867977942954401</v>
      </c>
      <c r="N45" s="56">
        <v>682677.1</v>
      </c>
      <c r="O45" s="56">
        <v>23940227.030000001</v>
      </c>
      <c r="P45" s="56">
        <v>414</v>
      </c>
      <c r="Q45" s="56">
        <v>158</v>
      </c>
      <c r="R45" s="57">
        <v>162.02531645569599</v>
      </c>
      <c r="S45" s="56">
        <v>1648.9785024154601</v>
      </c>
      <c r="T45" s="56">
        <v>1747.44740506329</v>
      </c>
      <c r="U45" s="58">
        <v>-5.9715091799919104</v>
      </c>
    </row>
    <row r="46" spans="1:21" ht="12" thickBot="1">
      <c r="A46" s="74"/>
      <c r="B46" s="69" t="s">
        <v>71</v>
      </c>
      <c r="C46" s="70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6">
        <v>-5687.4357</v>
      </c>
      <c r="P46" s="59"/>
      <c r="Q46" s="59"/>
      <c r="R46" s="59"/>
      <c r="S46" s="59"/>
      <c r="T46" s="59"/>
      <c r="U46" s="60"/>
    </row>
    <row r="47" spans="1:21" ht="12" thickBot="1">
      <c r="A47" s="75"/>
      <c r="B47" s="69" t="s">
        <v>34</v>
      </c>
      <c r="C47" s="70"/>
      <c r="D47" s="61">
        <v>33390.8177</v>
      </c>
      <c r="E47" s="62"/>
      <c r="F47" s="62"/>
      <c r="G47" s="61">
        <v>103644.34600000001</v>
      </c>
      <c r="H47" s="63">
        <v>-67.783271361469204</v>
      </c>
      <c r="I47" s="61">
        <v>2422.3537000000001</v>
      </c>
      <c r="J47" s="63">
        <v>7.2545504029390697</v>
      </c>
      <c r="K47" s="61">
        <v>6004.8095999999996</v>
      </c>
      <c r="L47" s="63">
        <v>5.7936682817217999</v>
      </c>
      <c r="M47" s="63">
        <v>-0.59659775057647102</v>
      </c>
      <c r="N47" s="61">
        <v>33390.8177</v>
      </c>
      <c r="O47" s="61">
        <v>6998847.0303999996</v>
      </c>
      <c r="P47" s="61">
        <v>20</v>
      </c>
      <c r="Q47" s="61">
        <v>22</v>
      </c>
      <c r="R47" s="63">
        <v>-9.0909090909090899</v>
      </c>
      <c r="S47" s="61">
        <v>1669.5408849999999</v>
      </c>
      <c r="T47" s="61">
        <v>8808.9821363636402</v>
      </c>
      <c r="U47" s="64">
        <v>-427.62901558793698</v>
      </c>
    </row>
  </sheetData>
  <mergeCells count="45">
    <mergeCell ref="B18:C18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28:C28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8:A47"/>
    <mergeCell ref="B47:C47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workbookViewId="0">
      <selection activeCell="B34" sqref="B34:E39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79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165728.71900000001</v>
      </c>
      <c r="D2" s="37">
        <v>1325601.98274444</v>
      </c>
      <c r="E2" s="37">
        <v>1128456.8870829099</v>
      </c>
      <c r="F2" s="37">
        <v>197144.73668717901</v>
      </c>
      <c r="G2" s="37">
        <v>1128456.8870829099</v>
      </c>
      <c r="H2" s="37">
        <v>0.148720952925879</v>
      </c>
    </row>
    <row r="3" spans="1:8">
      <c r="A3" s="37">
        <v>2</v>
      </c>
      <c r="B3" s="37">
        <v>13</v>
      </c>
      <c r="C3" s="37">
        <v>17901</v>
      </c>
      <c r="D3" s="37">
        <v>188168.76424529901</v>
      </c>
      <c r="E3" s="37">
        <v>146732.08075641</v>
      </c>
      <c r="F3" s="37">
        <v>41436.281779487203</v>
      </c>
      <c r="G3" s="37">
        <v>146732.08075641</v>
      </c>
      <c r="H3" s="37">
        <v>0.220208547393732</v>
      </c>
    </row>
    <row r="4" spans="1:8">
      <c r="A4" s="37">
        <v>3</v>
      </c>
      <c r="B4" s="37">
        <v>14</v>
      </c>
      <c r="C4" s="37">
        <v>210406</v>
      </c>
      <c r="D4" s="37">
        <v>343922.51842259301</v>
      </c>
      <c r="E4" s="37">
        <v>281837.07132197497</v>
      </c>
      <c r="F4" s="37">
        <v>62062.747985573798</v>
      </c>
      <c r="G4" s="37">
        <v>281837.07132197497</v>
      </c>
      <c r="H4" s="37">
        <v>0.18046752135705901</v>
      </c>
    </row>
    <row r="5" spans="1:8">
      <c r="A5" s="37">
        <v>4</v>
      </c>
      <c r="B5" s="37">
        <v>15</v>
      </c>
      <c r="C5" s="37">
        <v>4718</v>
      </c>
      <c r="D5" s="37">
        <v>75254.852750465201</v>
      </c>
      <c r="E5" s="37">
        <v>58015.637748748202</v>
      </c>
      <c r="F5" s="37">
        <v>17239.215001716999</v>
      </c>
      <c r="G5" s="37">
        <v>58015.637748748202</v>
      </c>
      <c r="H5" s="37">
        <v>0.22907778530747799</v>
      </c>
    </row>
    <row r="6" spans="1:8">
      <c r="A6" s="37">
        <v>5</v>
      </c>
      <c r="B6" s="37">
        <v>16</v>
      </c>
      <c r="C6" s="37">
        <v>9669</v>
      </c>
      <c r="D6" s="37">
        <v>827344.34051025601</v>
      </c>
      <c r="E6" s="37">
        <v>758702.78818974399</v>
      </c>
      <c r="F6" s="37">
        <v>68641.552320512797</v>
      </c>
      <c r="G6" s="37">
        <v>758702.78818974399</v>
      </c>
      <c r="H6" s="37">
        <v>8.2966123002882697E-2</v>
      </c>
    </row>
    <row r="7" spans="1:8">
      <c r="A7" s="37">
        <v>6</v>
      </c>
      <c r="B7" s="37">
        <v>17</v>
      </c>
      <c r="C7" s="37">
        <v>43772</v>
      </c>
      <c r="D7" s="37">
        <v>527711.56968205096</v>
      </c>
      <c r="E7" s="37">
        <v>422229.46328205097</v>
      </c>
      <c r="F7" s="37">
        <v>105477.773066667</v>
      </c>
      <c r="G7" s="37">
        <v>422229.46328205097</v>
      </c>
      <c r="H7" s="37">
        <v>0.19987933801416599</v>
      </c>
    </row>
    <row r="8" spans="1:8">
      <c r="A8" s="37">
        <v>7</v>
      </c>
      <c r="B8" s="37">
        <v>18</v>
      </c>
      <c r="C8" s="37">
        <v>204330</v>
      </c>
      <c r="D8" s="37">
        <v>296218.96904017101</v>
      </c>
      <c r="E8" s="37">
        <v>248888.79389914501</v>
      </c>
      <c r="F8" s="37">
        <v>47330.175141025597</v>
      </c>
      <c r="G8" s="37">
        <v>248888.79389914501</v>
      </c>
      <c r="H8" s="37">
        <v>0.15978104067537599</v>
      </c>
    </row>
    <row r="9" spans="1:8">
      <c r="A9" s="37">
        <v>8</v>
      </c>
      <c r="B9" s="37">
        <v>19</v>
      </c>
      <c r="C9" s="37">
        <v>84250</v>
      </c>
      <c r="D9" s="37">
        <v>285656.99802051298</v>
      </c>
      <c r="E9" s="37">
        <v>262503.35936239298</v>
      </c>
      <c r="F9" s="37">
        <v>23153.6386581197</v>
      </c>
      <c r="G9" s="37">
        <v>262503.35936239298</v>
      </c>
      <c r="H9" s="37">
        <v>8.1053987189408899E-2</v>
      </c>
    </row>
    <row r="10" spans="1:8">
      <c r="A10" s="37">
        <v>9</v>
      </c>
      <c r="B10" s="37">
        <v>21</v>
      </c>
      <c r="C10" s="37">
        <v>542445</v>
      </c>
      <c r="D10" s="37">
        <v>2220022.47446462</v>
      </c>
      <c r="E10" s="37">
        <v>2327068.44643333</v>
      </c>
      <c r="F10" s="37">
        <v>-107203.867664957</v>
      </c>
      <c r="G10" s="37">
        <v>2327068.44643333</v>
      </c>
      <c r="H10" s="37">
        <v>-4.8292976378061798E-2</v>
      </c>
    </row>
    <row r="11" spans="1:8">
      <c r="A11" s="37">
        <v>10</v>
      </c>
      <c r="B11" s="37">
        <v>22</v>
      </c>
      <c r="C11" s="37">
        <v>127133.89</v>
      </c>
      <c r="D11" s="37">
        <v>2008326.22089915</v>
      </c>
      <c r="E11" s="37">
        <v>1908794.25972821</v>
      </c>
      <c r="F11" s="37">
        <v>99531.961170940194</v>
      </c>
      <c r="G11" s="37">
        <v>1908794.25972821</v>
      </c>
      <c r="H11" s="37">
        <v>4.9559658254314298E-2</v>
      </c>
    </row>
    <row r="12" spans="1:8">
      <c r="A12" s="37">
        <v>11</v>
      </c>
      <c r="B12" s="37">
        <v>23</v>
      </c>
      <c r="C12" s="37">
        <v>400868.27100000001</v>
      </c>
      <c r="D12" s="37">
        <v>4231933.7455230802</v>
      </c>
      <c r="E12" s="37">
        <v>4082562.7690777802</v>
      </c>
      <c r="F12" s="37">
        <v>149111.77063333301</v>
      </c>
      <c r="G12" s="37">
        <v>4082562.7690777802</v>
      </c>
      <c r="H12" s="37">
        <v>3.5237060230892202E-2</v>
      </c>
    </row>
    <row r="13" spans="1:8">
      <c r="A13" s="37">
        <v>12</v>
      </c>
      <c r="B13" s="37">
        <v>24</v>
      </c>
      <c r="C13" s="37">
        <v>44619</v>
      </c>
      <c r="D13" s="37">
        <v>1655933.4500726501</v>
      </c>
      <c r="E13" s="37">
        <v>1690155.1195777799</v>
      </c>
      <c r="F13" s="37">
        <v>-34246.481470940198</v>
      </c>
      <c r="G13" s="37">
        <v>1690155.1195777799</v>
      </c>
      <c r="H13" s="37">
        <v>-2.0681383430726799E-2</v>
      </c>
    </row>
    <row r="14" spans="1:8">
      <c r="A14" s="37">
        <v>13</v>
      </c>
      <c r="B14" s="37">
        <v>25</v>
      </c>
      <c r="C14" s="37">
        <v>175197</v>
      </c>
      <c r="D14" s="37">
        <v>3404004.6609159</v>
      </c>
      <c r="E14" s="37">
        <v>3429279.7707000002</v>
      </c>
      <c r="F14" s="37">
        <v>-25303.6636</v>
      </c>
      <c r="G14" s="37">
        <v>3429279.7707000002</v>
      </c>
      <c r="H14" s="37">
        <v>-7.4335608723051002E-3</v>
      </c>
    </row>
    <row r="15" spans="1:8">
      <c r="A15" s="37">
        <v>14</v>
      </c>
      <c r="B15" s="37">
        <v>26</v>
      </c>
      <c r="C15" s="37">
        <v>137352</v>
      </c>
      <c r="D15" s="37">
        <v>676605.56296417105</v>
      </c>
      <c r="E15" s="37">
        <v>622523.94990453799</v>
      </c>
      <c r="F15" s="37">
        <v>54077.826734846101</v>
      </c>
      <c r="G15" s="37">
        <v>622523.94990453799</v>
      </c>
      <c r="H15" s="37">
        <v>7.9925635140134302E-2</v>
      </c>
    </row>
    <row r="16" spans="1:8">
      <c r="A16" s="37">
        <v>15</v>
      </c>
      <c r="B16" s="37">
        <v>27</v>
      </c>
      <c r="C16" s="37">
        <v>275786.39899999998</v>
      </c>
      <c r="D16" s="37">
        <v>2279544.50246388</v>
      </c>
      <c r="E16" s="37">
        <v>2152787.6315103001</v>
      </c>
      <c r="F16" s="37">
        <v>126695.298304001</v>
      </c>
      <c r="G16" s="37">
        <v>2152787.6315103001</v>
      </c>
      <c r="H16" s="37">
        <v>5.5580718173802002E-2</v>
      </c>
    </row>
    <row r="17" spans="1:8">
      <c r="A17" s="37">
        <v>16</v>
      </c>
      <c r="B17" s="37">
        <v>29</v>
      </c>
      <c r="C17" s="37">
        <v>736114</v>
      </c>
      <c r="D17" s="37">
        <v>9521179.9915846195</v>
      </c>
      <c r="E17" s="37">
        <v>10571492.2025043</v>
      </c>
      <c r="F17" s="37">
        <v>-1059645.68955214</v>
      </c>
      <c r="G17" s="37">
        <v>10571492.2025043</v>
      </c>
      <c r="H17" s="37">
        <v>-0.1114027321729</v>
      </c>
    </row>
    <row r="18" spans="1:8">
      <c r="A18" s="37">
        <v>17</v>
      </c>
      <c r="B18" s="37">
        <v>31</v>
      </c>
      <c r="C18" s="37">
        <v>68277.475000000006</v>
      </c>
      <c r="D18" s="37">
        <v>741878.63393472496</v>
      </c>
      <c r="E18" s="37">
        <v>651463.03075087303</v>
      </c>
      <c r="F18" s="37">
        <v>90411.092243681502</v>
      </c>
      <c r="G18" s="37">
        <v>651463.03075087303</v>
      </c>
      <c r="H18" s="37">
        <v>0.12186850766372601</v>
      </c>
    </row>
    <row r="19" spans="1:8">
      <c r="A19" s="37">
        <v>18</v>
      </c>
      <c r="B19" s="37">
        <v>32</v>
      </c>
      <c r="C19" s="37">
        <v>50780.177000000003</v>
      </c>
      <c r="D19" s="37">
        <v>811888.42471607996</v>
      </c>
      <c r="E19" s="37">
        <v>774186.39081002702</v>
      </c>
      <c r="F19" s="37">
        <v>37701.193906052998</v>
      </c>
      <c r="G19" s="37">
        <v>774186.39081002702</v>
      </c>
      <c r="H19" s="37">
        <v>4.6436470535803603E-2</v>
      </c>
    </row>
    <row r="20" spans="1:8">
      <c r="A20" s="37">
        <v>19</v>
      </c>
      <c r="B20" s="37">
        <v>33</v>
      </c>
      <c r="C20" s="37">
        <v>90098.782000000007</v>
      </c>
      <c r="D20" s="37">
        <v>1121112.9578486299</v>
      </c>
      <c r="E20" s="37">
        <v>923241.34513717296</v>
      </c>
      <c r="F20" s="37">
        <v>197867.79075849999</v>
      </c>
      <c r="G20" s="37">
        <v>923241.34513717296</v>
      </c>
      <c r="H20" s="37">
        <v>0.17649288942812899</v>
      </c>
    </row>
    <row r="21" spans="1:8">
      <c r="A21" s="37">
        <v>20</v>
      </c>
      <c r="B21" s="37">
        <v>34</v>
      </c>
      <c r="C21" s="37">
        <v>66495.426000000007</v>
      </c>
      <c r="D21" s="37">
        <v>425348.96556482097</v>
      </c>
      <c r="E21" s="37">
        <v>327020.93505116901</v>
      </c>
      <c r="F21" s="37">
        <v>98301.578205959901</v>
      </c>
      <c r="G21" s="37">
        <v>327020.93505116901</v>
      </c>
      <c r="H21" s="37">
        <v>0.23112244271568</v>
      </c>
    </row>
    <row r="22" spans="1:8">
      <c r="A22" s="37">
        <v>21</v>
      </c>
      <c r="B22" s="37">
        <v>35</v>
      </c>
      <c r="C22" s="37">
        <v>83862.368000000002</v>
      </c>
      <c r="D22" s="37">
        <v>2162905.9407079602</v>
      </c>
      <c r="E22" s="37">
        <v>2054600.79923717</v>
      </c>
      <c r="F22" s="37">
        <v>108282.66447079599</v>
      </c>
      <c r="G22" s="37">
        <v>2054600.79923717</v>
      </c>
      <c r="H22" s="37">
        <v>5.0064030858676403E-2</v>
      </c>
    </row>
    <row r="23" spans="1:8">
      <c r="A23" s="37">
        <v>22</v>
      </c>
      <c r="B23" s="37">
        <v>36</v>
      </c>
      <c r="C23" s="37">
        <v>210931.92300000001</v>
      </c>
      <c r="D23" s="37">
        <v>1090984.63427611</v>
      </c>
      <c r="E23" s="37">
        <v>906779.80262648303</v>
      </c>
      <c r="F23" s="37">
        <v>184194.985449623</v>
      </c>
      <c r="G23" s="37">
        <v>906779.80262648303</v>
      </c>
      <c r="H23" s="37">
        <v>0.168835235665202</v>
      </c>
    </row>
    <row r="24" spans="1:8">
      <c r="A24" s="37">
        <v>23</v>
      </c>
      <c r="B24" s="37">
        <v>37</v>
      </c>
      <c r="C24" s="37">
        <v>254459.18599999999</v>
      </c>
      <c r="D24" s="37">
        <v>2373542.7351061902</v>
      </c>
      <c r="E24" s="37">
        <v>2085883.5740417601</v>
      </c>
      <c r="F24" s="37">
        <v>287625.77770159999</v>
      </c>
      <c r="G24" s="37">
        <v>2085883.5740417601</v>
      </c>
      <c r="H24" s="37">
        <v>0.121181649227687</v>
      </c>
    </row>
    <row r="25" spans="1:8">
      <c r="A25" s="37">
        <v>24</v>
      </c>
      <c r="B25" s="37">
        <v>38</v>
      </c>
      <c r="C25" s="37">
        <v>1720666.8959999999</v>
      </c>
      <c r="D25" s="37">
        <v>6868072.52553894</v>
      </c>
      <c r="E25" s="37">
        <v>7210825.3863725699</v>
      </c>
      <c r="F25" s="37">
        <v>-342753.63523362798</v>
      </c>
      <c r="G25" s="37">
        <v>7210825.3863725699</v>
      </c>
      <c r="H25" s="37">
        <v>-4.9905366113391199E-2</v>
      </c>
    </row>
    <row r="26" spans="1:8">
      <c r="A26" s="37">
        <v>25</v>
      </c>
      <c r="B26" s="37">
        <v>39</v>
      </c>
      <c r="C26" s="37">
        <v>120877.981</v>
      </c>
      <c r="D26" s="37">
        <v>220631.49109924401</v>
      </c>
      <c r="E26" s="37">
        <v>177995.4932915</v>
      </c>
      <c r="F26" s="37">
        <v>42635.878149624303</v>
      </c>
      <c r="G26" s="37">
        <v>177995.4932915</v>
      </c>
      <c r="H26" s="37">
        <v>0.193244858476537</v>
      </c>
    </row>
    <row r="27" spans="1:8">
      <c r="A27" s="37">
        <v>26</v>
      </c>
      <c r="B27" s="37">
        <v>42</v>
      </c>
      <c r="C27" s="37">
        <v>25807.391</v>
      </c>
      <c r="D27" s="37">
        <v>528879.55599999998</v>
      </c>
      <c r="E27" s="37">
        <v>477019.5932</v>
      </c>
      <c r="F27" s="37">
        <v>51851.488299999997</v>
      </c>
      <c r="G27" s="37">
        <v>477019.5932</v>
      </c>
      <c r="H27" s="37">
        <v>9.8041829311100295E-2</v>
      </c>
    </row>
    <row r="28" spans="1:8">
      <c r="A28" s="37">
        <v>27</v>
      </c>
      <c r="B28" s="37">
        <v>75</v>
      </c>
      <c r="C28" s="37">
        <v>219</v>
      </c>
      <c r="D28" s="37">
        <v>175616.23931623899</v>
      </c>
      <c r="E28" s="37">
        <v>162274.53418803401</v>
      </c>
      <c r="F28" s="37">
        <v>13341.7051282051</v>
      </c>
      <c r="G28" s="37">
        <v>162274.53418803401</v>
      </c>
      <c r="H28" s="37">
        <v>7.5970793931990396E-2</v>
      </c>
    </row>
    <row r="29" spans="1:8">
      <c r="A29" s="37">
        <v>28</v>
      </c>
      <c r="B29" s="37">
        <v>76</v>
      </c>
      <c r="C29" s="37">
        <v>4897</v>
      </c>
      <c r="D29" s="37">
        <v>1196563.0649829099</v>
      </c>
      <c r="E29" s="37">
        <v>1137492.6711273501</v>
      </c>
      <c r="F29" s="37">
        <v>58002.017787179502</v>
      </c>
      <c r="G29" s="37">
        <v>1137492.6711273501</v>
      </c>
      <c r="H29" s="37">
        <v>4.8517168938528199E-2</v>
      </c>
    </row>
    <row r="30" spans="1:8">
      <c r="A30" s="37">
        <v>29</v>
      </c>
      <c r="B30" s="37">
        <v>99</v>
      </c>
      <c r="C30" s="37">
        <v>22</v>
      </c>
      <c r="D30" s="37">
        <v>33390.8176386052</v>
      </c>
      <c r="E30" s="37">
        <v>30968.463626049499</v>
      </c>
      <c r="F30" s="37">
        <v>2422.3540125557802</v>
      </c>
      <c r="G30" s="37">
        <v>30968.463626049499</v>
      </c>
      <c r="H30" s="37">
        <v>7.2545513523308999E-2</v>
      </c>
    </row>
    <row r="31" spans="1:8">
      <c r="A31" s="30">
        <v>30</v>
      </c>
      <c r="B31" s="39">
        <v>40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</row>
    <row r="32" spans="1:8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>
        <v>33</v>
      </c>
      <c r="B33" s="39">
        <v>43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402</v>
      </c>
      <c r="D34" s="34">
        <v>498405.11</v>
      </c>
      <c r="E34" s="34">
        <v>485342.35</v>
      </c>
      <c r="F34" s="30"/>
      <c r="G34" s="30"/>
      <c r="H34" s="30"/>
    </row>
    <row r="35" spans="1:8">
      <c r="A35" s="30"/>
      <c r="B35" s="33">
        <v>71</v>
      </c>
      <c r="C35" s="34">
        <v>1159</v>
      </c>
      <c r="D35" s="34">
        <v>3408956.2</v>
      </c>
      <c r="E35" s="34">
        <v>4026955.21</v>
      </c>
      <c r="F35" s="30"/>
      <c r="G35" s="30"/>
      <c r="H35" s="30"/>
    </row>
    <row r="36" spans="1:8">
      <c r="A36" s="30"/>
      <c r="B36" s="33">
        <v>72</v>
      </c>
      <c r="C36" s="34">
        <v>672</v>
      </c>
      <c r="D36" s="34">
        <v>2166004.2999999998</v>
      </c>
      <c r="E36" s="34">
        <v>2335803.61</v>
      </c>
      <c r="F36" s="30"/>
      <c r="G36" s="30"/>
      <c r="H36" s="30"/>
    </row>
    <row r="37" spans="1:8">
      <c r="A37" s="30"/>
      <c r="B37" s="33">
        <v>73</v>
      </c>
      <c r="C37" s="34">
        <v>828</v>
      </c>
      <c r="D37" s="34">
        <v>2354098.91</v>
      </c>
      <c r="E37" s="34">
        <v>2861526.52</v>
      </c>
      <c r="F37" s="30"/>
      <c r="G37" s="30"/>
      <c r="H37" s="30"/>
    </row>
    <row r="38" spans="1:8">
      <c r="A38" s="30"/>
      <c r="B38" s="33">
        <v>77</v>
      </c>
      <c r="C38" s="34">
        <v>1026</v>
      </c>
      <c r="D38" s="34">
        <v>1907959.16</v>
      </c>
      <c r="E38" s="34">
        <v>2320569.52</v>
      </c>
      <c r="F38" s="30"/>
      <c r="G38" s="30"/>
      <c r="H38" s="30"/>
    </row>
    <row r="39" spans="1:8">
      <c r="A39" s="30"/>
      <c r="B39" s="33">
        <v>78</v>
      </c>
      <c r="C39" s="34">
        <v>408</v>
      </c>
      <c r="D39" s="34">
        <v>682677.1</v>
      </c>
      <c r="E39" s="34">
        <v>616011.78</v>
      </c>
      <c r="F39" s="34"/>
      <c r="G39" s="30"/>
      <c r="H39" s="30"/>
    </row>
    <row r="40" spans="1:8">
      <c r="A40" s="30"/>
      <c r="B40" s="33">
        <v>74</v>
      </c>
      <c r="C40" s="34">
        <v>0</v>
      </c>
      <c r="D40" s="34">
        <v>0</v>
      </c>
      <c r="E40" s="34">
        <v>0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2016-10-08T00:06:01Z</dcterms:modified>
</cp:coreProperties>
</file>